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INFORME SEMESTRAL\"/>
    </mc:Choice>
  </mc:AlternateContent>
  <bookViews>
    <workbookView xWindow="0" yWindow="0" windowWidth="12540" windowHeight="7185" activeTab="3"/>
  </bookViews>
  <sheets>
    <sheet name="Hoja3" sheetId="9" r:id="rId1"/>
    <sheet name="FONAVIS CON OBSERVACIONES" sheetId="1" state="hidden" r:id="rId2"/>
    <sheet name="FONAVIS ULTIMA VERSION" sheetId="6" state="hidden" r:id="rId3"/>
    <sheet name="AMA JUNIO 2020" sheetId="26" r:id="rId4"/>
    <sheet name="AMA 2020" sheetId="25" state="hidden" r:id="rId5"/>
  </sheets>
  <definedNames>
    <definedName name="_xlnm._FilterDatabase" localSheetId="4" hidden="1">'AMA 2020'!$A$6:$AN$310</definedName>
    <definedName name="_xlnm._FilterDatabase" localSheetId="3" hidden="1">'AMA JUNIO 2020'!$A$6:$AH$316</definedName>
    <definedName name="_xlnm._FilterDatabase" localSheetId="1" hidden="1">'FONAVIS CON OBSERVACIONES'!$A$5:$EL$872</definedName>
    <definedName name="_xlnm._FilterDatabase" localSheetId="2" hidden="1">'FONAVIS ULTIMA VERSION'!$B$5:$BJ$6</definedName>
    <definedName name="_xlnm.Print_Area" localSheetId="4">'AMA 2020'!$A$1:$AN$311</definedName>
    <definedName name="_xlnm.Print_Area" localSheetId="3">'AMA JUNIO 2020'!$A$1:$AD$322</definedName>
    <definedName name="_xlnm.Print_Area" localSheetId="1">'FONAVIS CON OBSERVACIONES'!$C$500:$AM$862</definedName>
    <definedName name="_xlnm.Print_Area" localSheetId="2">'FONAVIS ULTIMA VERSION'!$B$5:$AX$1029</definedName>
    <definedName name="_xlnm.Print_Titles" localSheetId="4">'AMA 2020'!$6:$23</definedName>
    <definedName name="_xlnm.Print_Titles" localSheetId="3">'AMA JUNIO 2020'!$5:$5</definedName>
    <definedName name="_xlnm.Print_Titles" localSheetId="1">'FONAVIS CON OBSERVACIONES'!$4:$5</definedName>
    <definedName name="_xlnm.Print_Titles" localSheetId="2">'FONAVIS ULTIMA VERSION'!$4:$5</definedName>
  </definedNames>
  <calcPr calcId="152511"/>
  <pivotCaches>
    <pivotCache cacheId="1" r:id="rId6"/>
  </pivotCaches>
</workbook>
</file>

<file path=xl/calcChain.xml><?xml version="1.0" encoding="utf-8"?>
<calcChain xmlns="http://schemas.openxmlformats.org/spreadsheetml/2006/main">
  <c r="X308" i="26" l="1"/>
  <c r="X21" i="26" l="1"/>
  <c r="AF21" i="26" l="1"/>
  <c r="AF6" i="26"/>
  <c r="AE6" i="26"/>
  <c r="AA6" i="26"/>
  <c r="AE21" i="26"/>
  <c r="AA21" i="26"/>
  <c r="Z21" i="26"/>
  <c r="Y21" i="26"/>
  <c r="Z6" i="26"/>
  <c r="Y6" i="26"/>
  <c r="Z309" i="26" l="1"/>
  <c r="Y309" i="26"/>
  <c r="AA309" i="26"/>
  <c r="X6" i="26"/>
  <c r="X310" i="26"/>
  <c r="AK147" i="26" l="1"/>
  <c r="X309" i="26"/>
  <c r="X316" i="26" s="1"/>
  <c r="AB21" i="26"/>
  <c r="J21" i="26" l="1"/>
  <c r="K21" i="26"/>
  <c r="K6" i="26" l="1"/>
  <c r="J6" i="26" l="1"/>
  <c r="K7" i="25" l="1"/>
  <c r="K22" i="25"/>
  <c r="K310" i="25" l="1"/>
  <c r="Z22" i="25"/>
  <c r="Y22" i="25"/>
  <c r="Z7" i="25"/>
  <c r="AD310" i="25"/>
  <c r="AC310" i="25"/>
  <c r="AB310" i="25"/>
  <c r="AL7" i="25"/>
  <c r="AK7" i="25"/>
  <c r="AJ7" i="25"/>
  <c r="AL22" i="25"/>
  <c r="AK22" i="25"/>
  <c r="AJ22" i="25"/>
  <c r="AF22" i="25"/>
  <c r="AE22" i="25"/>
  <c r="AA22" i="25"/>
  <c r="AF7" i="25"/>
  <c r="AE7" i="25"/>
  <c r="AA7" i="25"/>
  <c r="Y7" i="25"/>
  <c r="J22" i="25"/>
  <c r="J7" i="25"/>
  <c r="Y310" i="25" l="1"/>
  <c r="Z310" i="25"/>
  <c r="AJ310" i="25"/>
  <c r="AE310" i="25"/>
  <c r="AA310" i="25"/>
  <c r="AK310" i="25"/>
  <c r="AF310" i="25"/>
  <c r="AL310" i="25"/>
  <c r="J310" i="25"/>
  <c r="AZ723" i="6" l="1"/>
  <c r="AZ685" i="6"/>
  <c r="AZ580" i="6"/>
  <c r="AZ365" i="6"/>
  <c r="AZ319" i="6"/>
  <c r="AY257" i="6"/>
  <c r="AZ249" i="6"/>
  <c r="AZ247" i="6"/>
  <c r="AZ230" i="6"/>
  <c r="AZ226" i="6"/>
  <c r="AZ213" i="6"/>
  <c r="AZ187" i="6"/>
  <c r="AZ184" i="6"/>
  <c r="AZ124" i="6"/>
  <c r="BC325" i="6"/>
  <c r="BC132" i="6"/>
  <c r="AY585" i="6" l="1"/>
  <c r="BF585" i="6"/>
  <c r="BE585" i="6"/>
  <c r="BD585" i="6"/>
  <c r="BC585" i="6"/>
  <c r="BB585" i="6"/>
  <c r="BA585" i="6"/>
  <c r="AZ585" i="6"/>
  <c r="BF524" i="6"/>
  <c r="BE524" i="6"/>
  <c r="BD524" i="6"/>
  <c r="BC524" i="6"/>
  <c r="BB524" i="6"/>
  <c r="AZ524" i="6"/>
  <c r="AY524" i="6"/>
  <c r="AZ496" i="6"/>
  <c r="BF496" i="6"/>
  <c r="BE496" i="6"/>
  <c r="BD496" i="6"/>
  <c r="BC496" i="6"/>
  <c r="BB496" i="6"/>
  <c r="BA496" i="6"/>
  <c r="AY496" i="6"/>
  <c r="BF325" i="6"/>
  <c r="BE325" i="6"/>
  <c r="BD325" i="6"/>
  <c r="BB325" i="6"/>
  <c r="AZ325" i="6"/>
  <c r="BF271" i="6"/>
  <c r="BE271" i="6"/>
  <c r="BD271" i="6"/>
  <c r="BC271" i="6"/>
  <c r="BB271" i="6"/>
  <c r="AZ271" i="6"/>
  <c r="AY271" i="6"/>
  <c r="BF262" i="6"/>
  <c r="BE262" i="6"/>
  <c r="BD262" i="6"/>
  <c r="BC262" i="6"/>
  <c r="BB262" i="6"/>
  <c r="BA262" i="6"/>
  <c r="AZ262" i="6"/>
  <c r="AY262" i="6"/>
  <c r="BF132" i="6"/>
  <c r="BE132" i="6"/>
  <c r="BD132" i="6"/>
  <c r="BB132" i="6"/>
  <c r="AZ132" i="6"/>
  <c r="BF109" i="6"/>
  <c r="BE109" i="6"/>
  <c r="BD109" i="6"/>
  <c r="BC109" i="6"/>
  <c r="BA109" i="6"/>
  <c r="AZ109" i="6"/>
  <c r="BF84" i="6"/>
  <c r="BE84" i="6"/>
  <c r="BD84" i="6"/>
  <c r="BC84" i="6"/>
  <c r="BB84" i="6"/>
  <c r="BA84" i="6"/>
  <c r="AZ84" i="6"/>
  <c r="AY84" i="6"/>
  <c r="BF43" i="6"/>
  <c r="BE43" i="6"/>
  <c r="BD43" i="6"/>
  <c r="BC43" i="6"/>
  <c r="BB43" i="6"/>
  <c r="BA43" i="6"/>
  <c r="AZ43" i="6"/>
  <c r="BF6" i="6"/>
  <c r="BE6" i="6"/>
  <c r="BD6" i="6"/>
  <c r="BC6" i="6"/>
  <c r="BB6" i="6"/>
  <c r="AZ6" i="6"/>
  <c r="AY6" i="6"/>
  <c r="BG6" i="6" l="1"/>
  <c r="D1015" i="6"/>
  <c r="BG593" i="6" l="1"/>
  <c r="BF593" i="6"/>
  <c r="BE593" i="6"/>
  <c r="BC593" i="6"/>
  <c r="BB593" i="6"/>
  <c r="BA593" i="6"/>
  <c r="AZ593" i="6"/>
  <c r="AZ490" i="6"/>
  <c r="BA490" i="6"/>
  <c r="AY490" i="6"/>
  <c r="BA139" i="6" l="1"/>
  <c r="BA132" i="6" s="1"/>
  <c r="BG43" i="6"/>
  <c r="AY75" i="6"/>
  <c r="AY70" i="6"/>
  <c r="BD723" i="6" l="1"/>
  <c r="BD685" i="6"/>
  <c r="BG585" i="6"/>
  <c r="BA581" i="6"/>
  <c r="AY568" i="6"/>
  <c r="BG568" i="6"/>
  <c r="BF568" i="6"/>
  <c r="BE568" i="6"/>
  <c r="BD568" i="6"/>
  <c r="BC568" i="6"/>
  <c r="BB568" i="6"/>
  <c r="BA568" i="6"/>
  <c r="AZ568" i="6"/>
  <c r="BA528" i="6"/>
  <c r="BA524" i="6" s="1"/>
  <c r="BG524" i="6"/>
  <c r="BG496" i="6"/>
  <c r="BG490" i="6"/>
  <c r="BF490" i="6"/>
  <c r="BE490" i="6"/>
  <c r="BD490" i="6"/>
  <c r="BC490" i="6"/>
  <c r="BB490" i="6"/>
  <c r="BA386" i="6"/>
  <c r="BA380" i="6"/>
  <c r="BA368" i="6"/>
  <c r="AY325" i="6"/>
  <c r="BA360" i="6"/>
  <c r="BA347" i="6"/>
  <c r="BG325" i="6"/>
  <c r="AY290" i="6"/>
  <c r="BA297" i="6"/>
  <c r="BA293" i="6"/>
  <c r="BG290" i="6"/>
  <c r="BF290" i="6"/>
  <c r="BE290" i="6"/>
  <c r="BD290" i="6"/>
  <c r="BC290" i="6"/>
  <c r="BB290" i="6"/>
  <c r="AZ290" i="6"/>
  <c r="BA274" i="6"/>
  <c r="BA272" i="6"/>
  <c r="D1042" i="6" s="1"/>
  <c r="D1047" i="6" s="1"/>
  <c r="BG271" i="6"/>
  <c r="BG262" i="6"/>
  <c r="BE249" i="6"/>
  <c r="BE235" i="6" s="1"/>
  <c r="BB247" i="6"/>
  <c r="BB235" i="6" s="1"/>
  <c r="BA241" i="6"/>
  <c r="BA235" i="6" s="1"/>
  <c r="BG235" i="6"/>
  <c r="BF235" i="6"/>
  <c r="BD235" i="6"/>
  <c r="BC235" i="6"/>
  <c r="AZ235" i="6"/>
  <c r="BG226" i="6"/>
  <c r="BA226" i="6"/>
  <c r="BG213" i="6"/>
  <c r="BA213" i="6"/>
  <c r="BF204" i="6"/>
  <c r="BE204" i="6"/>
  <c r="BD204" i="6"/>
  <c r="BC204" i="6"/>
  <c r="BB204" i="6"/>
  <c r="AZ204" i="6"/>
  <c r="BG164" i="6"/>
  <c r="BG132" i="6" s="1"/>
  <c r="AY164" i="6"/>
  <c r="AY127" i="6"/>
  <c r="BB124" i="6"/>
  <c r="BB109" i="6" s="1"/>
  <c r="BG109" i="6"/>
  <c r="BG84" i="6"/>
  <c r="AY68" i="6"/>
  <c r="AY43" i="6" s="1"/>
  <c r="BA13" i="6"/>
  <c r="BA11" i="6"/>
  <c r="BD593" i="6" l="1"/>
  <c r="BD997" i="6" s="1"/>
  <c r="D1036" i="6" s="1"/>
  <c r="BA271" i="6"/>
  <c r="AY109" i="6"/>
  <c r="AY235" i="6"/>
  <c r="AY593" i="6"/>
  <c r="BA204" i="6"/>
  <c r="BA6" i="6"/>
  <c r="AY132" i="6"/>
  <c r="BA325" i="6"/>
  <c r="AY204" i="6"/>
  <c r="BA290" i="6"/>
  <c r="BG204" i="6"/>
  <c r="BG997" i="6" s="1"/>
  <c r="BF997" i="6"/>
  <c r="BC997" i="6"/>
  <c r="BE997" i="6"/>
  <c r="D1038" i="6" s="1"/>
  <c r="AZ997" i="6"/>
  <c r="BB997" i="6"/>
  <c r="AV213" i="6"/>
  <c r="AV226" i="6"/>
  <c r="AV164" i="6"/>
  <c r="D1026" i="6"/>
  <c r="AY997" i="6" l="1"/>
  <c r="D1035" i="6"/>
  <c r="BC1032" i="6"/>
  <c r="D1034" i="6"/>
  <c r="BB1032" i="6"/>
  <c r="D1037" i="6"/>
  <c r="BE1032" i="6"/>
  <c r="BA997" i="6"/>
  <c r="D1019" i="6"/>
  <c r="D1028" i="6"/>
  <c r="AP43" i="6"/>
  <c r="D1025" i="6"/>
  <c r="D1027" i="6"/>
  <c r="BA1032" i="6" l="1"/>
  <c r="D1033" i="6"/>
  <c r="D1039" i="6" s="1"/>
  <c r="AN166" i="6"/>
  <c r="AN213" i="6"/>
  <c r="AN226" i="6"/>
  <c r="AN164" i="6"/>
  <c r="AV593" i="6" l="1"/>
  <c r="AU593" i="6"/>
  <c r="AT593" i="6"/>
  <c r="AR593" i="6"/>
  <c r="AQ593" i="6"/>
  <c r="AP593" i="6"/>
  <c r="AO593" i="6"/>
  <c r="AV204" i="6" l="1"/>
  <c r="AU204" i="6"/>
  <c r="AT204" i="6"/>
  <c r="AS204" i="6"/>
  <c r="AR204" i="6"/>
  <c r="AQ204" i="6"/>
  <c r="AO204" i="6"/>
  <c r="AV490" i="6"/>
  <c r="AU490" i="6"/>
  <c r="AT490" i="6"/>
  <c r="AS490" i="6"/>
  <c r="AR490" i="6"/>
  <c r="AQ490" i="6"/>
  <c r="AP490" i="6"/>
  <c r="AO490" i="6"/>
  <c r="AO325" i="6"/>
  <c r="AV325" i="6"/>
  <c r="AU325" i="6"/>
  <c r="AT325" i="6"/>
  <c r="AS325" i="6"/>
  <c r="AQ325" i="6"/>
  <c r="AV132" i="6"/>
  <c r="AU132" i="6"/>
  <c r="AT132" i="6"/>
  <c r="AS132" i="6"/>
  <c r="AR132" i="6"/>
  <c r="AQ132" i="6"/>
  <c r="AO132" i="6"/>
  <c r="AV290" i="6"/>
  <c r="AU290" i="6"/>
  <c r="AT290" i="6"/>
  <c r="AS290" i="6"/>
  <c r="AR290" i="6"/>
  <c r="AQ290" i="6"/>
  <c r="AO290" i="6"/>
  <c r="AV524" i="6"/>
  <c r="AU524" i="6"/>
  <c r="AT524" i="6"/>
  <c r="AS524" i="6"/>
  <c r="AR524" i="6"/>
  <c r="AQ524" i="6"/>
  <c r="AO524" i="6"/>
  <c r="AN524" i="6"/>
  <c r="AN490" i="6"/>
  <c r="AV235" i="6"/>
  <c r="AU235" i="6"/>
  <c r="AS235" i="6"/>
  <c r="AR235" i="6"/>
  <c r="AO235" i="6"/>
  <c r="AO84" i="6"/>
  <c r="AV84" i="6"/>
  <c r="AU84" i="6"/>
  <c r="AT84" i="6"/>
  <c r="AS84" i="6"/>
  <c r="AR84" i="6"/>
  <c r="AQ84" i="6"/>
  <c r="AP84" i="6"/>
  <c r="AN84" i="6"/>
  <c r="AV6" i="6"/>
  <c r="AU6" i="6"/>
  <c r="AT6" i="6"/>
  <c r="AS6" i="6"/>
  <c r="AQ6" i="6"/>
  <c r="AO6" i="6"/>
  <c r="AV43" i="6"/>
  <c r="AU43" i="6"/>
  <c r="AT43" i="6"/>
  <c r="AS43" i="6"/>
  <c r="AR43" i="6"/>
  <c r="AQ43" i="6"/>
  <c r="AN365" i="6" l="1"/>
  <c r="AR350" i="6"/>
  <c r="AR325" i="6" s="1"/>
  <c r="AU568" i="6" l="1"/>
  <c r="AT568" i="6"/>
  <c r="AS568" i="6"/>
  <c r="AR568" i="6"/>
  <c r="AQ568" i="6"/>
  <c r="AO568" i="6"/>
  <c r="AV496" i="6" l="1"/>
  <c r="AU496" i="6"/>
  <c r="AT496" i="6"/>
  <c r="AS496" i="6"/>
  <c r="AR496" i="6"/>
  <c r="AQ496" i="6"/>
  <c r="AP496" i="6"/>
  <c r="AO496" i="6"/>
  <c r="AN496" i="6"/>
  <c r="AO271" i="6"/>
  <c r="AV271" i="6"/>
  <c r="AU271" i="6"/>
  <c r="AT271" i="6"/>
  <c r="AS271" i="6"/>
  <c r="AR271" i="6"/>
  <c r="AQ271" i="6"/>
  <c r="AN271" i="6"/>
  <c r="AV262" i="6" l="1"/>
  <c r="AU262" i="6"/>
  <c r="AT262" i="6"/>
  <c r="AS262" i="6"/>
  <c r="AR262" i="6"/>
  <c r="AQ262" i="6"/>
  <c r="AP262" i="6"/>
  <c r="AO262" i="6"/>
  <c r="AN262" i="6"/>
  <c r="AT249" i="6"/>
  <c r="AT235" i="6" l="1"/>
  <c r="D1020" i="6"/>
  <c r="AO70" i="6"/>
  <c r="AO73" i="6"/>
  <c r="AC377" i="6" l="1"/>
  <c r="AO75" i="6" l="1"/>
  <c r="AO43" i="6" s="1"/>
  <c r="AR28" i="6" l="1"/>
  <c r="D1017" i="6" s="1"/>
  <c r="AR6" i="6" l="1"/>
  <c r="BJ110" i="6"/>
  <c r="BJ44" i="6"/>
  <c r="AN723" i="6"/>
  <c r="AN685" i="6"/>
  <c r="AO585" i="6"/>
  <c r="AN585" i="6"/>
  <c r="AN580" i="6"/>
  <c r="AN568" i="6" s="1"/>
  <c r="AN350" i="6"/>
  <c r="AN332" i="6"/>
  <c r="AN319" i="6"/>
  <c r="AN290" i="6" s="1"/>
  <c r="AN249" i="6"/>
  <c r="AN247" i="6"/>
  <c r="AN230" i="6"/>
  <c r="AN204" i="6" s="1"/>
  <c r="AN187" i="6"/>
  <c r="AN184" i="6"/>
  <c r="AN127" i="6"/>
  <c r="AN124" i="6"/>
  <c r="AO109" i="6"/>
  <c r="AN68" i="6"/>
  <c r="AN43" i="6" s="1"/>
  <c r="AN28" i="6"/>
  <c r="AN6" i="6" s="1"/>
  <c r="AE43" i="6"/>
  <c r="AN132" i="6" l="1"/>
  <c r="AN235" i="6"/>
  <c r="AN593" i="6"/>
  <c r="AN325" i="6"/>
  <c r="AO997" i="6"/>
  <c r="AN109" i="6"/>
  <c r="AN997" i="6" l="1"/>
  <c r="AP272" i="6"/>
  <c r="D1024" i="6" s="1"/>
  <c r="D1029" i="6" s="1"/>
  <c r="AD132" i="6"/>
  <c r="AE580" i="6" l="1"/>
  <c r="AC580" i="6"/>
  <c r="AC568" i="6" s="1"/>
  <c r="AP213" i="6" l="1"/>
  <c r="AP226" i="6"/>
  <c r="AP204" i="6" l="1"/>
  <c r="AM43" i="6"/>
  <c r="AL43" i="6"/>
  <c r="AK43" i="6"/>
  <c r="AJ43" i="6"/>
  <c r="AI43" i="6"/>
  <c r="AH43" i="6"/>
  <c r="AG43" i="6"/>
  <c r="AF43" i="6"/>
  <c r="AD43" i="6"/>
  <c r="AV109" i="6" l="1"/>
  <c r="AU109" i="6"/>
  <c r="AT109" i="6"/>
  <c r="AS109" i="6"/>
  <c r="AR109" i="6"/>
  <c r="AP109" i="6"/>
  <c r="AM109" i="6"/>
  <c r="AL109" i="6"/>
  <c r="AK109" i="6"/>
  <c r="AJ109" i="6"/>
  <c r="AI109" i="6"/>
  <c r="AH109" i="6"/>
  <c r="AG109" i="6"/>
  <c r="AF109" i="6"/>
  <c r="AD109" i="6"/>
  <c r="AQ124" i="6"/>
  <c r="AQ109" i="6" l="1"/>
  <c r="AC68" i="6"/>
  <c r="AC43" i="6" s="1"/>
  <c r="AD6" i="6" l="1"/>
  <c r="AC84" i="6" l="1"/>
  <c r="AS723" i="6" l="1"/>
  <c r="AS685" i="6"/>
  <c r="AV585" i="6"/>
  <c r="AU585" i="6"/>
  <c r="AT585" i="6"/>
  <c r="AS585" i="6"/>
  <c r="AR585" i="6"/>
  <c r="AQ585" i="6"/>
  <c r="AP585" i="6"/>
  <c r="AP581" i="6"/>
  <c r="AP568" i="6" s="1"/>
  <c r="AV568" i="6"/>
  <c r="AP528" i="6"/>
  <c r="AP524" i="6" s="1"/>
  <c r="AP386" i="6"/>
  <c r="AP380" i="6"/>
  <c r="AP368" i="6"/>
  <c r="AP360" i="6"/>
  <c r="AP347" i="6"/>
  <c r="AP297" i="6"/>
  <c r="AP293" i="6"/>
  <c r="AP274" i="6"/>
  <c r="AP271" i="6" s="1"/>
  <c r="AQ247" i="6"/>
  <c r="AP241" i="6"/>
  <c r="AP235" i="6" s="1"/>
  <c r="AP139" i="6"/>
  <c r="AP132" i="6" s="1"/>
  <c r="AP13" i="6"/>
  <c r="AP11" i="6"/>
  <c r="D1018" i="6" l="1"/>
  <c r="AS593" i="6"/>
  <c r="AS997" i="6" s="1"/>
  <c r="AQ235" i="6"/>
  <c r="AQ997" i="6" s="1"/>
  <c r="D1016" i="6"/>
  <c r="AP325" i="6"/>
  <c r="AP290" i="6"/>
  <c r="AP6" i="6"/>
  <c r="AT997" i="6"/>
  <c r="AU997" i="6"/>
  <c r="AV997" i="6"/>
  <c r="AR997" i="6"/>
  <c r="AE371" i="1"/>
  <c r="D1021" i="6" l="1"/>
  <c r="AP997" i="6"/>
  <c r="AE187" i="1"/>
  <c r="AH723" i="6" l="1"/>
  <c r="AC723" i="6"/>
  <c r="X723" i="6"/>
  <c r="O723" i="6"/>
  <c r="K723" i="6"/>
  <c r="H723" i="6"/>
  <c r="H593" i="6" s="1"/>
  <c r="AH685" i="6"/>
  <c r="AC685" i="6"/>
  <c r="X685" i="6"/>
  <c r="O685" i="6"/>
  <c r="K685" i="6"/>
  <c r="AK593" i="6"/>
  <c r="AJ593" i="6"/>
  <c r="AI593" i="6"/>
  <c r="AG593" i="6"/>
  <c r="AF593" i="6"/>
  <c r="AE593" i="6"/>
  <c r="AD593" i="6"/>
  <c r="Y593" i="6"/>
  <c r="W593" i="6"/>
  <c r="V593" i="6"/>
  <c r="U593" i="6"/>
  <c r="T593" i="6"/>
  <c r="S593" i="6"/>
  <c r="P593" i="6"/>
  <c r="N593" i="6"/>
  <c r="M593" i="6"/>
  <c r="L593" i="6"/>
  <c r="G593" i="6"/>
  <c r="AK585" i="6"/>
  <c r="AJ585" i="6"/>
  <c r="AI585" i="6"/>
  <c r="AH585" i="6"/>
  <c r="AG585" i="6"/>
  <c r="AF585" i="6"/>
  <c r="AE585" i="6"/>
  <c r="AD585" i="6"/>
  <c r="AC585" i="6"/>
  <c r="Y585" i="6"/>
  <c r="X585" i="6"/>
  <c r="W585" i="6"/>
  <c r="V585" i="6"/>
  <c r="U585" i="6"/>
  <c r="T585" i="6"/>
  <c r="S585" i="6"/>
  <c r="P585" i="6"/>
  <c r="O585" i="6"/>
  <c r="N585" i="6"/>
  <c r="M585" i="6"/>
  <c r="L585" i="6"/>
  <c r="K585" i="6"/>
  <c r="H585" i="6"/>
  <c r="G585" i="6"/>
  <c r="AE581" i="6"/>
  <c r="AE568" i="6" s="1"/>
  <c r="AK568" i="6"/>
  <c r="AJ568" i="6"/>
  <c r="AI568" i="6"/>
  <c r="AH568" i="6"/>
  <c r="AG568" i="6"/>
  <c r="AF568" i="6"/>
  <c r="AD568" i="6"/>
  <c r="Y568" i="6"/>
  <c r="X568" i="6"/>
  <c r="W568" i="6"/>
  <c r="V568" i="6"/>
  <c r="U568" i="6"/>
  <c r="T568" i="6"/>
  <c r="S568" i="6"/>
  <c r="P568" i="6"/>
  <c r="O568" i="6"/>
  <c r="N568" i="6"/>
  <c r="M568" i="6"/>
  <c r="L568" i="6"/>
  <c r="K568" i="6"/>
  <c r="H568" i="6"/>
  <c r="G568" i="6"/>
  <c r="K529" i="6"/>
  <c r="K524" i="6" s="1"/>
  <c r="H529" i="6"/>
  <c r="H524" i="6" s="1"/>
  <c r="AE528" i="6"/>
  <c r="U528" i="6"/>
  <c r="U524" i="6" s="1"/>
  <c r="AK524" i="6"/>
  <c r="AJ524" i="6"/>
  <c r="AI524" i="6"/>
  <c r="AH524" i="6"/>
  <c r="AG524" i="6"/>
  <c r="AF524" i="6"/>
  <c r="AE524" i="6"/>
  <c r="AD524" i="6"/>
  <c r="AC524" i="6"/>
  <c r="Y524" i="6"/>
  <c r="X524" i="6"/>
  <c r="W524" i="6"/>
  <c r="V524" i="6"/>
  <c r="T524" i="6"/>
  <c r="S524" i="6"/>
  <c r="P524" i="6"/>
  <c r="O524" i="6"/>
  <c r="N524" i="6"/>
  <c r="M524" i="6"/>
  <c r="L524" i="6"/>
  <c r="G524" i="6"/>
  <c r="AK496" i="6"/>
  <c r="AJ496" i="6"/>
  <c r="AI496" i="6"/>
  <c r="AH496" i="6"/>
  <c r="AG496" i="6"/>
  <c r="AF496" i="6"/>
  <c r="AE496" i="6"/>
  <c r="AD496" i="6"/>
  <c r="AC496" i="6"/>
  <c r="Y496" i="6"/>
  <c r="X496" i="6"/>
  <c r="W496" i="6"/>
  <c r="V496" i="6"/>
  <c r="U496" i="6"/>
  <c r="T496" i="6"/>
  <c r="S496" i="6"/>
  <c r="P496" i="6"/>
  <c r="O496" i="6"/>
  <c r="N496" i="6"/>
  <c r="M496" i="6"/>
  <c r="L496" i="6"/>
  <c r="K496" i="6"/>
  <c r="H496" i="6"/>
  <c r="G496" i="6"/>
  <c r="AK490" i="6"/>
  <c r="AJ490" i="6"/>
  <c r="AI490" i="6"/>
  <c r="AH490" i="6"/>
  <c r="AG490" i="6"/>
  <c r="AF490" i="6"/>
  <c r="AE490" i="6"/>
  <c r="AD490" i="6"/>
  <c r="AC490" i="6"/>
  <c r="Y490" i="6"/>
  <c r="X490" i="6"/>
  <c r="W490" i="6"/>
  <c r="V490" i="6"/>
  <c r="U490" i="6"/>
  <c r="T490" i="6"/>
  <c r="S490" i="6"/>
  <c r="P490" i="6"/>
  <c r="O490" i="6"/>
  <c r="N490" i="6"/>
  <c r="M490" i="6"/>
  <c r="L490" i="6"/>
  <c r="K490" i="6"/>
  <c r="H490" i="6"/>
  <c r="AE386" i="6"/>
  <c r="U386" i="6"/>
  <c r="L386" i="6"/>
  <c r="AE380" i="6"/>
  <c r="U380" i="6"/>
  <c r="L380" i="6"/>
  <c r="AE368" i="6"/>
  <c r="AE360" i="6"/>
  <c r="U360" i="6"/>
  <c r="L360" i="6"/>
  <c r="AF350" i="6"/>
  <c r="AC350" i="6"/>
  <c r="G349" i="6"/>
  <c r="AE347" i="6"/>
  <c r="U347" i="6"/>
  <c r="L347" i="6"/>
  <c r="AC332" i="6"/>
  <c r="AK325" i="6"/>
  <c r="AJ325" i="6"/>
  <c r="AI325" i="6"/>
  <c r="AH325" i="6"/>
  <c r="AG325" i="6"/>
  <c r="AF325" i="6"/>
  <c r="AD325" i="6"/>
  <c r="Y325" i="6"/>
  <c r="X325" i="6"/>
  <c r="W325" i="6"/>
  <c r="V325" i="6"/>
  <c r="T325" i="6"/>
  <c r="S325" i="6"/>
  <c r="P325" i="6"/>
  <c r="O325" i="6"/>
  <c r="N325" i="6"/>
  <c r="M325" i="6"/>
  <c r="K325" i="6"/>
  <c r="H325" i="6"/>
  <c r="G325" i="6"/>
  <c r="AC319" i="6"/>
  <c r="AC290" i="6" s="1"/>
  <c r="AE297" i="6"/>
  <c r="U297" i="6"/>
  <c r="L297" i="6"/>
  <c r="AE293" i="6"/>
  <c r="U293" i="6"/>
  <c r="L293" i="6"/>
  <c r="AK290" i="6"/>
  <c r="AJ290" i="6"/>
  <c r="AI290" i="6"/>
  <c r="AH290" i="6"/>
  <c r="AG290" i="6"/>
  <c r="AF290" i="6"/>
  <c r="AD290" i="6"/>
  <c r="Y290" i="6"/>
  <c r="X290" i="6"/>
  <c r="W290" i="6"/>
  <c r="V290" i="6"/>
  <c r="T290" i="6"/>
  <c r="S290" i="6"/>
  <c r="P290" i="6"/>
  <c r="O290" i="6"/>
  <c r="N290" i="6"/>
  <c r="M290" i="6"/>
  <c r="K290" i="6"/>
  <c r="H290" i="6"/>
  <c r="G290" i="6"/>
  <c r="AE274" i="6"/>
  <c r="U274" i="6"/>
  <c r="U271" i="6" s="1"/>
  <c r="L274" i="6"/>
  <c r="AE272" i="6"/>
  <c r="L272" i="6"/>
  <c r="AK271" i="6"/>
  <c r="AJ271" i="6"/>
  <c r="AI271" i="6"/>
  <c r="AH271" i="6"/>
  <c r="AG271" i="6"/>
  <c r="AF271" i="6"/>
  <c r="AD271" i="6"/>
  <c r="AC271" i="6"/>
  <c r="Y271" i="6"/>
  <c r="X271" i="6"/>
  <c r="W271" i="6"/>
  <c r="V271" i="6"/>
  <c r="T271" i="6"/>
  <c r="S271" i="6"/>
  <c r="P271" i="6"/>
  <c r="O271" i="6"/>
  <c r="N271" i="6"/>
  <c r="M271" i="6"/>
  <c r="K271" i="6"/>
  <c r="H271" i="6"/>
  <c r="G271" i="6"/>
  <c r="AK262" i="6"/>
  <c r="AJ262" i="6"/>
  <c r="AI262" i="6"/>
  <c r="AH262" i="6"/>
  <c r="AG262" i="6"/>
  <c r="AF262" i="6"/>
  <c r="AE262" i="6"/>
  <c r="AD262" i="6"/>
  <c r="AC262" i="6"/>
  <c r="Y262" i="6"/>
  <c r="X262" i="6"/>
  <c r="W262" i="6"/>
  <c r="V262" i="6"/>
  <c r="U262" i="6"/>
  <c r="T262" i="6"/>
  <c r="S262" i="6"/>
  <c r="P262" i="6"/>
  <c r="O262" i="6"/>
  <c r="N262" i="6"/>
  <c r="M262" i="6"/>
  <c r="L262" i="6"/>
  <c r="K262" i="6"/>
  <c r="H262" i="6"/>
  <c r="G262" i="6"/>
  <c r="AF249" i="6"/>
  <c r="AC249" i="6"/>
  <c r="AF247" i="6"/>
  <c r="AC247" i="6"/>
  <c r="AE241" i="6"/>
  <c r="AE235" i="6" s="1"/>
  <c r="L241" i="6"/>
  <c r="K241" i="6"/>
  <c r="K235" i="6" s="1"/>
  <c r="H241" i="6"/>
  <c r="H235" i="6" s="1"/>
  <c r="AK235" i="6"/>
  <c r="AJ235" i="6"/>
  <c r="AI235" i="6"/>
  <c r="AH235" i="6"/>
  <c r="AG235" i="6"/>
  <c r="AD235" i="6"/>
  <c r="Y235" i="6"/>
  <c r="X235" i="6"/>
  <c r="W235" i="6"/>
  <c r="V235" i="6"/>
  <c r="U235" i="6"/>
  <c r="T235" i="6"/>
  <c r="S235" i="6"/>
  <c r="P235" i="6"/>
  <c r="O235" i="6"/>
  <c r="N235" i="6"/>
  <c r="M235" i="6"/>
  <c r="L235" i="6"/>
  <c r="G235" i="6"/>
  <c r="AC230" i="6"/>
  <c r="AC204" i="6" s="1"/>
  <c r="N222" i="6"/>
  <c r="K222" i="6"/>
  <c r="K204" i="6" s="1"/>
  <c r="H222" i="6"/>
  <c r="H204" i="6" s="1"/>
  <c r="AK204" i="6"/>
  <c r="AJ204" i="6"/>
  <c r="AI204" i="6"/>
  <c r="AH204" i="6"/>
  <c r="AG204" i="6"/>
  <c r="AF204" i="6"/>
  <c r="AE204" i="6"/>
  <c r="AD204" i="6"/>
  <c r="Y204" i="6"/>
  <c r="X204" i="6"/>
  <c r="W204" i="6"/>
  <c r="V204" i="6"/>
  <c r="U204" i="6"/>
  <c r="T204" i="6"/>
  <c r="S204" i="6"/>
  <c r="P204" i="6"/>
  <c r="O204" i="6"/>
  <c r="N204" i="6"/>
  <c r="M204" i="6"/>
  <c r="L204" i="6"/>
  <c r="G204" i="6"/>
  <c r="AC187" i="6"/>
  <c r="AC184" i="6"/>
  <c r="N163" i="6"/>
  <c r="K163" i="6"/>
  <c r="H163" i="6"/>
  <c r="H132" i="6" s="1"/>
  <c r="N154" i="6"/>
  <c r="K154" i="6"/>
  <c r="AE139" i="6"/>
  <c r="AE132" i="6" s="1"/>
  <c r="U139" i="6"/>
  <c r="U132" i="6" s="1"/>
  <c r="G138" i="6"/>
  <c r="G132" i="6" s="1"/>
  <c r="AK132" i="6"/>
  <c r="AJ132" i="6"/>
  <c r="AI132" i="6"/>
  <c r="AH132" i="6"/>
  <c r="AG132" i="6"/>
  <c r="AF132" i="6"/>
  <c r="Y132" i="6"/>
  <c r="X132" i="6"/>
  <c r="W132" i="6"/>
  <c r="V132" i="6"/>
  <c r="T132" i="6"/>
  <c r="S132" i="6"/>
  <c r="P132" i="6"/>
  <c r="O132" i="6"/>
  <c r="M132" i="6"/>
  <c r="L132" i="6"/>
  <c r="AC127" i="6"/>
  <c r="AE124" i="6"/>
  <c r="AE109" i="6" s="1"/>
  <c r="AC124" i="6"/>
  <c r="N114" i="6"/>
  <c r="N109" i="6" s="1"/>
  <c r="K114" i="6"/>
  <c r="K109" i="6" s="1"/>
  <c r="Y109" i="6"/>
  <c r="X109" i="6"/>
  <c r="W109" i="6"/>
  <c r="V109" i="6"/>
  <c r="U109" i="6"/>
  <c r="S109" i="6"/>
  <c r="P109" i="6"/>
  <c r="O109" i="6"/>
  <c r="M109" i="6"/>
  <c r="L109" i="6"/>
  <c r="H109" i="6"/>
  <c r="G109" i="6"/>
  <c r="AK84" i="6"/>
  <c r="AJ84" i="6"/>
  <c r="AI84" i="6"/>
  <c r="AH84" i="6"/>
  <c r="AG84" i="6"/>
  <c r="AF84" i="6"/>
  <c r="AE84" i="6"/>
  <c r="AD84" i="6"/>
  <c r="Y84" i="6"/>
  <c r="X84" i="6"/>
  <c r="W84" i="6"/>
  <c r="V84" i="6"/>
  <c r="U84" i="6"/>
  <c r="T84" i="6"/>
  <c r="S84" i="6"/>
  <c r="P84" i="6"/>
  <c r="O84" i="6"/>
  <c r="N84" i="6"/>
  <c r="M84" i="6"/>
  <c r="L84" i="6"/>
  <c r="K84" i="6"/>
  <c r="H84" i="6"/>
  <c r="G84" i="6"/>
  <c r="Y43" i="6"/>
  <c r="X43" i="6"/>
  <c r="W43" i="6"/>
  <c r="V43" i="6"/>
  <c r="U43" i="6"/>
  <c r="T43" i="6"/>
  <c r="S43" i="6"/>
  <c r="P43" i="6"/>
  <c r="O43" i="6"/>
  <c r="N43" i="6"/>
  <c r="M43" i="6"/>
  <c r="L43" i="6"/>
  <c r="K43" i="6"/>
  <c r="H43" i="6"/>
  <c r="G43" i="6"/>
  <c r="AF28" i="6"/>
  <c r="AF6" i="6" s="1"/>
  <c r="AC28" i="6"/>
  <c r="AC6" i="6" s="1"/>
  <c r="AE13" i="6"/>
  <c r="U13" i="6"/>
  <c r="L13" i="6"/>
  <c r="AE11" i="6"/>
  <c r="U11" i="6"/>
  <c r="L11" i="6"/>
  <c r="AK6" i="6"/>
  <c r="AJ6" i="6"/>
  <c r="AI6" i="6"/>
  <c r="AH6" i="6"/>
  <c r="AG6" i="6"/>
  <c r="Y6" i="6"/>
  <c r="X6" i="6"/>
  <c r="W6" i="6"/>
  <c r="V6" i="6"/>
  <c r="T6" i="6"/>
  <c r="S6" i="6"/>
  <c r="P6" i="6"/>
  <c r="O6" i="6"/>
  <c r="N6" i="6"/>
  <c r="M6" i="6"/>
  <c r="K6" i="6"/>
  <c r="H6" i="6"/>
  <c r="G6" i="6"/>
  <c r="U290" i="6" l="1"/>
  <c r="N132" i="6"/>
  <c r="D1009" i="6" s="1"/>
  <c r="L325" i="6"/>
  <c r="AC132" i="6"/>
  <c r="AC325" i="6"/>
  <c r="AC593" i="6"/>
  <c r="AE6" i="6"/>
  <c r="L271" i="6"/>
  <c r="AE290" i="6"/>
  <c r="L6" i="6"/>
  <c r="AC109" i="6"/>
  <c r="AC235" i="6"/>
  <c r="L290" i="6"/>
  <c r="O593" i="6"/>
  <c r="D1010" i="6" s="1"/>
  <c r="K132" i="6"/>
  <c r="X593" i="6"/>
  <c r="X997" i="6" s="1"/>
  <c r="K593" i="6"/>
  <c r="AH593" i="6"/>
  <c r="AH997" i="6" s="1"/>
  <c r="AG997" i="6"/>
  <c r="U6" i="6"/>
  <c r="AF235" i="6"/>
  <c r="AF997" i="6" s="1"/>
  <c r="AE325" i="6"/>
  <c r="AE271" i="6"/>
  <c r="U325" i="6"/>
  <c r="D1011" i="6"/>
  <c r="P997" i="6"/>
  <c r="V997" i="6"/>
  <c r="D1008" i="6"/>
  <c r="G997" i="6"/>
  <c r="M997" i="6"/>
  <c r="S997" i="6"/>
  <c r="W997" i="6"/>
  <c r="T997" i="6"/>
  <c r="AD997" i="6"/>
  <c r="AI997" i="6"/>
  <c r="AK997" i="6"/>
  <c r="Y997" i="6"/>
  <c r="AJ997" i="6"/>
  <c r="H997" i="6"/>
  <c r="D900" i="1"/>
  <c r="U997" i="6" l="1"/>
  <c r="N997" i="6"/>
  <c r="AC997" i="6"/>
  <c r="L997" i="6"/>
  <c r="K997" i="6"/>
  <c r="O997" i="6"/>
  <c r="D1007" i="6"/>
  <c r="D1012" i="6" s="1"/>
  <c r="AE997" i="6"/>
  <c r="AD500" i="1"/>
  <c r="AD493" i="1"/>
  <c r="AD477" i="1"/>
  <c r="AD440" i="1"/>
  <c r="AD416" i="1"/>
  <c r="AD412" i="1"/>
  <c r="AD266" i="1"/>
  <c r="AD234" i="1"/>
  <c r="AD219" i="1"/>
  <c r="AD212" i="1"/>
  <c r="AD193" i="1"/>
  <c r="AD165" i="1"/>
  <c r="AD104" i="1"/>
  <c r="AD83" i="1"/>
  <c r="AD61" i="1"/>
  <c r="AD35" i="1"/>
  <c r="AD6" i="1"/>
  <c r="AK500" i="1"/>
  <c r="AJ500" i="1"/>
  <c r="AI500" i="1"/>
  <c r="AG500" i="1"/>
  <c r="AF500" i="1"/>
  <c r="AE500" i="1"/>
  <c r="AD871" i="1" l="1"/>
  <c r="AE493" i="1"/>
  <c r="AF493" i="1"/>
  <c r="AG493" i="1"/>
  <c r="AH493" i="1"/>
  <c r="AI493" i="1"/>
  <c r="AJ493" i="1"/>
  <c r="AK493" i="1"/>
  <c r="AF477" i="1"/>
  <c r="AG477" i="1"/>
  <c r="AH477" i="1"/>
  <c r="AI477" i="1"/>
  <c r="AJ477" i="1"/>
  <c r="AK477" i="1"/>
  <c r="AF440" i="1"/>
  <c r="AG440" i="1"/>
  <c r="AH440" i="1"/>
  <c r="AI440" i="1"/>
  <c r="AJ440" i="1"/>
  <c r="AK440" i="1"/>
  <c r="AE416" i="1"/>
  <c r="AF416" i="1"/>
  <c r="AG416" i="1"/>
  <c r="AH416" i="1"/>
  <c r="AI416" i="1"/>
  <c r="AJ416" i="1"/>
  <c r="AK416" i="1"/>
  <c r="AE412" i="1"/>
  <c r="AF412" i="1"/>
  <c r="AG412" i="1"/>
  <c r="AH412" i="1"/>
  <c r="AI412" i="1"/>
  <c r="AJ412" i="1"/>
  <c r="AK412" i="1"/>
  <c r="AG266" i="1"/>
  <c r="AH266" i="1"/>
  <c r="AI266" i="1"/>
  <c r="AJ266" i="1"/>
  <c r="AK266" i="1"/>
  <c r="AF234" i="1"/>
  <c r="AG234" i="1"/>
  <c r="AH234" i="1"/>
  <c r="AI234" i="1"/>
  <c r="AJ234" i="1"/>
  <c r="AK234" i="1"/>
  <c r="AF219" i="1"/>
  <c r="AG219" i="1"/>
  <c r="AH219" i="1"/>
  <c r="AI219" i="1"/>
  <c r="AJ219" i="1"/>
  <c r="AK219" i="1"/>
  <c r="AE212" i="1"/>
  <c r="AF212" i="1"/>
  <c r="AG212" i="1"/>
  <c r="AH212" i="1"/>
  <c r="AI212" i="1"/>
  <c r="AJ212" i="1"/>
  <c r="AK212" i="1"/>
  <c r="AG193" i="1"/>
  <c r="AH193" i="1"/>
  <c r="AI193" i="1"/>
  <c r="AJ193" i="1"/>
  <c r="AK193" i="1"/>
  <c r="AK165" i="1"/>
  <c r="AJ165" i="1"/>
  <c r="AI165" i="1"/>
  <c r="AH165" i="1"/>
  <c r="AG165" i="1"/>
  <c r="AF165" i="1"/>
  <c r="AE165" i="1"/>
  <c r="AK104" i="1"/>
  <c r="AJ104" i="1"/>
  <c r="AI104" i="1"/>
  <c r="AH104" i="1"/>
  <c r="AG104" i="1"/>
  <c r="AF104" i="1"/>
  <c r="AF83" i="1"/>
  <c r="AG83" i="1"/>
  <c r="AH83" i="1"/>
  <c r="AI83" i="1"/>
  <c r="AJ83" i="1"/>
  <c r="AK83" i="1"/>
  <c r="AE61" i="1"/>
  <c r="AF61" i="1"/>
  <c r="AG61" i="1"/>
  <c r="AH61" i="1"/>
  <c r="AI61" i="1"/>
  <c r="AJ61" i="1"/>
  <c r="AK61" i="1"/>
  <c r="AE35" i="1"/>
  <c r="AF35" i="1"/>
  <c r="AG35" i="1"/>
  <c r="AH35" i="1"/>
  <c r="AI35" i="1"/>
  <c r="AJ35" i="1"/>
  <c r="AK35" i="1"/>
  <c r="AC35" i="1"/>
  <c r="AH6" i="1"/>
  <c r="AI6" i="1"/>
  <c r="AJ6" i="1"/>
  <c r="AK6" i="1"/>
  <c r="AG6" i="1"/>
  <c r="AF291" i="1" l="1"/>
  <c r="AF266" i="1" s="1"/>
  <c r="AC291" i="1"/>
  <c r="AE220" i="1" l="1"/>
  <c r="D899" i="1" s="1"/>
  <c r="AC219" i="1" l="1"/>
  <c r="AC493" i="1" l="1"/>
  <c r="AC477" i="1"/>
  <c r="AC440" i="1"/>
  <c r="AC412" i="1"/>
  <c r="AC191" i="1"/>
  <c r="AC165" i="1" s="1"/>
  <c r="AC61" i="1"/>
  <c r="V219" i="1" l="1"/>
  <c r="AH592" i="1" l="1"/>
  <c r="AC592" i="1"/>
  <c r="AC630" i="1"/>
  <c r="AC500" i="1" l="1"/>
  <c r="AG871" i="1"/>
  <c r="D893" i="1" s="1"/>
  <c r="AF207" i="1"/>
  <c r="AF205" i="1"/>
  <c r="AC416" i="1"/>
  <c r="AF28" i="1"/>
  <c r="AF6" i="1" s="1"/>
  <c r="AC212" i="1"/>
  <c r="AE490" i="1"/>
  <c r="AE477" i="1" s="1"/>
  <c r="AE308" i="1"/>
  <c r="AC273" i="1"/>
  <c r="AC266" i="1" s="1"/>
  <c r="AC263" i="1"/>
  <c r="AC234" i="1" s="1"/>
  <c r="AC207" i="1"/>
  <c r="AC205" i="1"/>
  <c r="AC159" i="1"/>
  <c r="AC156" i="1"/>
  <c r="AC101" i="1"/>
  <c r="AE98" i="1"/>
  <c r="AE83" i="1" s="1"/>
  <c r="AC98" i="1"/>
  <c r="AC28" i="1"/>
  <c r="AC6" i="1" s="1"/>
  <c r="AF193" i="1" l="1"/>
  <c r="AF871" i="1" s="1"/>
  <c r="D892" i="1" s="1"/>
  <c r="AC193" i="1"/>
  <c r="AI871" i="1"/>
  <c r="D895" i="1" s="1"/>
  <c r="AJ871" i="1"/>
  <c r="D901" i="1" s="1"/>
  <c r="D902" i="1" s="1"/>
  <c r="AC104" i="1"/>
  <c r="AK871" i="1"/>
  <c r="AC83" i="1"/>
  <c r="AC871" i="1" l="1"/>
  <c r="AH630" i="1"/>
  <c r="AH500" i="1" s="1"/>
  <c r="AE444" i="1"/>
  <c r="AE440" i="1" s="1"/>
  <c r="AE326" i="1"/>
  <c r="AE320" i="1"/>
  <c r="AE301" i="1"/>
  <c r="AE288" i="1"/>
  <c r="AE241" i="1"/>
  <c r="AE237" i="1"/>
  <c r="AE222" i="1"/>
  <c r="AE219" i="1" s="1"/>
  <c r="AE199" i="1"/>
  <c r="AE193" i="1" s="1"/>
  <c r="AE111" i="1"/>
  <c r="AE104" i="1" s="1"/>
  <c r="AE13" i="1"/>
  <c r="AE11" i="1"/>
  <c r="U111" i="1"/>
  <c r="AE266" i="1" l="1"/>
  <c r="AE6" i="1"/>
  <c r="AE234" i="1"/>
  <c r="AH871" i="1"/>
  <c r="D894" i="1" s="1"/>
  <c r="U444" i="1"/>
  <c r="AE871" i="1" l="1"/>
  <c r="D891" i="1" s="1"/>
  <c r="X630" i="1"/>
  <c r="X592" i="1"/>
  <c r="Y500" i="1"/>
  <c r="W500" i="1"/>
  <c r="V500" i="1"/>
  <c r="U500" i="1"/>
  <c r="T500" i="1"/>
  <c r="Y493" i="1"/>
  <c r="X493" i="1"/>
  <c r="W493" i="1"/>
  <c r="V493" i="1"/>
  <c r="U493" i="1"/>
  <c r="T493" i="1"/>
  <c r="Y477" i="1"/>
  <c r="X477" i="1"/>
  <c r="W477" i="1"/>
  <c r="V477" i="1"/>
  <c r="U477" i="1"/>
  <c r="T477" i="1"/>
  <c r="T440" i="1"/>
  <c r="Y440" i="1"/>
  <c r="X440" i="1"/>
  <c r="W440" i="1"/>
  <c r="V440" i="1"/>
  <c r="U440" i="1"/>
  <c r="Y416" i="1"/>
  <c r="X416" i="1"/>
  <c r="W416" i="1"/>
  <c r="V416" i="1"/>
  <c r="U416" i="1"/>
  <c r="T416" i="1"/>
  <c r="Y412" i="1"/>
  <c r="X412" i="1"/>
  <c r="W412" i="1"/>
  <c r="V412" i="1"/>
  <c r="U412" i="1"/>
  <c r="T412" i="1"/>
  <c r="U326" i="1"/>
  <c r="U320" i="1"/>
  <c r="U301" i="1"/>
  <c r="U288" i="1"/>
  <c r="Y266" i="1"/>
  <c r="X266" i="1"/>
  <c r="W266" i="1"/>
  <c r="V266" i="1"/>
  <c r="T266" i="1"/>
  <c r="U241" i="1"/>
  <c r="U237" i="1"/>
  <c r="Y234" i="1"/>
  <c r="X234" i="1"/>
  <c r="W234" i="1"/>
  <c r="V234" i="1"/>
  <c r="T234" i="1"/>
  <c r="U222" i="1"/>
  <c r="Y219" i="1"/>
  <c r="X219" i="1"/>
  <c r="W219" i="1"/>
  <c r="T219" i="1"/>
  <c r="Y212" i="1"/>
  <c r="X212" i="1"/>
  <c r="W212" i="1"/>
  <c r="V212" i="1"/>
  <c r="U212" i="1"/>
  <c r="T212" i="1"/>
  <c r="U193" i="1"/>
  <c r="T193" i="1"/>
  <c r="Y193" i="1"/>
  <c r="X193" i="1"/>
  <c r="W193" i="1"/>
  <c r="V193" i="1"/>
  <c r="T165" i="1"/>
  <c r="Y165" i="1"/>
  <c r="X165" i="1"/>
  <c r="W165" i="1"/>
  <c r="V165" i="1"/>
  <c r="U165" i="1"/>
  <c r="W104" i="1"/>
  <c r="Y104" i="1"/>
  <c r="X104" i="1"/>
  <c r="V104" i="1"/>
  <c r="U104" i="1"/>
  <c r="T104" i="1"/>
  <c r="Y83" i="1"/>
  <c r="X83" i="1"/>
  <c r="W83" i="1"/>
  <c r="V83" i="1"/>
  <c r="U83" i="1"/>
  <c r="Y61" i="1"/>
  <c r="X61" i="1"/>
  <c r="W61" i="1"/>
  <c r="V61" i="1"/>
  <c r="U61" i="1"/>
  <c r="T61" i="1"/>
  <c r="Y35" i="1"/>
  <c r="X35" i="1"/>
  <c r="W35" i="1"/>
  <c r="V35" i="1"/>
  <c r="U35" i="1"/>
  <c r="T35" i="1"/>
  <c r="U13" i="1"/>
  <c r="U11" i="1"/>
  <c r="Y6" i="1"/>
  <c r="X6" i="1"/>
  <c r="W6" i="1"/>
  <c r="V6" i="1"/>
  <c r="T6" i="1"/>
  <c r="D896" i="1" l="1"/>
  <c r="X500" i="1"/>
  <c r="X871" i="1" s="1"/>
  <c r="U6" i="1"/>
  <c r="U219" i="1"/>
  <c r="U234" i="1"/>
  <c r="U266" i="1"/>
  <c r="V871" i="1"/>
  <c r="Y871" i="1"/>
  <c r="W871" i="1"/>
  <c r="T871" i="1"/>
  <c r="L165" i="1"/>
  <c r="L104" i="1"/>
  <c r="L35" i="1"/>
  <c r="N500" i="1"/>
  <c r="N493" i="1"/>
  <c r="N477" i="1"/>
  <c r="N440" i="1"/>
  <c r="N416" i="1"/>
  <c r="N412" i="1"/>
  <c r="N266" i="1"/>
  <c r="N234" i="1"/>
  <c r="N219" i="1"/>
  <c r="N212" i="1"/>
  <c r="N193" i="1"/>
  <c r="N183" i="1"/>
  <c r="N165" i="1" s="1"/>
  <c r="N135" i="1"/>
  <c r="N126" i="1"/>
  <c r="N88" i="1"/>
  <c r="N83" i="1" s="1"/>
  <c r="N61" i="1"/>
  <c r="N35" i="1"/>
  <c r="N6" i="1"/>
  <c r="M500" i="1"/>
  <c r="M493" i="1"/>
  <c r="M477" i="1"/>
  <c r="M440" i="1"/>
  <c r="M416" i="1"/>
  <c r="M412" i="1"/>
  <c r="M266" i="1"/>
  <c r="M234" i="1"/>
  <c r="M219" i="1"/>
  <c r="M212" i="1"/>
  <c r="M193" i="1"/>
  <c r="M165" i="1"/>
  <c r="M104" i="1"/>
  <c r="M83" i="1"/>
  <c r="M61" i="1"/>
  <c r="M35" i="1"/>
  <c r="M6" i="1"/>
  <c r="U871" i="1" l="1"/>
  <c r="D883" i="1"/>
  <c r="M871" i="1"/>
  <c r="N104" i="1"/>
  <c r="N871" i="1" s="1"/>
  <c r="P266" i="1"/>
  <c r="O630" i="1"/>
  <c r="O592" i="1"/>
  <c r="O493" i="1"/>
  <c r="O477" i="1"/>
  <c r="O440" i="1"/>
  <c r="O416" i="1"/>
  <c r="O412" i="1"/>
  <c r="O266" i="1"/>
  <c r="O234" i="1"/>
  <c r="O219" i="1"/>
  <c r="O212" i="1"/>
  <c r="O193" i="1"/>
  <c r="O165" i="1"/>
  <c r="O104" i="1"/>
  <c r="O83" i="1"/>
  <c r="O61" i="1"/>
  <c r="O35" i="1"/>
  <c r="O6" i="1"/>
  <c r="P6" i="1"/>
  <c r="P35" i="1"/>
  <c r="P61" i="1"/>
  <c r="P104" i="1"/>
  <c r="P500" i="1"/>
  <c r="P493" i="1"/>
  <c r="P477" i="1"/>
  <c r="P440" i="1"/>
  <c r="P416" i="1"/>
  <c r="P412" i="1"/>
  <c r="P234" i="1"/>
  <c r="P219" i="1"/>
  <c r="P212" i="1"/>
  <c r="P193" i="1"/>
  <c r="P165" i="1"/>
  <c r="P83" i="1"/>
  <c r="D886" i="1" l="1"/>
  <c r="D884" i="1"/>
  <c r="O500" i="1"/>
  <c r="O871" i="1" s="1"/>
  <c r="P871" i="1"/>
  <c r="K630" i="1"/>
  <c r="K592" i="1"/>
  <c r="S500" i="1"/>
  <c r="S493" i="1"/>
  <c r="S477" i="1"/>
  <c r="S440" i="1"/>
  <c r="S416" i="1"/>
  <c r="S412" i="1"/>
  <c r="S266" i="1"/>
  <c r="S234" i="1"/>
  <c r="S219" i="1"/>
  <c r="S212" i="1"/>
  <c r="S193" i="1"/>
  <c r="S165" i="1"/>
  <c r="S104" i="1"/>
  <c r="S83" i="1"/>
  <c r="S61" i="1"/>
  <c r="S35" i="1"/>
  <c r="S6" i="1"/>
  <c r="D885" i="1" l="1"/>
  <c r="K500" i="1"/>
  <c r="L500" i="1"/>
  <c r="S871" i="1"/>
  <c r="K477" i="1" l="1"/>
  <c r="G477" i="1"/>
  <c r="H477" i="1"/>
  <c r="K416" i="1"/>
  <c r="H412" i="1"/>
  <c r="K412" i="1"/>
  <c r="K266" i="1"/>
  <c r="H234" i="1"/>
  <c r="K234" i="1"/>
  <c r="H219" i="1"/>
  <c r="K219" i="1"/>
  <c r="H199" i="1"/>
  <c r="K199" i="1"/>
  <c r="K126" i="1"/>
  <c r="K88" i="1"/>
  <c r="K493" i="1" l="1"/>
  <c r="K445" i="1"/>
  <c r="K440" i="1" s="1"/>
  <c r="K212" i="1"/>
  <c r="K193" i="1"/>
  <c r="K183" i="1"/>
  <c r="K165" i="1" s="1"/>
  <c r="K135" i="1"/>
  <c r="K104" i="1" s="1"/>
  <c r="K83" i="1"/>
  <c r="K61" i="1"/>
  <c r="K35" i="1"/>
  <c r="K6" i="1"/>
  <c r="K871" i="1" l="1"/>
  <c r="L83" i="1"/>
  <c r="L212" i="1"/>
  <c r="L320" i="1" l="1"/>
  <c r="L301" i="1"/>
  <c r="L288" i="1" l="1"/>
  <c r="L493" i="1" l="1"/>
  <c r="L477" i="1"/>
  <c r="L440" i="1"/>
  <c r="L416" i="1"/>
  <c r="L412" i="1"/>
  <c r="L326" i="1"/>
  <c r="L266" i="1" s="1"/>
  <c r="L241" i="1"/>
  <c r="L237" i="1"/>
  <c r="L222" i="1"/>
  <c r="L220" i="1"/>
  <c r="L199" i="1"/>
  <c r="L193" i="1" s="1"/>
  <c r="L61" i="1"/>
  <c r="L13" i="1"/>
  <c r="L11" i="1"/>
  <c r="G193" i="1"/>
  <c r="L234" i="1" l="1"/>
  <c r="L219" i="1"/>
  <c r="L6" i="1"/>
  <c r="D882" i="1" l="1"/>
  <c r="L871" i="1"/>
  <c r="H416" i="1"/>
  <c r="H212" i="1" l="1"/>
  <c r="H193" i="1" l="1"/>
  <c r="H6" i="1" l="1"/>
  <c r="G110" i="1" l="1"/>
  <c r="G104" i="1" s="1"/>
  <c r="D887" i="1" l="1"/>
  <c r="H493" i="1"/>
  <c r="H266" i="1"/>
  <c r="H61" i="1"/>
  <c r="H35" i="1"/>
  <c r="H83" i="1"/>
  <c r="G500" i="1"/>
  <c r="H630" i="1" l="1"/>
  <c r="G493" i="1"/>
  <c r="H445" i="1"/>
  <c r="H440" i="1" s="1"/>
  <c r="G440" i="1"/>
  <c r="G416" i="1"/>
  <c r="G290" i="1"/>
  <c r="G234" i="1"/>
  <c r="G219" i="1"/>
  <c r="G212" i="1"/>
  <c r="H183" i="1"/>
  <c r="H165" i="1" s="1"/>
  <c r="G165" i="1"/>
  <c r="H135" i="1"/>
  <c r="H104" i="1" s="1"/>
  <c r="G83" i="1"/>
  <c r="G61" i="1"/>
  <c r="G35" i="1"/>
  <c r="G6" i="1"/>
  <c r="H500" i="1" l="1"/>
  <c r="H871" i="1" s="1"/>
  <c r="G266" i="1"/>
  <c r="G871" i="1" s="1"/>
</calcChain>
</file>

<file path=xl/sharedStrings.xml><?xml version="1.0" encoding="utf-8"?>
<sst xmlns="http://schemas.openxmlformats.org/spreadsheetml/2006/main" count="20492" uniqueCount="1840">
  <si>
    <t xml:space="preserve"> </t>
  </si>
  <si>
    <t>99 - ALCANCE NACIONAL</t>
  </si>
  <si>
    <t>SAT</t>
  </si>
  <si>
    <t>META 2016</t>
  </si>
  <si>
    <t>META 2017</t>
  </si>
  <si>
    <t>COTEP S.A.</t>
  </si>
  <si>
    <t>HORQUETA</t>
  </si>
  <si>
    <t>COMISIÓN DIRECTIVA DE SIN TECHO PRO - VIVIENDA</t>
  </si>
  <si>
    <t xml:space="preserve">YBY YAÚ </t>
  </si>
  <si>
    <t>ASOCIACIÓN TEKOVERA</t>
  </si>
  <si>
    <t>LIC. MA. MERCEDES ENRIQUEZ</t>
  </si>
  <si>
    <t>LIC. NILSA MAGDALENA TORRES</t>
  </si>
  <si>
    <t>LIC- NILSA MAGDALENA TORRES</t>
  </si>
  <si>
    <t>PASO BARRETO</t>
  </si>
  <si>
    <t>COM. DIRECTIVA DE LOS OCUPANTES DEL PREDIO DE LA  VILLA NUEVA ESPERANZA UBICADO ENTRE LOS BARRIOS SAN ANTONIO Y SAN ROQUE</t>
  </si>
  <si>
    <t>FREDDY DIOSNEL ROLON</t>
  </si>
  <si>
    <t>COM. VECINAL DEL TERRITORIO SOCIAL MARIA AUXILIADORA - BASE V</t>
  </si>
  <si>
    <t>TERMINADA</t>
  </si>
  <si>
    <t>COMISIÓN SIN TECHO DE LA LOCALIDAD DE PEGUAJHO LOMA</t>
  </si>
  <si>
    <t>CONSULTORA NOESIS</t>
  </si>
  <si>
    <t>COMISIÓN VECINAL DEL ASENTAMIENTO MARIA AUXILIADORA BASE I</t>
  </si>
  <si>
    <t>COMISION VECINAL DE LA COLONIA NUEVA ESPERANZA</t>
  </si>
  <si>
    <t>COMISION PRO-TECHO DE YKUA PORA</t>
  </si>
  <si>
    <t>COMISION VECINAL DE LA VILLA SAN JOSE OBRERO II</t>
  </si>
  <si>
    <t>COMISION VECINAL DEL ASENTAMIENTO SAN JOSE OBRERO I</t>
  </si>
  <si>
    <t>COMISION SIN TECHO DE LA LOCALIDAD PEGUAJHO GUAZU</t>
  </si>
  <si>
    <t>COMISION DIRECTIVA DE LAS FLIAS SIN TECHO DE LA LOCALIDAD DE SAN MIGUEL KA¨AGUY´Í</t>
  </si>
  <si>
    <t>NUEVA FORTUNA III FASE</t>
  </si>
  <si>
    <t xml:space="preserve">TACUATI </t>
  </si>
  <si>
    <t>COMISIÓN VECINAL DEL ASENTAMIENTO SAN NICOLAS</t>
  </si>
  <si>
    <t>FUNDACIÓN OJETYEKA</t>
  </si>
  <si>
    <t>CAPIIBARY</t>
  </si>
  <si>
    <t xml:space="preserve">COMISIÓN VECINAL DEL ASENTAMIENTO JULIAN JARA </t>
  </si>
  <si>
    <t>CEDES / HÁBITAT</t>
  </si>
  <si>
    <t>SAN ESTANISLAO</t>
  </si>
  <si>
    <t>NUEVA GERMANIA</t>
  </si>
  <si>
    <t>COM. VECINAL DE LA COMUNIDAD DEL ASENTAM. 15 DE AGOSTO</t>
  </si>
  <si>
    <t>COMISIÓN PRO VIVIENDA DEL ASENTAMIENTO AGUERITO</t>
  </si>
  <si>
    <t>TEKOVE SERVICIO DE ACCIÓN SOCIAL</t>
  </si>
  <si>
    <t>COMISIÓN PRO CONSTRUCCIÓN DE VIVIENDA DE LA COMUNIDAD KAMBA YCUA</t>
  </si>
  <si>
    <t>SANTA ROSA DEL AGUARAY</t>
  </si>
  <si>
    <t>EN EJECUCIÓN</t>
  </si>
  <si>
    <t>COMISION DEL ASENTAMIENTO DOS DE ORO</t>
  </si>
  <si>
    <t>CONTACONSULT</t>
  </si>
  <si>
    <t>COMISION DE FOMENTO Y DESARROLLO DEL ASENTAMIENTO TACUATY POTY FASE III</t>
  </si>
  <si>
    <t>JAGUARETE FORES TORO PIRU I</t>
  </si>
  <si>
    <t>ABOG. HUMBERTO VALOIS CABRAL</t>
  </si>
  <si>
    <t>COMISION DE FOMENTO Y DESARROLLO DE ROSARIO LOMA DE LA COLONIA ANTEQUERA</t>
  </si>
  <si>
    <t>ABOG. MARIA CELIA ACOSTA</t>
  </si>
  <si>
    <t>ACG CONSULTORA INTEGRAL</t>
  </si>
  <si>
    <t>COMISION VECINAL SIN TIERRA Y SIN TECHO SAN JORGE</t>
  </si>
  <si>
    <t>ING. BLAS ANTONIO DENIS SALOMÓN</t>
  </si>
  <si>
    <t>SANTA ELENA</t>
  </si>
  <si>
    <t xml:space="preserve">TOBATI </t>
  </si>
  <si>
    <t>CAACUPE</t>
  </si>
  <si>
    <t>ATYRA</t>
  </si>
  <si>
    <t>COMSION POR UNA VIVIENDA PROPIA JUAN PABLO II</t>
  </si>
  <si>
    <t>BLAS ISMAEL VERA ESPÍNOLA</t>
  </si>
  <si>
    <t>ITACURUBI DEL ROSARIO</t>
  </si>
  <si>
    <t>COM. PRO VIV. TEKOPORA DE PUNTA DEL ESTE DE LA COMPAÑÍA 21 DE JULIO</t>
  </si>
  <si>
    <t>CONSULTORA S.G. S.R.L.</t>
  </si>
  <si>
    <t>COMISIÓN VECINAL SIN TIERRA Y SIN TECHO SAGRADA FAMILIA DEL BARRIO LOMA GUAZU DE LA CIUDAD DE CAACUPE</t>
  </si>
  <si>
    <t>COMISION VECINAL CABAÑAS POTY</t>
  </si>
  <si>
    <t>COMISION VECINAL CAACUPE POTY 2</t>
  </si>
  <si>
    <t>CESARINA BARRETO DE ENCISO</t>
  </si>
  <si>
    <t>VILLARRICA</t>
  </si>
  <si>
    <t>PASO YOBAI</t>
  </si>
  <si>
    <t>COM. DIRECTIVA DEL TERRITPRIO SOCIAL TUYUTIMI</t>
  </si>
  <si>
    <t>GLADYS ESTHER FRANCO CARDOZO</t>
  </si>
  <si>
    <t>COMISIÓN PRO VIVIENDA SAGRADA FAMILIA</t>
  </si>
  <si>
    <t>ING. SILVIO FARIÑA MARTINEZ</t>
  </si>
  <si>
    <t>COMISIÓN VECINAL PRO VIVIENDA HABITACIONAL SANTA RITA</t>
  </si>
  <si>
    <t>GUEESE</t>
  </si>
  <si>
    <t>YATAITY</t>
  </si>
  <si>
    <t>COMISION PRO VIVIENDA DE LA LOCALIDAD PLANCHADA</t>
  </si>
  <si>
    <t>CIME</t>
  </si>
  <si>
    <t>TERRITORIO SOCIAL VIRGEN DE FATIMA DE LA LOCALIDAD BARRIO SAN ISIDRO DE ESTA CIUDAD</t>
  </si>
  <si>
    <t>RAUL A. OVIEDO</t>
  </si>
  <si>
    <t>RIGOBERTO GONZALEZ</t>
  </si>
  <si>
    <t>YHU</t>
  </si>
  <si>
    <t xml:space="preserve">ABOG. VERÓNICA OJEDA </t>
  </si>
  <si>
    <t>COMISION CENTRAL DEL TERRITORIO SOCIAL NUEVA ESPERANZA I</t>
  </si>
  <si>
    <t>COMISION CENTRAL DEL TERRITORIO SOCIAL VILLA JARDIN DE LA CALLE SAN MIGUEL</t>
  </si>
  <si>
    <t>COMISIÓN DIRECTIVA DEL TERRITORIO SOCIAL SANTA LUCIA</t>
  </si>
  <si>
    <t>GLADYS ESTHER FRANCO</t>
  </si>
  <si>
    <t>TERRITORIO SOCIAL SAN JORGE</t>
  </si>
  <si>
    <t>REPATRIACIÓN</t>
  </si>
  <si>
    <t>CORONEL OVIEDO</t>
  </si>
  <si>
    <t>NUEVA TOLEDO</t>
  </si>
  <si>
    <t>SIMON BOLIVAR</t>
  </si>
  <si>
    <t>COM. INDIGENA MBYA DE Y´AKARETA 3° ETAPA</t>
  </si>
  <si>
    <t>COM. INDIGENA MBYA SANTA TERESA</t>
  </si>
  <si>
    <t>CAAGUAZÚ</t>
  </si>
  <si>
    <t>LIC. MARIA MERCEDES ENRIQUEZ</t>
  </si>
  <si>
    <t>U.S.A.G.</t>
  </si>
  <si>
    <t>ASOCIACIÓN DE TRABAJADORES DE MEDIOS DE COMUNICACIÓN - ATRAMECO</t>
  </si>
  <si>
    <t>TEMINADA</t>
  </si>
  <si>
    <t>TERRITORIO SOCIAL VILLA ESMERALDA</t>
  </si>
  <si>
    <t>COMISIÓN CENTRAL DEL TERRITORIO SOCIAL SANTA ISABEL</t>
  </si>
  <si>
    <t>COMISIÓN CENTRAL DEL TERRITORIO SOCIAL NUEVA ESPERANZA II</t>
  </si>
  <si>
    <t>COMISIÓN TERRITORIO SOCIAL LA FORTUNA II</t>
  </si>
  <si>
    <t>SARAH MARIA FERREIRO VELÁZQUEZ</t>
  </si>
  <si>
    <t>TERRITORIO SOCIAL 31 DE JULIO</t>
  </si>
  <si>
    <t>COMUNIDAD INDIGENA PUNTA PORA</t>
  </si>
  <si>
    <t xml:space="preserve">JUAN MANUEL FRUTOS </t>
  </si>
  <si>
    <r>
      <t xml:space="preserve">COMISION VECINAL SIN TECHO LA CANDELARIA </t>
    </r>
    <r>
      <rPr>
        <b/>
        <sz val="8"/>
        <color indexed="8"/>
        <rFont val="Calibri"/>
        <family val="2"/>
      </rPr>
      <t xml:space="preserve"> </t>
    </r>
  </si>
  <si>
    <t>ARQ. MIGUEL ANGEL PATIÑO CHÁVEZ</t>
  </si>
  <si>
    <t>CECILIO BAEZ</t>
  </si>
  <si>
    <t>COMISION CENTRAL DEL TERRITORIO SOCIAL 8 DE DICIEMBRE</t>
  </si>
  <si>
    <t>JOSE MARIA VILLALBA BARRETO</t>
  </si>
  <si>
    <t>COMISION CONSEJO DE DESARROLLO COMUNITARIO - ASENTAMIENTO SANTIAGO LUIS FRANCO</t>
  </si>
  <si>
    <t xml:space="preserve">COMISION VECINAL DE LA COLONIA Dr. BLAS GARAY </t>
  </si>
  <si>
    <t>COMISION DIRECTIVA DEL TERRITORIO SOCIAL SAN RAFAEL</t>
  </si>
  <si>
    <t>GLADYS ESTER FRANCO CARDOZO</t>
  </si>
  <si>
    <t>COMISION DIRECTIVA DEL TERRITORIO SOCIAL SOL NACIENTE I</t>
  </si>
  <si>
    <r>
      <t>ASOCIACION MULTISECTORIAL PARA EL DESARROLLO INTEGRAL COMUNITARIO DE LA LOCALIDAD DE YUQUYTY (AMUDIC)</t>
    </r>
    <r>
      <rPr>
        <sz val="9"/>
        <color indexed="8"/>
        <rFont val="Calibri"/>
        <family val="2"/>
      </rPr>
      <t>,</t>
    </r>
  </si>
  <si>
    <t xml:space="preserve">COEMPRO </t>
  </si>
  <si>
    <t>COMUNIDAD INDIGENA MBYA APYTERE DE LA COLONIA YVYRY VATE</t>
  </si>
  <si>
    <t>LA GLORIA II - 1era ETAPA</t>
  </si>
  <si>
    <t>SOL NACIENTE</t>
  </si>
  <si>
    <t>LA GLORIA I</t>
  </si>
  <si>
    <t>TERRITORIO SOCIAL VILLA ELSA</t>
  </si>
  <si>
    <t>COMIS. PRO. VIVIENDA DE LA PALOMA I DE LA 2da LINEA IRRAZABAL NORTE</t>
  </si>
  <si>
    <t>CODES</t>
  </si>
  <si>
    <t xml:space="preserve">ABAI </t>
  </si>
  <si>
    <t>COMUNIDAD INDIGENA MBYA GUARANÍ YTU</t>
  </si>
  <si>
    <t>ALTO FORREST PARAGUAY</t>
  </si>
  <si>
    <t>YUTY</t>
  </si>
  <si>
    <t>COMISIÓN ASENTAMIENTO 11 DE MAYO</t>
  </si>
  <si>
    <t>COMISIÓN VECINAL SIN TIERRA SANTA TERESA</t>
  </si>
  <si>
    <t>ABAI</t>
  </si>
  <si>
    <t>COMISION VECINAL DEL ASENTAMIENTO "LA UNION SANJUANINA"</t>
  </si>
  <si>
    <t>COMISION DE FOMENTO Y DESARROLLO DEL ASENTAMIENTO SAN ANTONIO</t>
  </si>
  <si>
    <t>3 DE MAYO</t>
  </si>
  <si>
    <t>COMISION DE FOMENTO Y DESARROLLO DEL ASENTAMIENTO 8 DE DICIEMBRE</t>
  </si>
  <si>
    <t>COMISION DE FOMENTO Y DESARROLLO DEL ASENTAMIENTO SAN MIGUEL</t>
  </si>
  <si>
    <t>BUENA VISTA</t>
  </si>
  <si>
    <t>COMISION DE FOMENTO Y DESARROLLO DE LA LOCALIDAD DE ASENTAMIENTO - SAN ISIDRO</t>
  </si>
  <si>
    <t>COMISION VECINAL DEL BARRIO SAN JOSE OBRERO</t>
  </si>
  <si>
    <t>COMISION DE FOMENTO Y DESARROLLO DE LA COLONIA DE KAVAJU KANGUE</t>
  </si>
  <si>
    <t>COMUNIDAD INDIGENA MBYA GUARANI ÑU APU´A</t>
  </si>
  <si>
    <t>ASOCIACION NUEVO AMANECER</t>
  </si>
  <si>
    <t>COMISION DE FOMENTO Y DESARROLLO DEL ASENTAMIENTO SANTA RITA</t>
  </si>
  <si>
    <t>COMISION VECINAL DE FOMENTO Y DESARROLLO ASENTAMIENTO 1° DE MARZO</t>
  </si>
  <si>
    <t>TAVA-I</t>
  </si>
  <si>
    <t>COMISIÓN ÑANDE ROGARA REKAVO</t>
  </si>
  <si>
    <t>TOMAS ROMERO PEREIRA</t>
  </si>
  <si>
    <t>COMISIÓN VECINAL ASENTAMIENTO BEATO ROQUE GONZALEZ DE SANTA CRUZ</t>
  </si>
  <si>
    <t>SAN PEDRO DEL PARANÁ</t>
  </si>
  <si>
    <t>COMISIÓN VECINAL DEL ASENTAMIENTO 8 DE DICIEMBRE</t>
  </si>
  <si>
    <t>COMISIÓN AD-HOC PRO VIVENDA DEL BARRIO SAN BLAS DEL DISTRITO DE TOMAS ROMERO PEREIRA</t>
  </si>
  <si>
    <t>ABOG. VERÓNICA OJEDA</t>
  </si>
  <si>
    <t>CORONEL BOGADO</t>
  </si>
  <si>
    <t>COMISION VECINAL DEL ASENTAMIENTO SAN RAMON</t>
  </si>
  <si>
    <t>ABOG. CRISTIAN TURRINI AYALA</t>
  </si>
  <si>
    <t>SANTA ROSA</t>
  </si>
  <si>
    <t>SAN PATRICIO</t>
  </si>
  <si>
    <t>COM. GRUPO HABITACIONAL SANTA ROSA DE LIMA N° 1 Y N° 3</t>
  </si>
  <si>
    <t>COMISIÓN CRISTO REY DE PANCHITO LÓPEZ</t>
  </si>
  <si>
    <t>YABEBYRY</t>
  </si>
  <si>
    <t>COMISION FRANCISCO SOLANO LOPEZ</t>
  </si>
  <si>
    <t>COMISION DE MADRES UNIDAS SAN BLAS</t>
  </si>
  <si>
    <t>PARAGUARÍ</t>
  </si>
  <si>
    <t>EQUIPO TECNICO RC</t>
  </si>
  <si>
    <t>COMISIÓN DIRECTIVA DEL ASENTAMIENTO 1° DE MAYO</t>
  </si>
  <si>
    <t>YAGUARÓN</t>
  </si>
  <si>
    <t>COMISIÓN DE FOMENTO Y DESARROLLO DEL ASENTAMIENTO SAN JUAN</t>
  </si>
  <si>
    <t>MBUYAPEY</t>
  </si>
  <si>
    <t>DIOSNEL MIRANDA ROLÓN</t>
  </si>
  <si>
    <t>YBYCUI</t>
  </si>
  <si>
    <t>COMISIÓN DE FOM Y DESARR. DEL ASENTAMIENTO SAN ISIDRO - KAAGUY POTY</t>
  </si>
  <si>
    <t>WILLAM PABLO STEWART BONZI</t>
  </si>
  <si>
    <t>COMISION PRO VECINAL MONDAY SUR</t>
  </si>
  <si>
    <r>
      <t>COMUNIDAD INDIGENA AVA GUARANI INDEPENDIENTE AKARAY MI</t>
    </r>
    <r>
      <rPr>
        <sz val="8"/>
        <color indexed="8"/>
        <rFont val="Calibri"/>
        <family val="2"/>
      </rPr>
      <t xml:space="preserve">”, </t>
    </r>
  </si>
  <si>
    <t xml:space="preserve"> CODES</t>
  </si>
  <si>
    <t>CIUDAD DEL ESTE</t>
  </si>
  <si>
    <t>EMPRENDIMIENTOS INMOBILIARIOS</t>
  </si>
  <si>
    <t>ENRIQUE JAVIER AYALA</t>
  </si>
  <si>
    <t xml:space="preserve">COMUNIDAD INDIGENA AVA GUARANI DE PASO CADENA </t>
  </si>
  <si>
    <t>ITAKYRY</t>
  </si>
  <si>
    <t>ASOCIACIÓN PARA EL DESARROLLO VECINAL (A.D.V.)</t>
  </si>
  <si>
    <t>COMISIÓN VECINAL DE LA COLONIA TEMBIAPORA</t>
  </si>
  <si>
    <t>COMUNIDAD INDIGENA KIRITO NUEVO</t>
  </si>
  <si>
    <t>MBARACAYU</t>
  </si>
  <si>
    <t>COMUNIDAD INDIGENA AVA GUARANI MARISCAL LOPEZ</t>
  </si>
  <si>
    <t>COMUNIDAD Y DESARROLLO PUERTO BARRA TAPY</t>
  </si>
  <si>
    <t>NARANJAL</t>
  </si>
  <si>
    <t>COMUNIDAD INDIGENA URUKU POTY</t>
  </si>
  <si>
    <t>COMUNIDAD INDIGENA TEKOHA PY´AHU CARREIRA I</t>
  </si>
  <si>
    <t>COMUNIDAD INDIGENA KA'AGUY YVATE</t>
  </si>
  <si>
    <t>COMISION DE FOMENTO DE LA COLONIA NUEVA FORTUNA - 2DA. LINEA</t>
  </si>
  <si>
    <t>HERNANDARIAS</t>
  </si>
  <si>
    <t>YPACARAI</t>
  </si>
  <si>
    <t>COM. VEC. PRO VIVIENDA BUSCANDO PROGRESO</t>
  </si>
  <si>
    <t>ITAUGUA</t>
  </si>
  <si>
    <t>TAPYI MARANGATU ASENTAMIENTO RODRIGUEZ DE FRANCIA</t>
  </si>
  <si>
    <t>FUNDACION OJHETYPEKA</t>
  </si>
  <si>
    <t>ARQUIDEC S.R.L.</t>
  </si>
  <si>
    <t xml:space="preserve">ITA </t>
  </si>
  <si>
    <t>COMISIÓN VECINAL PRO-VIVIENDA - VIVIENDA VECINOS UNIDOS</t>
  </si>
  <si>
    <t xml:space="preserve">SAN ANTONIO </t>
  </si>
  <si>
    <t>COM. VEC. DE FOMENTO EBENECER DEL ASENTAMIENTO EBENECER DE LA CIA. CAACUPEMI</t>
  </si>
  <si>
    <t>FUNDACIÓN SOR MARIA MIRTHA PAREDES</t>
  </si>
  <si>
    <t>LUQUE</t>
  </si>
  <si>
    <t>DIANA RAQUEL ARECO VERA</t>
  </si>
  <si>
    <t>ÑEMBY</t>
  </si>
  <si>
    <t>ARQ. REBECA ZELAYA GONZALEZ</t>
  </si>
  <si>
    <t>COMISION VECINAL ASENTAMIENTO DIVINO NIÑO JESUS II</t>
  </si>
  <si>
    <t>ARQ. REBECA ZELAYA</t>
  </si>
  <si>
    <t>LIMPIO</t>
  </si>
  <si>
    <t>COMISION VECINAL DEL ASENTAMIENTO EL PEÑON</t>
  </si>
  <si>
    <t>ITA</t>
  </si>
  <si>
    <t>COMISIÓN VECINAL DEL ASENTAMIENTO SAN RAFAEL II</t>
  </si>
  <si>
    <t>SAN LORENZO</t>
  </si>
  <si>
    <t>SAN ANTONIO</t>
  </si>
  <si>
    <t>COM. VEC. SOL NACIENTE 2</t>
  </si>
  <si>
    <t>PARAGUA´Y JOAJU</t>
  </si>
  <si>
    <t>VILLETA</t>
  </si>
  <si>
    <t>COM. DE FOMENTO URBANO TERRITORIO SOCIAL EL MANGAL B° TOLEDO CAÑADA CIA.11</t>
  </si>
  <si>
    <t>COM. DE FOMENTO RENACER III DEL HÁBITAT SOCIAL RENACER III</t>
  </si>
  <si>
    <t>C.P. MYRIAN DIANA SOSA</t>
  </si>
  <si>
    <t>FUNDACIÓN FAMILIA DE NAZARETH</t>
  </si>
  <si>
    <t>YPANÉ</t>
  </si>
  <si>
    <t>COM. VECINAL LA FAMILIA DEL BARRIO CORUMBA CUE</t>
  </si>
  <si>
    <t>COMISIÓN VECINAL 8 DE DICIEMBRE DEL BARRIO UNIVERSO</t>
  </si>
  <si>
    <t>COMISIÓN VECINAL TERRITORIO SOCIAL SAN MIGUEL</t>
  </si>
  <si>
    <t xml:space="preserve"> DIANA RAQUEL ARECO VERA</t>
  </si>
  <si>
    <t>COMISIÓN VECINAL DEL ASENTAMIENTO SALADITO RINCON I</t>
  </si>
  <si>
    <t>ECON. AMANDA LEDEZMA VDA. DE REISINGER</t>
  </si>
  <si>
    <t xml:space="preserve">LIMPIO </t>
  </si>
  <si>
    <t>COMISIÓN VECINAL ASENTAMIENTO OÑONDIVEPA</t>
  </si>
  <si>
    <t>COMISIÓN VECINAL TERRITORIO SOCIAL PASO MEDIN</t>
  </si>
  <si>
    <t xml:space="preserve">VILLA ELISA </t>
  </si>
  <si>
    <t>DIRECTIVA DE LA COMISIÓN VECINAL SAN VALENTÍN (DESC. ASPECTO SOCIAL GS. 12.310.626)</t>
  </si>
  <si>
    <t>COMISION VECINAL SAGRADO CORAZON DE JESUS</t>
  </si>
  <si>
    <t>LIC RUBIRA</t>
  </si>
  <si>
    <t>COMISIÓN VECINAL PORVENIR I</t>
  </si>
  <si>
    <t>COMISIÓN VECINAL DE FOMENTO 12 DE DICIEMBRE</t>
  </si>
  <si>
    <t>COMISIÓN DE FOMENTO URBANO SUEÑO Y ESPERANZA</t>
  </si>
  <si>
    <t>COMISIÓN VECINAL VILLA POLICIAL</t>
  </si>
  <si>
    <t>GUSTAVO MEZA RIVET</t>
  </si>
  <si>
    <t>COMISIÓN VECINAL GUILLERMINA DURE</t>
  </si>
  <si>
    <t>COMISIÓN VECINAL DEL ASENTAMIENTO TAPYIRÁ</t>
  </si>
  <si>
    <t>MAPA INMOBILIARIA S.A.</t>
  </si>
  <si>
    <t>COMISIÓN VECINAL DE FOMENTO TERRITORIO SOCIAL 2 DE NOVIEMBRE</t>
  </si>
  <si>
    <t>COMISIÓN DE FOMENTO URBANO SAN PEDRO</t>
  </si>
  <si>
    <t>COMISION VECINAL DE ACCION MULTIPLE ASENTAMIENTO SAN ROQUE</t>
  </si>
  <si>
    <t>COMISION VECINAL PRO-VIVIENDA VILLA SAN MARCOS</t>
  </si>
  <si>
    <t>COMISION VECINAL DE FOMENTO 06 DE ABRIL</t>
  </si>
  <si>
    <t>TREMINADA</t>
  </si>
  <si>
    <t>COMISION VECINAL DEL ASENTAMIENTO TAPYIRA</t>
  </si>
  <si>
    <t>COMISION VECNAL ASOCIACION DE VECINOS DEL ASENTAMIENTO SAN JOSE</t>
  </si>
  <si>
    <t>COMISION DE FOMENTO URBANO ARASATY</t>
  </si>
  <si>
    <t>COMISION VECINAL ASENTAMIENTO EL BOSQUE RESTAURADOR I</t>
  </si>
  <si>
    <t>COMISION VECINAL FORTALEZA</t>
  </si>
  <si>
    <t>COMISION VECINAL EL PORTAL</t>
  </si>
  <si>
    <t>COMISION VECINAL ESPIRITU SANTO</t>
  </si>
  <si>
    <t xml:space="preserve">ARQ. REBECA ZELAYA GONZALEZ </t>
  </si>
  <si>
    <t>COMISION VECINAL LA CONQUISTA SECTOR MUNICIPAL DEL BARRIO LA LOMITA</t>
  </si>
  <si>
    <t>COMISIÓN DE FOMENTO URBANO ASENTAMIENTO DON ANTONIO 2° ETAPA</t>
  </si>
  <si>
    <t>COMISION DE FOMENTO URBANO ASENTAMIENTO EL TRIUNFAL B° SAN ANTONIO - Cñia 9 ROJAS CAÑADA</t>
  </si>
  <si>
    <t>COMISION VECINAL DEL ASENTAMIENTO 8 DE OCTUBRE</t>
  </si>
  <si>
    <t>HABITAT PARA LA HUMANIDAD</t>
  </si>
  <si>
    <t xml:space="preserve">COMISION VECINAL SOL NACIENTE I </t>
  </si>
  <si>
    <t>COMISION VECINAL SOL NACIENTE II</t>
  </si>
  <si>
    <t xml:space="preserve">COMISION DE FOMENTO URBANO ASENTAMIENTO TIERRA PROMETIDA </t>
  </si>
  <si>
    <t>COMISION VECINAL DE FOMENTO SAN CAYETANO</t>
  </si>
  <si>
    <t>COMISION VECINAL DE FOMENTO RENACER III</t>
  </si>
  <si>
    <t>COMISION VECINAL DE FOMENTO ÑANDE ROGARA</t>
  </si>
  <si>
    <t>AREGUÁ</t>
  </si>
  <si>
    <t>COMISION VECINAL KO´E PYAHU</t>
  </si>
  <si>
    <t>LAMBARÉ</t>
  </si>
  <si>
    <t>COMISION VECINAL DEL ASENTAMIENTO NUEVO HORIZONTE II</t>
  </si>
  <si>
    <t>COMISION VECINAL DE FOMENTO TERRITORIO SOCIAL LA PIEDAD</t>
  </si>
  <si>
    <t xml:space="preserve">COMISION VECINAL DE FOMENTO ARA PYAHU 1° </t>
  </si>
  <si>
    <t>COMISION VECINAL DE FOMENTO POR UNA SONRISA</t>
  </si>
  <si>
    <t>CONSULTORIA DE ASISTENCIA TECNICA MULTIDISCIPLINARIA - CONATEM</t>
  </si>
  <si>
    <t>COMISION VECINAL DE FOMENTO INDEPENDENCIA I</t>
  </si>
  <si>
    <t>REBECA ZELAYA GONZALEZ</t>
  </si>
  <si>
    <t xml:space="preserve">COMISION VECINAL ASENTAMIENTO EL PROGRESO </t>
  </si>
  <si>
    <t>COMISION VECINAL SAGRADA FAMILIA</t>
  </si>
  <si>
    <t>ARQ.- REBECA ZELAYA GONZALEZ</t>
  </si>
  <si>
    <t>COMISION VECINAL TERRITORIO SOCIAL 11 DE SETIEMBRE</t>
  </si>
  <si>
    <t>COMISION VECINAL DE FOMENTO ARA PYAHU II</t>
  </si>
  <si>
    <t>A&amp;S</t>
  </si>
  <si>
    <t>ASOCIACION DE VECINOS VILLA SAN FRANCISCO GHA</t>
  </si>
  <si>
    <t>ASENTAMIENTO SAN FRANCISCO</t>
  </si>
  <si>
    <t>ELBA FIGUEREDO</t>
  </si>
  <si>
    <t>CAPIATÁ</t>
  </si>
  <si>
    <t>COMUNIDAD INDIGENA PINDO ETNIA GUARANÍ</t>
  </si>
  <si>
    <t>COM. HABITACIONAL CHE ROGARÁ MI DE YASY CAÑY</t>
  </si>
  <si>
    <t xml:space="preserve">COMUNIDAD INDIGENA AVA GUARANI DE LA COLONIA FORTUNA </t>
  </si>
  <si>
    <t>CURUGUATY</t>
  </si>
  <si>
    <t>COMISION VECINAL 8 DE DICIEMBRE DEL KM 5</t>
  </si>
  <si>
    <t>COMUNIDAD INDIGENA ARROYO PORA</t>
  </si>
  <si>
    <t>OSCAR FELIPE BARBOZA</t>
  </si>
  <si>
    <t>YBYRAROBANA</t>
  </si>
  <si>
    <t xml:space="preserve">COMUNIDAD INDIGENA AVA CHIRIPA DE CERRO CAMPI </t>
  </si>
  <si>
    <t>COMUNIDAD INDIGENA CHUPA POU</t>
  </si>
  <si>
    <t>VILLA YGATYMI</t>
  </si>
  <si>
    <t>COMUNIDAD INDIGENA ARROYO BANDERA</t>
  </si>
  <si>
    <t>COMUNIDAD INDIGENA FISTCHAT - SAN LEONARDO</t>
  </si>
  <si>
    <t>COMUNIDAD INDIGENA NICH´A TOYISH</t>
  </si>
  <si>
    <t>TTE 1º MANUEL IRALA FERNANDEZ</t>
  </si>
  <si>
    <t>COMUNIDAD INDIGENA CONAMOTOLOLAG</t>
  </si>
  <si>
    <t>COMUNIDAD INDIGENA ANGAITE NEPOXEN</t>
  </si>
  <si>
    <t>PUERTO PINASCO</t>
  </si>
  <si>
    <t>COMUNIDAD INDIGENA COLONIA ARMONIA</t>
  </si>
  <si>
    <t>COMISION VECINAL SIN TECHO NUEVA ESPERANZA</t>
  </si>
  <si>
    <t>COMUNIDAD INDIGENA PRIMAVERA - LA HERENCIA</t>
  </si>
  <si>
    <t>IMARVEST S.R.L.</t>
  </si>
  <si>
    <t>COMUNIDAD INDIGENA ENGLET YAN´YKYAHA - ESPINILLO</t>
  </si>
  <si>
    <t>COMUNIDAD INDIGENA TOBA QOM SAN FRANCISCO DE ASIS</t>
  </si>
  <si>
    <t>COMUNIDAD INDIGENA CAMPO ALEGRE</t>
  </si>
  <si>
    <t>MCAL. ESTIGARRIBIA</t>
  </si>
  <si>
    <t>COMUNIDAD INDIGENA " CAMPO ALEGRE"</t>
  </si>
  <si>
    <t xml:space="preserve">COMUNIDAD INDIGENA CASUARINA </t>
  </si>
  <si>
    <t>COMUNIDAD INDIGENA NIVACLE UNIDA YALVE SANGA</t>
  </si>
  <si>
    <t>COMUNIDAD INDIGENA GUARANI GUARAYO SANTA TERESITA</t>
  </si>
  <si>
    <t>ARQUITECTONICA S.R.L.</t>
  </si>
  <si>
    <t>COMUNIDAD INDIGENA YACACUASH</t>
  </si>
  <si>
    <t>COMUNIDAD INDIGENA EMAUS DE LAGUNA NEGRA</t>
  </si>
  <si>
    <t>COMUNIDAD INDIGENA MASKOY BOQUERON CUE</t>
  </si>
  <si>
    <t>PANAMERICANA EMPRENDIMIENTOS S.A.</t>
  </si>
  <si>
    <t>PUERTO CASADO</t>
  </si>
  <si>
    <t>LA VICTORIA</t>
  </si>
  <si>
    <t xml:space="preserve">MASKOY RECOPORAVERA </t>
  </si>
  <si>
    <t>COMPRA DE VIVIENDA</t>
  </si>
  <si>
    <t>ALCANCE NACIONAL</t>
  </si>
  <si>
    <t>ADRIANO MARTINEZ</t>
  </si>
  <si>
    <t>MARIA ESTER RUIZ DIAZ MEDINA</t>
  </si>
  <si>
    <t>LOURDES BEATRIZ BRANDELL</t>
  </si>
  <si>
    <t>MIRIAN LETICIA OSORIO PAIVA</t>
  </si>
  <si>
    <t>NESTOR ZARATE LOVERA</t>
  </si>
  <si>
    <t>DARIO SANTOS PEREIRA</t>
  </si>
  <si>
    <t>LILIAN BEATRIZ GONZALEZ LOPEZ</t>
  </si>
  <si>
    <t>LILIAN DOLORES SERVIN GOMEZ</t>
  </si>
  <si>
    <t>SARA MARCIONILIO MARQUES</t>
  </si>
  <si>
    <t>VENUS MARIA CAÑETE AYALA</t>
  </si>
  <si>
    <t>KAREN LILIANA JASINSKI MOSTEIRO</t>
  </si>
  <si>
    <t>NATALIA CAROLINA GONZALEZ CABRERA</t>
  </si>
  <si>
    <t>ADELAIDA OLMEDO MENDOZA</t>
  </si>
  <si>
    <t>GLORIA CARMEN ESPINOLA CRISTALDO</t>
  </si>
  <si>
    <t>DERLIS FRANCISCO RUIZ DIAZ VILLAMAYOR</t>
  </si>
  <si>
    <t>GLADYS VIDALINA MOREL DE BAEZ</t>
  </si>
  <si>
    <t>PATRICIA SOLEDAD ROMERO DE MARTINEZ</t>
  </si>
  <si>
    <t>ELENA ZARATE</t>
  </si>
  <si>
    <t>ENRIQUE ALBERTO VAZQUEZ ORREGO</t>
  </si>
  <si>
    <t>FREDY GUSTAVO FRUTOS ACOSTA</t>
  </si>
  <si>
    <t>MARIA ELENA BAEZ</t>
  </si>
  <si>
    <t>CIRA NOELIA LUGO AVILA</t>
  </si>
  <si>
    <t>GUSTAVO JAVIER FERREIRA GONZALEZ</t>
  </si>
  <si>
    <t>FIDELINA OCAMPOS RISSI</t>
  </si>
  <si>
    <t>MARIA REGINA DUARTE GONZALEZ</t>
  </si>
  <si>
    <t>CARMEN VANESSA ORTELLADO GONZALEZ</t>
  </si>
  <si>
    <t>GLADYS TERESITA OLIVERA ROJAS</t>
  </si>
  <si>
    <t>IRMA GONZALEZ VDA. DE ROMAN</t>
  </si>
  <si>
    <t>SILVIA ELIZABETH ROMERO MONGES</t>
  </si>
  <si>
    <t>SILVIA VANESA SAMUDIO MONGES</t>
  </si>
  <si>
    <t>ALCIRA FERNANDA VELAZQUEZ FLORES</t>
  </si>
  <si>
    <t>NIDIA NURIS MAR VILLALBA</t>
  </si>
  <si>
    <t>BERNARDINA ROLON GAETTE</t>
  </si>
  <si>
    <t>ARSENIO BENITEZ CARDOZO</t>
  </si>
  <si>
    <t>HERMES VERGARA NUÑEZ</t>
  </si>
  <si>
    <t>MIRTHA ELIZABETH ARGUELLO SEGOVIA</t>
  </si>
  <si>
    <t>MIGUEL ELEUTERIO SELLITTI GODOY</t>
  </si>
  <si>
    <t>MARGARITA LOPEZ RIOS</t>
  </si>
  <si>
    <t>CARLA LORENA ALONSO AVEIRO</t>
  </si>
  <si>
    <t>DAVID FAUSTINO DURE DUARTE</t>
  </si>
  <si>
    <t>ARMINDA BEATRIZ VELAZQUEZ DE FERNANDEZ</t>
  </si>
  <si>
    <t>FELIPE GARCETE VAZQUEZ</t>
  </si>
  <si>
    <t>ALICIA ELIZABETH RISO AGUAYO</t>
  </si>
  <si>
    <t>VICTOR JAVIER VERA RAMOS</t>
  </si>
  <si>
    <t>FELIPA ROJAS IRIARTE</t>
  </si>
  <si>
    <t>JULIA BEATRIZ TORRES</t>
  </si>
  <si>
    <t>CESAR NICOLAS DUARTE NUÑEZ</t>
  </si>
  <si>
    <t>JORGE MIGUEL VILLALBA FERREIRA</t>
  </si>
  <si>
    <t>JACINTA PEÑA ROTELA</t>
  </si>
  <si>
    <t>ANA GARAY MARECOS</t>
  </si>
  <si>
    <t>AMILCAR FABIAN ROMERO CABRERA</t>
  </si>
  <si>
    <t>PATRICIA CAROLINA TORALES ALMADA</t>
  </si>
  <si>
    <t>LIZZE GISELL FLORES ORTIGOZA</t>
  </si>
  <si>
    <t>LUCIANA DURE BENEGAS</t>
  </si>
  <si>
    <t>SILVINA RAMOS</t>
  </si>
  <si>
    <t>HADA DORIGGONI MARTINEZ</t>
  </si>
  <si>
    <t>CRISTINA ELIZABETH BAEZ GOMEZ</t>
  </si>
  <si>
    <t xml:space="preserve">MARIANA CABRAL DE ROMERO </t>
  </si>
  <si>
    <t>PEDROLINA ENCISO DE CACERES</t>
  </si>
  <si>
    <t>WILMA SILVERIA CABALLERO</t>
  </si>
  <si>
    <t>GERARDO SANCHEZ ARANDA</t>
  </si>
  <si>
    <t>RAMON ACOSTA MEDINA</t>
  </si>
  <si>
    <t>PEDRO RUBEN GONZALEZ SILVA</t>
  </si>
  <si>
    <t xml:space="preserve">MANUEL PEÑA YUNIS </t>
  </si>
  <si>
    <t>ALCIDES MANUEL ALBARIÑO LEGUIZAMON</t>
  </si>
  <si>
    <t>REINALDO DAVID FERREIRA REYES</t>
  </si>
  <si>
    <t>EDIFICACION EN LOTE PROPIO</t>
  </si>
  <si>
    <t>EN PROCESO</t>
  </si>
  <si>
    <t>CELSA ELIZABETH DURE COLMAN</t>
  </si>
  <si>
    <t>ESMILCE RAQUEL FRANCO COLMAN</t>
  </si>
  <si>
    <t>MIGUELINA MAIDANA VALDEZ</t>
  </si>
  <si>
    <t>JOSE DOLORES ALVAREZ INSFRAN y SINDIA LORENA CABALLERO LOPEZ</t>
  </si>
  <si>
    <t>ARMINDA CORONEL RECALDE</t>
  </si>
  <si>
    <t>RICARDO RAMON PASTOR MOLINA y OLGA ELIZABETH BRUNAGA ALVARENGA</t>
  </si>
  <si>
    <t>VILMA ESTELA AMARILLA VERA</t>
  </si>
  <si>
    <t>PRISCILO GONZALEZ</t>
  </si>
  <si>
    <t>RAUL SECUNDINO COBO ROMAN y CLAUDIA ELIZABETH AQUINO RODA</t>
  </si>
  <si>
    <t>PEDRO ANASTACIIO BARIJOH OLMEDO y FELICIA IRIS PESOA DE BARIJOH</t>
  </si>
  <si>
    <t>TEODOLINA LOPEZ</t>
  </si>
  <si>
    <t xml:space="preserve">PAULINA CORONEL FLORES </t>
  </si>
  <si>
    <t>CARMEN MARIA AUXILIADORA IBARROLA GONZALEZ</t>
  </si>
  <si>
    <t>MIRTA LILIAN BENITEZ GODOY</t>
  </si>
  <si>
    <t>JUANA RIOS ROJAS</t>
  </si>
  <si>
    <t>SONIA MARICEL CRISTALDO MARECO</t>
  </si>
  <si>
    <t>COMPRA DE VIVIENDAS PARA DISCAPACITADOS</t>
  </si>
  <si>
    <t>OSVALDO DANIEL SANCHEZ</t>
  </si>
  <si>
    <t>MARIA ANTONIA GIMENEZ ZORRILLA</t>
  </si>
  <si>
    <t xml:space="preserve">MARCIANA LOPEZ </t>
  </si>
  <si>
    <t xml:space="preserve">SUSANA ISABEL ORONA GARCETE </t>
  </si>
  <si>
    <t>NIDIA MABEL AVALOS</t>
  </si>
  <si>
    <t xml:space="preserve">SALVADORA GÓMEZ AVEIRO </t>
  </si>
  <si>
    <t xml:space="preserve">DOLORES RAMIREZ BOBADILLA </t>
  </si>
  <si>
    <t xml:space="preserve">MYRIAM ESTELA VILLORDO </t>
  </si>
  <si>
    <t xml:space="preserve">SANDRA ELIZABET DUARTE BARUA </t>
  </si>
  <si>
    <t>CLAUDIA MARIELA CASURIAGA DOMINGUEZ</t>
  </si>
  <si>
    <t xml:space="preserve">AURELIANA BOGADO VDA. DE GONZÁLEZ </t>
  </si>
  <si>
    <t>GILBERTO SANCHEZ AMARILLA Y MARIA ELVA SANCHEZ DE SANCHEZ</t>
  </si>
  <si>
    <t>ALFREDO REINALDO RIVALDI PARRA</t>
  </si>
  <si>
    <t>FIDELINA DURE DE MEDINA Y ALCIDES MEDINA</t>
  </si>
  <si>
    <t>RUMILDA GARCIA CORONE</t>
  </si>
  <si>
    <t>NINFA IBAÑEZ BURGOS</t>
  </si>
  <si>
    <t>ALICIA RAMONA VILLAMAYOR ZARATE</t>
  </si>
  <si>
    <t>FLORIA ILUSION GALEANO MARIN</t>
  </si>
  <si>
    <t>GUSTAVO ADOLFO DUARTE MARTINEZ Y LIDIA KATHERINE BENITEZ MORENO</t>
  </si>
  <si>
    <t>ANTONIA ISABEL GONZALEZ BAEZ</t>
  </si>
  <si>
    <t>DOMINGA ELIANA BARRETO OJEDA</t>
  </si>
  <si>
    <t>LILIANA CENTURION</t>
  </si>
  <si>
    <t>MARIO CELSO ACOSTA</t>
  </si>
  <si>
    <t>LIZ ADELA DEL PILAR FRANCO LEZCANO Y ROBERTO GERONIMO TORRADO GARAY</t>
  </si>
  <si>
    <t>TOMASA BEATRIZ DIAZ DE BRITEZ Y MIGUEL ANGEL BRITEZ ARGUELLO</t>
  </si>
  <si>
    <t>ESTEBAN RENE PIRO ADORNO</t>
  </si>
  <si>
    <t>GABRIELA NARCISA DUARTE</t>
  </si>
  <si>
    <t>LORENZO PASCUAL SABUBBI DUARTE Y LORENA ELENA BAEZ GONZALEZ</t>
  </si>
  <si>
    <t>ANTONIO PIO VILLAGRA ALCARAZ Y SOLEDAD RUIZ DIAZ</t>
  </si>
  <si>
    <t>ANTONIA NORMINA CANIZA</t>
  </si>
  <si>
    <t>CARMELO FARIÑA AQUINO Y YACY MOROTI LEGAL DE FARIÑA</t>
  </si>
  <si>
    <t>ROBERTO GARAY e ISABEL MALDONADO FRANCO</t>
  </si>
  <si>
    <t>VARIACION DE USM CELSO GABRIEL ROTELA Y ZULMA FRANCO DE ROTELA</t>
  </si>
  <si>
    <t>COMPRA DE VIVIENDA NUEVA O USADA PARA PERSONAS CON DISCAPACIDAD</t>
  </si>
  <si>
    <t>LILIANA  CAROLINA LEIVA</t>
  </si>
  <si>
    <t>CRISTINA PANIAGUA MARTINEZ Y PEDRO ALCIDES ACUÑA GIMENEZ</t>
  </si>
  <si>
    <t xml:space="preserve">ISOLDA ARCE RAMIREZ </t>
  </si>
  <si>
    <t>NURIA ARZOF VELAZQUEZ VALENZUELA</t>
  </si>
  <si>
    <t xml:space="preserve">ARTURO MANUEL IRALA ARGUELLO y SARA JEANETTE SILVERA NOGUERA </t>
  </si>
  <si>
    <t>MARCELA RAQUEL GONZALEZ SOSA</t>
  </si>
  <si>
    <t>OSVALDO ALBERTO CABRERA LEGUIZAMON</t>
  </si>
  <si>
    <t xml:space="preserve">ANTONIA MARTINEZ DE CASTILLO </t>
  </si>
  <si>
    <t xml:space="preserve">GLADYS JUSTINA GAUTO GIMENEZ </t>
  </si>
  <si>
    <t xml:space="preserve">BENIGNA ELIZABETH VERA AGUILAR </t>
  </si>
  <si>
    <t>EMILIANA VERA LOPEZ</t>
  </si>
  <si>
    <t>IVAN GREGORIO SANABRIA VIVEROS</t>
  </si>
  <si>
    <t>ZACARIAS RECALDE FERREIRA Y LETICIA RAQUEL AGÜERO SAMUDIO</t>
  </si>
  <si>
    <t>NILDA BEATRIZ SANTACRUZ</t>
  </si>
  <si>
    <t>CONCEPCION GORGONIA GONZALEZ ZENA</t>
  </si>
  <si>
    <t>CRESCENCIA GOMEZ GONZALEZ</t>
  </si>
  <si>
    <t xml:space="preserve">MARTIN JULIAN LEON SANCHEZ </t>
  </si>
  <si>
    <t>OLGA ARRUA ZEBALLOS</t>
  </si>
  <si>
    <t>CARMEN PATRICIA ROJAS ZARZA</t>
  </si>
  <si>
    <t>JESSICA NUAR ZARZA GIMENEZ y GUSTAVO ENRIQUE VILLALBA BENITE</t>
  </si>
  <si>
    <t>CARMEN ESTELVINA VARGAS JIMENEZ</t>
  </si>
  <si>
    <t>FABIA EPIFANIA BENITEZ</t>
  </si>
  <si>
    <t xml:space="preserve">RAFAEL SANTA CRUZ ORTIZ </t>
  </si>
  <si>
    <t>NANCY VERONICA CENTURION RAMIREZ</t>
  </si>
  <si>
    <t>MIRTA ELIZABETH GUIRGER DAVALOS</t>
  </si>
  <si>
    <t>LIZ PAOLA CESPEDES FERREIRA</t>
  </si>
  <si>
    <t>ANA GRACIELA SERVIN BRITEZ</t>
  </si>
  <si>
    <t>DOMINGA BEATRIZ CANDIA</t>
  </si>
  <si>
    <t>MARIA SOFIA GALEANO</t>
  </si>
  <si>
    <t xml:space="preserve">NORMA DIANA GONZALEZ ACOSTA </t>
  </si>
  <si>
    <t>GABRIEL BENJAMIN GONZALEZ</t>
  </si>
  <si>
    <t>CLARISA SERRAN MENZEL</t>
  </si>
  <si>
    <t>SATURNINA CACERES PAREDES</t>
  </si>
  <si>
    <t>ENRIQUE RAMON MALDONADO PEREZ</t>
  </si>
  <si>
    <t>GEORGINA AGUERO VDA DE VALDEZ</t>
  </si>
  <si>
    <t>CRISTINA IRALA LUGO</t>
  </si>
  <si>
    <t>RODRIGO FEDERICO CAMPOS GAMARRA</t>
  </si>
  <si>
    <t>LUCIA RAMONA BRITEZ FERNANDEZ</t>
  </si>
  <si>
    <t xml:space="preserve">GLORIA BEATRIZ MARTINEZ ESCOBAR </t>
  </si>
  <si>
    <t>LIDUVINA RÍOS FERNÁNDEZ</t>
  </si>
  <si>
    <t>GLORIA CONCEPCION MELGAREJO RAMIREZ</t>
  </si>
  <si>
    <t>CELSO GABRIEL ROTELA GOMEZ</t>
  </si>
  <si>
    <t>LUCIANO AGUSTIN BARRIOS DUARTE</t>
  </si>
  <si>
    <t>ALICIA SUSANA GIMÉNEZ AGUILAR</t>
  </si>
  <si>
    <t xml:space="preserve">ESTELA MARISEL GOMEZ FARIÑA </t>
  </si>
  <si>
    <t xml:space="preserve">BARBARA FERNANDEZ VDA DE GAMARRA </t>
  </si>
  <si>
    <t>CLAUDIA GABRIELA CORVALAN RIVEROS</t>
  </si>
  <si>
    <t>MARIA ANGELICA BOGARIN DE OLMEDO Y  BERNARDO OLMEDO CHAVEZ</t>
  </si>
  <si>
    <t xml:space="preserve">CYNTHIA ROMINA GALEANO ALARCON </t>
  </si>
  <si>
    <t>CARLOS OSVALDO HORACIO CHIOLA MAIDANA</t>
  </si>
  <si>
    <t>ROSSANA CELESTE FERNANDEZ AMARILLA</t>
  </si>
  <si>
    <t>HÉCTOR ENRIQUE GAMARRA OCAMPOS</t>
  </si>
  <si>
    <t>LUCIANA VARGAS ROJAS</t>
  </si>
  <si>
    <t>FACUNDA AQUINO DE FERREIRA</t>
  </si>
  <si>
    <t>RAMONA OJEDA MARIN</t>
  </si>
  <si>
    <t>ROLANDO AGÜERO</t>
  </si>
  <si>
    <t>EUGENIA ESPINOLA VDA. DE RIVEROS</t>
  </si>
  <si>
    <t>MARIA EUGENIA INSFRAN DE MONGES</t>
  </si>
  <si>
    <t xml:space="preserve">MARÍA ELENA ZARZA GOIRIZ </t>
  </si>
  <si>
    <t xml:space="preserve">MARÍA LAURA B. VILLAGRA FERREIRA </t>
  </si>
  <si>
    <t xml:space="preserve">JORGE RAÚL ÑAMANDÚ </t>
  </si>
  <si>
    <t>1 - CONCEPCION</t>
  </si>
  <si>
    <t>2 - SAN PEDRO</t>
  </si>
  <si>
    <t>3 - CORDILLERA</t>
  </si>
  <si>
    <t>4 - GUAIRA</t>
  </si>
  <si>
    <t>5 - CAAGUAZU</t>
  </si>
  <si>
    <t>6 - CAAZAPÁ</t>
  </si>
  <si>
    <t>7 - ITAPUA</t>
  </si>
  <si>
    <t>8 - MISIONES</t>
  </si>
  <si>
    <t>9 - PARAGUARÍ</t>
  </si>
  <si>
    <t>10 - ALTO PARANÁ</t>
  </si>
  <si>
    <t>11 - CENTRAL</t>
  </si>
  <si>
    <t>14 - CANINDEYÚ</t>
  </si>
  <si>
    <t>15 - PRESIDENTE HAYES</t>
  </si>
  <si>
    <t>16 - BOQUERÓN</t>
  </si>
  <si>
    <t>17 - ALTO PARAGUAY</t>
  </si>
  <si>
    <t>PRESIDENTE FRANCO</t>
  </si>
  <si>
    <r>
      <t>ANDRES CARDOZO AQUINO</t>
    </r>
    <r>
      <rPr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 xml:space="preserve"> </t>
    </r>
  </si>
  <si>
    <t>COMUNIDAD INDIGENA MASKOY DE RIACHO MOSQUITO-ETNIA MASKOY</t>
  </si>
  <si>
    <t>JUNTA COM. DE VECINOS LOCAL JORGE S. MIRANDA</t>
  </si>
  <si>
    <t>COM. VEC. NUEVA FORTUNA ASENT NUEVA FORTUNA 2° ETAPA</t>
  </si>
  <si>
    <t>COMPRA DE VIVIENDA P/DISCAPACITADO</t>
  </si>
  <si>
    <t xml:space="preserve">MARIA ELIZABEHT FLEITAS FLEITAS </t>
  </si>
  <si>
    <t>Dirección de Planificación y Presupuesto</t>
  </si>
  <si>
    <t>A INICIAR</t>
  </si>
  <si>
    <t>AZOTEY</t>
  </si>
  <si>
    <t>SALTO DE GUAIRA</t>
  </si>
  <si>
    <t>VERONICA OJEDA</t>
  </si>
  <si>
    <t>CARMEN ROMINA CÁCERES DE TORRES</t>
  </si>
  <si>
    <t>MATILDE ENCISO MARTÍNEZ</t>
  </si>
  <si>
    <t>GLORIA FÁTIMA AYALA DE AMARILLA</t>
  </si>
  <si>
    <t>EVER ISMAEL VONSTREBER</t>
  </si>
  <si>
    <t>MIGUEL ÁNGEL AYALA GONZÁLEZ</t>
  </si>
  <si>
    <t>ELSA ROSSANA MOSTEIRO LARATRO</t>
  </si>
  <si>
    <t>NANCI URSULINA MARTÍNEZ</t>
  </si>
  <si>
    <t>ILDA RAMONA FRANCO DE MENDEZ</t>
  </si>
  <si>
    <t>DELMA IBAÑEZ MARTÍNEZ</t>
  </si>
  <si>
    <t>CARMEN GRACIELA CABRAL</t>
  </si>
  <si>
    <t>EMILCE MARIELA MARECO</t>
  </si>
  <si>
    <t xml:space="preserve">VIRGINIA AYALA </t>
  </si>
  <si>
    <t xml:space="preserve">JOHANA ALICE GAONA CARDOZO </t>
  </si>
  <si>
    <t xml:space="preserve">LIDIA RUPERTA FERNANDEZ </t>
  </si>
  <si>
    <t>COMUNIDAD INDIGENA LOMA TAJY</t>
  </si>
  <si>
    <t>JUAN E. O'LEARY</t>
  </si>
  <si>
    <t>COMUNIDAD INDIGENA KA'AGUAY ROKY</t>
  </si>
  <si>
    <t>COMUNIDAD INDIGENA KA'AGUAY POTY</t>
  </si>
  <si>
    <t>LIC. LUIS ALBERTO RUBIRA</t>
  </si>
  <si>
    <t>SAN JUAN NEPOMUCENO</t>
  </si>
  <si>
    <t>SAN IGNACIO</t>
  </si>
  <si>
    <t>J. AUGUSTO  SALDIVAR</t>
  </si>
  <si>
    <t>MARIANO ROQUE ALONSO</t>
  </si>
  <si>
    <t xml:space="preserve">VILLA HAYES </t>
  </si>
  <si>
    <t>BENJAMIN ACEVAL</t>
  </si>
  <si>
    <t>MARIA LUISA BELLO</t>
  </si>
  <si>
    <t>COMISION PRO VIVIENDA POPULAR
LA ESPERANZA</t>
  </si>
  <si>
    <t>COMISIÓN VECINAL LA ESPERANZA DEL BO. SAN CAYETANO</t>
  </si>
  <si>
    <t>EMBOSCADA</t>
  </si>
  <si>
    <t xml:space="preserve">COMISIÓN FORTALEZA I </t>
  </si>
  <si>
    <t>COMISIÓN VECINAL DE FOMENTO 6 DE AGOSTO DEL HÁBITAT SOCIAL</t>
  </si>
  <si>
    <t xml:space="preserve">COTEP S.A. </t>
  </si>
  <si>
    <t xml:space="preserve">SAGRADO CORAZÓN DE JESÙS </t>
  </si>
  <si>
    <t>CONSULTORA IGNACIO RAMÓN OCAMPOS</t>
  </si>
  <si>
    <t xml:space="preserve">YHU </t>
  </si>
  <si>
    <t>COMISIÓN VECINAL NUEVA LONDRES</t>
  </si>
  <si>
    <t>NATANAEL CADOGAN</t>
  </si>
  <si>
    <t xml:space="preserve">BEATRIZ GONZALEZ BURGOS </t>
  </si>
  <si>
    <t>COMISION DIRECTIVA DEL TERRITORIO SOCIAL BUENA VISTA</t>
  </si>
  <si>
    <t>Exp. N° 11.117-16</t>
  </si>
  <si>
    <t>COMISION VECINAL EL PORTAL III</t>
  </si>
  <si>
    <t>CONSULTORA SG SRL</t>
  </si>
  <si>
    <t>ASOCIACION TEKOVERA</t>
  </si>
  <si>
    <t>COMISION DE FOMENTO Y DESARROLLO DE LAUREL NUEVA ESPERANZA</t>
  </si>
  <si>
    <t>NUEVA ESPERANZA</t>
  </si>
  <si>
    <t>SATOC</t>
  </si>
  <si>
    <t>MARIA CELIA ACOSTA</t>
  </si>
  <si>
    <t>MARIA BEATRIZ LEIVA GUERRERO</t>
  </si>
  <si>
    <t>CONCEPCION TORRES</t>
  </si>
  <si>
    <t>ROSA CRISTALDO</t>
  </si>
  <si>
    <t>EUGENIO MEDINA OLMEDO</t>
  </si>
  <si>
    <t>JULIA SANTA GAVILAN CAÑETE</t>
  </si>
  <si>
    <t>EPIFANIA OZUNA</t>
  </si>
  <si>
    <t>MARIA ELIGIA MIÑO GODOY</t>
  </si>
  <si>
    <t>COMUNIDAD AVA GUARANÍ - AKARAY-MI</t>
  </si>
  <si>
    <t>COMISION VECINAL KY'REY ASENTAMIENTO SAN ROQUE</t>
  </si>
  <si>
    <t>AVANCE DE OBRAS al 2016</t>
  </si>
  <si>
    <t>ESTADO 2016</t>
  </si>
  <si>
    <t>Proyecto de 29 viviendas Res. 1856 del 26/08/2016</t>
  </si>
  <si>
    <t>NUEVA LONDRES</t>
  </si>
  <si>
    <t xml:space="preserve">ALCIDES TILLERIA GAMARRA Y </t>
  </si>
  <si>
    <t>TERMINADO 2016 NO INFORMADO</t>
  </si>
  <si>
    <t>JORGE LUIS CORONEL GAMARRA</t>
  </si>
  <si>
    <t>MIRIAN MERCEDES MARTINEZ</t>
  </si>
  <si>
    <t>MARIA CELESTINA MENDOZA</t>
  </si>
  <si>
    <t>TEODULO JAVIER REYES CENTURION</t>
  </si>
  <si>
    <t>AMILCAR DANIEL MARIN CABRAL</t>
  </si>
  <si>
    <t>ANIBAL GONZALEZ MOREL</t>
  </si>
  <si>
    <t>COMPRA  DE VIVIENDA</t>
  </si>
  <si>
    <t xml:space="preserve">COMPRA DE VIVIENDA </t>
  </si>
  <si>
    <t>RAUL SALUSTIANO MORALES</t>
  </si>
  <si>
    <t>MARTINA VERA SERVIN</t>
  </si>
  <si>
    <t>ISIDRO LOPEZ CENTURION</t>
  </si>
  <si>
    <t xml:space="preserve">NELSON BENITEZ CARDOZO </t>
  </si>
  <si>
    <t>NIDIA ISABEL FRANCO ARBO</t>
  </si>
  <si>
    <t>ELVIO RAFAEL VALIENTE VILLAMAYOR</t>
  </si>
  <si>
    <t>DIONISIA VILLALBA ACOSTA</t>
  </si>
  <si>
    <t>MARCELINO CONCEPCION LEGUIZAMON PORTILLO</t>
  </si>
  <si>
    <t xml:space="preserve">LILIAN DEL CARMEN CABALLERO </t>
  </si>
  <si>
    <t>PEDRO RAMON BENITEZ CALONGA y LUZ MIRNA MANCUELLO BRITOS</t>
  </si>
  <si>
    <t>MARIA SELVA ACOSTA Y HERMENEGILDO GONZALEZ CACERES</t>
  </si>
  <si>
    <t xml:space="preserve">PELAGIA MAIDANA LOPEZ </t>
  </si>
  <si>
    <t xml:space="preserve">MAGDALENA GIMENEZ DE FRANCO  y Sr. ELISEO FRANCO PAREDES  </t>
  </si>
  <si>
    <t xml:space="preserve">ALBERTO GONZALEZ PEREIRA y Sra. CARMEN ONORIA MARTINEZ </t>
  </si>
  <si>
    <t>WILMA ESTHER CORONEL TALAVERA</t>
  </si>
  <si>
    <t xml:space="preserve">CELIA PATRICIA FUNES AGUERO </t>
  </si>
  <si>
    <t>NESTOR ANTONIO BAREIRO GOMEZ</t>
  </si>
  <si>
    <t>VIDALINA SERNA DE FLEITAS</t>
  </si>
  <si>
    <t xml:space="preserve">MIRNA RAMONA BOBADILLA SALDIVAR </t>
  </si>
  <si>
    <t>VICTORIA BEATRIZ GALEANO BENITEZ</t>
  </si>
  <si>
    <t xml:space="preserve">MARIO SANCHEZ ARANDA y MARIA CONCEPCIÓN  ESCALANTE </t>
  </si>
  <si>
    <t>BASILIA CENTURION ROMERO</t>
  </si>
  <si>
    <t>VENANCIA BOGADO GAUTO</t>
  </si>
  <si>
    <t>CINTHIA CAROLINA RODRIGUEZ MEDINA</t>
  </si>
  <si>
    <t xml:space="preserve">RAMON RUIZ DIAZ y MIRNA MARIELA ALONSO RIQUELME </t>
  </si>
  <si>
    <t>MONICA MIRANDA</t>
  </si>
  <si>
    <t>VILMA BEATRIZ CARRERA BAEZ</t>
  </si>
  <si>
    <t>TERESA ALEGRE FLORENTIN</t>
  </si>
  <si>
    <t xml:space="preserve">ELISS ANTONIA VALIENTE LEGUIZAMON </t>
  </si>
  <si>
    <t>MARIA LUCIA FRETES PRIETO</t>
  </si>
  <si>
    <t>MARIA URSULINA VAZQUEZ BRIZUELA</t>
  </si>
  <si>
    <t>NERI ALBINO CAZAL Y BARSILISA BAEZ ALCARAZ</t>
  </si>
  <si>
    <t xml:space="preserve">EDILTRUDIS MALDONADO DE NUÑEZ  y JUAN RAFAEL NUÑEZ ESCOBAR </t>
  </si>
  <si>
    <t>CLAUDIO MARCELINO DOMINGUEZ BORDON Y ALBA MARIA ESCOBAR GIMENEZ</t>
  </si>
  <si>
    <t>CARMEN ECHAGUE DE BEINTEZ y HERIBERTO BENITEZ FARIÑA</t>
  </si>
  <si>
    <t xml:space="preserve">SIRLEY ROMINA VILLALBA SEGOVIA  </t>
  </si>
  <si>
    <t xml:space="preserve">MARIA RUFINA RAMIREZ GONZALEZ  y NORBERTO BARRIOS MARTINEZ </t>
  </si>
  <si>
    <t>MIGUEL ANGEL ROJA SILVA y JUANA JOSEFINA LEZCANO GOMEZ</t>
  </si>
  <si>
    <t xml:space="preserve">LIDIA PENAYO </t>
  </si>
  <si>
    <t xml:space="preserve">MARIA AEJANDRA DORIA ARGAÑA y ENRIQUE RAFAEL SEGOVIA BONET </t>
  </si>
  <si>
    <t>KARINA ELIZABETH CARDOZO ROMAN</t>
  </si>
  <si>
    <t>LLAMADO</t>
  </si>
  <si>
    <t xml:space="preserve"> 1/17</t>
  </si>
  <si>
    <t>O.G.</t>
  </si>
  <si>
    <t>877-20-402</t>
  </si>
  <si>
    <t xml:space="preserve">OGA PORA GYUPE </t>
  </si>
  <si>
    <t>MAYRA ANELI SALINAS</t>
  </si>
  <si>
    <t>Exp. N° 26.658-15, 1705/16</t>
  </si>
  <si>
    <t xml:space="preserve"> 3/16</t>
  </si>
  <si>
    <t xml:space="preserve"> 4/16</t>
  </si>
  <si>
    <t>res 2616/16</t>
  </si>
  <si>
    <t xml:space="preserve">Exp. N° 0231-17 Pend. En Transparencia </t>
  </si>
  <si>
    <t>Exp. N° 31185-14 y 18976-13</t>
  </si>
  <si>
    <t>Exp. N~ 10434-15 y 22190-14</t>
  </si>
  <si>
    <t>anulado</t>
  </si>
  <si>
    <t>PARAGUARI</t>
  </si>
  <si>
    <t>67 Viv en ej./ 25 a iniciar</t>
  </si>
  <si>
    <t>50 Viv en ej./ 18 a iniciar</t>
  </si>
  <si>
    <t>9 Viv en ej./ 4 a iniciar</t>
  </si>
  <si>
    <t>16 Viv en ej./ 9 a iniciar</t>
  </si>
  <si>
    <t>27 Viv en ej./ 7 a iniciar</t>
  </si>
  <si>
    <t>a iniciar / 1 viv anulada</t>
  </si>
  <si>
    <t>CULMINADA</t>
  </si>
  <si>
    <t>a iniciar/ 1 anulado</t>
  </si>
  <si>
    <t>MÒDULO DE SEGUIEMIENTO DE OBRAS (CODIGO DE PO2)</t>
  </si>
  <si>
    <t xml:space="preserve"> 1/14</t>
  </si>
  <si>
    <t xml:space="preserve"> 1/15</t>
  </si>
  <si>
    <t>COMISION SIN TECHO DE LA LOCALIDAD YCUA HOVY</t>
  </si>
  <si>
    <t xml:space="preserve"> 5/16</t>
  </si>
  <si>
    <t xml:space="preserve"> 2/16</t>
  </si>
  <si>
    <t>COMISION VECINAL DEL ASENTAMIENTO 20 DE JULIO</t>
  </si>
  <si>
    <t xml:space="preserve"> 7/15</t>
  </si>
  <si>
    <t xml:space="preserve"> CIUDAD NUEVA</t>
  </si>
  <si>
    <t xml:space="preserve"> 1/11</t>
  </si>
  <si>
    <t>COMISION VECINAL SINAI II - BARRIO ESTACION</t>
  </si>
  <si>
    <t xml:space="preserve"> 2/13</t>
  </si>
  <si>
    <t xml:space="preserve"> 6/15</t>
  </si>
  <si>
    <t xml:space="preserve"> 1/12</t>
  </si>
  <si>
    <t>COMISION PRO-CONSTRUCCIÓN DE VIVIENDAS VIRGEN DEL ROSARIO</t>
  </si>
  <si>
    <t xml:space="preserve"> 2/12</t>
  </si>
  <si>
    <t>COMISIÓN DIRECTIVA DEL ASENTAMIENTO 24 DE JULIO</t>
  </si>
  <si>
    <t xml:space="preserve"> 1/13</t>
  </si>
  <si>
    <t xml:space="preserve"> 1/16</t>
  </si>
  <si>
    <t>COMISION DE DESARROLLO RURAL DE LA COMUNIDAD DE SANTA ROSA DE LIMA</t>
  </si>
  <si>
    <t>COMISIÓN DIRECTIVA DEL CONDOMINIO LUNA PARK</t>
  </si>
  <si>
    <t>COMISIÓN  VECINAL DE FOMENTO Y DESARROLLO DEL ASENTAMIENTO SAN FRANCISCO</t>
  </si>
  <si>
    <t>COMISIÓN DIRECTIVA DE FOMENTO Y DESARROLLO DEL ASENTAMIENTO LIZ Y FRANCISCO</t>
  </si>
  <si>
    <t>COMISIÓN  VECINAL SANTA LUCIA DE LA COLONIA SANTA LUCIA - 2DA. FASE</t>
  </si>
  <si>
    <t>COMUNIDAD INDIGENA AVA GUARANI DE PASO CADENA</t>
  </si>
  <si>
    <t>COMISION VECINAL DESARROLLO INTERNO ASENTAMIENTO R.I. SUR</t>
  </si>
  <si>
    <t>LUIS ALBERTO RUBIRA</t>
  </si>
  <si>
    <t xml:space="preserve"> 3/12 Y 2/13 </t>
  </si>
  <si>
    <t xml:space="preserve"> 3/15</t>
  </si>
  <si>
    <t>OBLIG JUNIO</t>
  </si>
  <si>
    <t>SE REQUIERE PODER</t>
  </si>
  <si>
    <t>OBLIG EN JUNIO</t>
  </si>
  <si>
    <t>OBLIG. EN JUNIO</t>
  </si>
  <si>
    <t>ver</t>
  </si>
  <si>
    <t>3/14</t>
  </si>
  <si>
    <t>1/16</t>
  </si>
  <si>
    <t>4/16</t>
  </si>
  <si>
    <t>5/16</t>
  </si>
  <si>
    <t>2/16</t>
  </si>
  <si>
    <t>2/15</t>
  </si>
  <si>
    <t xml:space="preserve"> 4/15</t>
  </si>
  <si>
    <t>ANULADA</t>
  </si>
  <si>
    <t>RESUMEN 2017</t>
  </si>
  <si>
    <t>(FALTA RECTIFICAR LA RES. 845 POR LA NUEVA CALIFICACION Gs. 114.193.267)</t>
  </si>
  <si>
    <t xml:space="preserve">COMISION VECINAL VYA RENDA DE LA COMPAÑÍA ÑUATI </t>
  </si>
  <si>
    <t xml:space="preserve"> 3/14</t>
  </si>
  <si>
    <t>COMISIÓN DE FOMENTO URBANO DE VIVIENDA Y HÁBITAT DE LA CIA. CAAGUAZÚ</t>
  </si>
  <si>
    <t xml:space="preserve"> 2/15</t>
  </si>
  <si>
    <t>COMISIÓN VECINAL ASENTAMIENTO VICTORIA I</t>
  </si>
  <si>
    <t>COMISION VECINAL ASENTAMIENTO DR. GASPAR RODRIGUEZ DE FRANCIA</t>
  </si>
  <si>
    <t xml:space="preserve">COMISION VECINAL DE FOMENTO TERRITORO SOCIAL CERRO CORA </t>
  </si>
  <si>
    <t xml:space="preserve">ASOCIACION DE VECINOS DEL TERRITORIO SOCIAL ARA PYAHU DE ISLA VALLE </t>
  </si>
  <si>
    <t xml:space="preserve">COMISION VECINAL VILLA POLICIAL </t>
  </si>
  <si>
    <t xml:space="preserve">ASENTAMEINTO LA VICTORIA </t>
  </si>
  <si>
    <t>Exp. N° 2062/17 Pendiente en Transparencia</t>
  </si>
  <si>
    <t>duplicado en concepción</t>
  </si>
  <si>
    <t>COMISIÓN VECINAL DEL ASENTAMIENTO NUEVA FORTUNA</t>
  </si>
  <si>
    <t>RESOLUCIÓN Nº 1742 DEL 08/08/2016</t>
  </si>
  <si>
    <t>OBSERVACIONES</t>
  </si>
  <si>
    <t>ANULADO POR RESOLUCIÇON Nº 1739 Y 1742 DEL 08/08/2017</t>
  </si>
  <si>
    <t>AUMENTA META A ADJUDICAR</t>
  </si>
  <si>
    <t>OBLIG EN JULIO EXP. Nº 4509-16, 31145-15, 25692-14</t>
  </si>
  <si>
    <t>OBLIG EN JULIO EXP. Nº 12482-15, 20094-12</t>
  </si>
  <si>
    <t>SIXTO MARTIN MORÁN LEÓN Y SOFIA LORENA  RAMÍREZ MARTÍNEZ</t>
  </si>
  <si>
    <t>988-20-040</t>
  </si>
  <si>
    <t xml:space="preserve">COMUNIDAD INDIGENA PALO BLANCO - 10 LEGUAS </t>
  </si>
  <si>
    <t>COMISIÓN DIRECTIVA DEL TERRITORIO SOCIAL CARAGUATAYMI DE LA LOCALIDAD DEL BARRIO CAPITAN ROA (2° ETAPA)</t>
  </si>
  <si>
    <t>MBY'A GUARANI Y'AKARETA - FASE II</t>
  </si>
  <si>
    <t>COMISION DIRECTIVA DEL TERRITORIO SOCIAL SOL NACIENTE I DEL BARRIO SAN MIGUEL</t>
  </si>
  <si>
    <t>COMISIÓN SIN TECHO DEL PROGRAMA OÑONDIVEPA</t>
  </si>
  <si>
    <t xml:space="preserve"> 2/17</t>
  </si>
  <si>
    <t>COMISIÓN VECINAL DE LA COLONIA SANJA MOROTÍ</t>
  </si>
  <si>
    <t xml:space="preserve"> 3/17</t>
  </si>
  <si>
    <t>JUNTA COMUNAL DE VECINOS DE LA LOCALIDAD DE LA COLONIA JORGE SEBASTIAN MIRANDA</t>
  </si>
  <si>
    <t>COMISIÓN DE FOMENTO Y DESARROLLO DE LA COLONIA SAN RAFAEL</t>
  </si>
  <si>
    <t xml:space="preserve">COMISIÓN VECINAL DE LA LOCALIDAD DE SAN LUIS </t>
  </si>
  <si>
    <t>BELÈN</t>
  </si>
  <si>
    <t xml:space="preserve"> 4/17</t>
  </si>
  <si>
    <t>PROYECTO DE VIVIENDAS DENOMINADAS POR AYUDA MUTUA DE USUARIOS "CENTRO ECO-URBANISTICO LIMITADA"</t>
  </si>
  <si>
    <t>COMISIÓN DE FOMENTO Y DESARROLLO DE LA COLONIA LA GERMANINA</t>
  </si>
  <si>
    <t>ABOG. MARIA CELIA ACOSTA RIOS</t>
  </si>
  <si>
    <t>48.06%</t>
  </si>
  <si>
    <t>COMISIÓN VECINAL DEL ASENTAMIENTO JULIAN JARA DE LA CALLE 40 - 2 FASE</t>
  </si>
  <si>
    <t>COMISIÒN PRO VIVIENDA DE LA LOCALIDAD DE AGUERITO</t>
  </si>
  <si>
    <t>COMISIÓN VECINAL SAN MIGUEL</t>
  </si>
  <si>
    <t>GUAYAYBI</t>
  </si>
  <si>
    <t>COMISIÓN SIN TECHO DEL BARRIO SANTA ANA</t>
  </si>
  <si>
    <t>ASOCIACIÓN SATOC</t>
  </si>
  <si>
    <t>ING. ALICIA DAMIANA GIMÈNEZ SOSA</t>
  </si>
  <si>
    <t xml:space="preserve"> 5/17</t>
  </si>
  <si>
    <t>ITACURUBI DE LA CORDILLERA</t>
  </si>
  <si>
    <t>COMISIÓN DEL NÚCLEO HABITACIONAL LA CANDELARIA</t>
  </si>
  <si>
    <t>ABOG. CRISTIAN CÉSAR TURRINI AYALA</t>
  </si>
  <si>
    <t>ARQ. MIRTHA CLAUDELINA POISSÒN</t>
  </si>
  <si>
    <t>TOBATÌ</t>
  </si>
  <si>
    <t>COMISIÓN DEL ASENTAMIENTO SANTA ROSA DE LIMA</t>
  </si>
  <si>
    <t xml:space="preserve">ING. SILVIO FARIÑA MARTINEZ                                 </t>
  </si>
  <si>
    <t xml:space="preserve">COMISION DE FOMENTO Y DESARROLLO DE LA LOCALIDAD DE SAN FRANCISCO EX CIERVO CUA                                                                                                     </t>
  </si>
  <si>
    <t xml:space="preserve">SILVIO FARIÑA MARTINEZ                                      </t>
  </si>
  <si>
    <t xml:space="preserve">COMISION VECINAL DE FOMENTO Y DESARROLLO SAN RAFAEL YROYSA 1º LINEA                                                                                                                 </t>
  </si>
  <si>
    <t xml:space="preserve">COMUNIDAD INDIGENA "YVYRATYMI-VEGA KUE"                                                                                                                                             </t>
  </si>
  <si>
    <t xml:space="preserve">CENTRO DE DES. DEL HABITAT Y M. AMBIENTE (CEDES / HABITAT)  </t>
  </si>
  <si>
    <t xml:space="preserve">COMUNIDAD YVYTY MIRI.                                                                                                                                                               </t>
  </si>
  <si>
    <t xml:space="preserve">COMUNIDAD INDIGENA ''YVYTY KORÁ'' DEL PUEBLO MBYA GUARANI.                                                                                                                          </t>
  </si>
  <si>
    <t xml:space="preserve">COMISIÓN FORTALECIMIENTO COMUNITARIO MARIA AUXILIADORA "PROYECTO VIVIENDA SENAVITAD".                                                                                               </t>
  </si>
  <si>
    <t>CEDES / HABITAT</t>
  </si>
  <si>
    <t xml:space="preserve">COMISIÓN FOMENTO Y DESARROLLO NUEVA ALBORADA                                                                                                                                         </t>
  </si>
  <si>
    <t xml:space="preserve">MIRIAN BRITOS DE CABRERA </t>
  </si>
  <si>
    <t>71.20%</t>
  </si>
  <si>
    <t>COMISIÒN DIRECTIVA DEL TERRITORIO SOCIAL SAN ROQUE GONZÁLEZ</t>
  </si>
  <si>
    <t>TERRITORIO SOCIAL VIRGEN DEL CARMEN</t>
  </si>
  <si>
    <t>COMISIÓN DE COOPERATIVA DE VIVIENDA DE LA LOCALIDAD DE SIDEPAR 3000</t>
  </si>
  <si>
    <t>COOPERATES</t>
  </si>
  <si>
    <t>TERRITORIO SOCIAL 25 DE DICIEMBRE</t>
  </si>
  <si>
    <t>COMISIÒN DE FOMENTO Y DESARROLLO DE LA COLONIA MARIA NIDIA</t>
  </si>
  <si>
    <t>MCAL. FRANCISCO S. LÒPEZ</t>
  </si>
  <si>
    <t>Caazapá</t>
  </si>
  <si>
    <t xml:space="preserve">COMISIÓN DIRECTIVA DEL TERRITORIO SOCIAL PADRE ADOLFO ZARACHO </t>
  </si>
  <si>
    <t>COMISIÓN DE DESARROLLO Y FOMENTO DEL ASENTAMIENTO SAN LORENZO</t>
  </si>
  <si>
    <t xml:space="preserve">ABOG. MARIA CELIA ACOSTA RIOS                               </t>
  </si>
  <si>
    <t xml:space="preserve">EMPRESA UNIPERSONAL CONSULTORA NOESIS                       </t>
  </si>
  <si>
    <t xml:space="preserve">CONSULTORA DGV                                              </t>
  </si>
  <si>
    <t xml:space="preserve">LIC. ENRIQUE JAVIER AYALA ECHAURI                           </t>
  </si>
  <si>
    <t xml:space="preserve">COMISIÒN DE FOMENTO Y DESARROLLO DE PIRAPEY KM. 75, ASENTAMIENTO SANTA LIBRADA                                                                                             </t>
  </si>
  <si>
    <t xml:space="preserve">COMISIÓN DE FOMENTO Y DESARROLLO DEL ASENTAMIENTO 13 DE JUNIO                                                                                                             </t>
  </si>
  <si>
    <t xml:space="preserve">COMISIÓN PRO VIVIENDA RURAL DE LA COMPAÑÍA SAN AGUSTÍN, ASENTAMIENTO NUEVA ESPERANZA                                                                                      </t>
  </si>
  <si>
    <t xml:space="preserve">EMPRENDIMIENTOS INMOBILIARIOS                               </t>
  </si>
  <si>
    <t xml:space="preserve">COMISION VECINAL Y DESARROLLO DE LA COLONIA TORYVETE                                                                                                                                </t>
  </si>
  <si>
    <t xml:space="preserve">ABOG. CRISTIAN CESAR TURRINI AYALA                          </t>
  </si>
  <si>
    <t xml:space="preserve">LA COMISION SENAVITAD DE LA COLONIA SANTA LUCIA.                                                                                                                                    </t>
  </si>
  <si>
    <t xml:space="preserve">ACG CONSULTORIA INTEGRAL                                    </t>
  </si>
  <si>
    <t>13 - AMAMBAY</t>
  </si>
  <si>
    <t>COMUNIDAD INDIGENA AVA GUARANI "PASO HISTORIA"</t>
  </si>
  <si>
    <t>LIC. LUIS ALBERTO RUBIRA FERNANDEZ</t>
  </si>
  <si>
    <t>CAPITÁN BADO</t>
  </si>
  <si>
    <t xml:space="preserve">CODES "COMUNIDAD Y DESARROLLO SUSTENTABLE"                  </t>
  </si>
  <si>
    <t xml:space="preserve">COMISION PRO VIVIENDA DE LA COLONIA SAN JUAN EX ACEPAR SEPTIMA LINEA                                                                                                                </t>
  </si>
  <si>
    <t xml:space="preserve">COMUNIDAD INDIGENA  AVA GUARANI "NUEVA ESPERANZA"                                                                                                                                   </t>
  </si>
  <si>
    <t xml:space="preserve">COMUNIDAD INDIGENA GUARANI-CHIRIPA DE MBOIJAGUA.                                                                                                                                    </t>
  </si>
  <si>
    <t xml:space="preserve">MARIA MERCEDES ENRIQUEZ ARANDA                              </t>
  </si>
  <si>
    <t xml:space="preserve">COMUNIDAD INDÍGENA AVA GUARANÍ DE LA COLONIA FORTUNA                                                                                                                     </t>
  </si>
  <si>
    <t xml:space="preserve">COMUNIDAD INDIGENA NIVACLÉ UNIDA – YALVE SANGA.                                                                                                                                     </t>
  </si>
  <si>
    <t xml:space="preserve">COMUNIDAD INDIGENA AYOREO CAMPO LORO                                                                                                                                                </t>
  </si>
  <si>
    <t xml:space="preserve">ARQUITECTONICA S.R.L.                                       </t>
  </si>
  <si>
    <t>LOMA PLATA</t>
  </si>
  <si>
    <t>FILADELFIA</t>
  </si>
  <si>
    <t>COMUNIDAD INDÍGENA CHAMACOCO DE PUERTO DIANA</t>
  </si>
  <si>
    <t>BAHIA NEGRA</t>
  </si>
  <si>
    <t xml:space="preserve">COMUNIDAD INDÍGENA LENGUA  JERUSALÉN.                                                                                                                                               </t>
  </si>
  <si>
    <t xml:space="preserve">CONTACONSULT                                                </t>
  </si>
  <si>
    <t xml:space="preserve">COMUNIDAD INDIGENA ‘’CAMPO LARGO''.                                                                                                                                                 </t>
  </si>
  <si>
    <t>COMUNIDAD INDÍGENA POZO AMARILLO</t>
  </si>
  <si>
    <t xml:space="preserve">COMISIÓN VECINAL DEL ASENTAMIENTO NÚCLEO RURAL SAN JORGE                                                                                                                   </t>
  </si>
  <si>
    <t xml:space="preserve">COMUNIDAD INDÍGENA LA HERENCIA EX SOMBRERO PIRÍ- ALDEA PALO BLANCO                                                                                                                   </t>
  </si>
  <si>
    <t xml:space="preserve">COMUNIDAD INDÌGENA DE "EL ESTRIBO" ALDEA DOS PALMAS                                                                                                                         </t>
  </si>
  <si>
    <t>877-30</t>
  </si>
  <si>
    <t>SAN Pedro DEL YCUAMANDIYU</t>
  </si>
  <si>
    <t>SAN Pedro DEL YCUAMANDIYÙ</t>
  </si>
  <si>
    <t>COMISIÓN PRO VIVIENDA ASENTAMIENTO TUYUTIMI 2</t>
  </si>
  <si>
    <t>877-10</t>
  </si>
  <si>
    <t>MARTA SOLEDAD PAVÓN  SANABRIA</t>
  </si>
  <si>
    <t>DIANA MARIA TORRES</t>
  </si>
  <si>
    <t>DELIO RAMÓN GOMEZ</t>
  </si>
  <si>
    <t>PATRICIA FLORENTIN GARAY</t>
  </si>
  <si>
    <t>OLGA GONZÁLEZ MARECO</t>
  </si>
  <si>
    <t>COMPRA DE VIVIENDA P/ DISCAPACITADO</t>
  </si>
  <si>
    <t>CRISTIAN SILVANO GIMÉNEZ PAREDES</t>
  </si>
  <si>
    <t>NORMA CÁCERES MORA</t>
  </si>
  <si>
    <t>DOMINGA RESQUIN PAREDES</t>
  </si>
  <si>
    <t>BALBINA VILLALBA CÁCERES</t>
  </si>
  <si>
    <t>ALICIA ESTANISLAA ROJAS ALCARAZ</t>
  </si>
  <si>
    <t>NIZA LAUREL DIAZ PORTILLO</t>
  </si>
  <si>
    <t>FÉLIX RAMÓN VERA CANDIA</t>
  </si>
  <si>
    <t>EVER HUGO LEÓN OZORIO</t>
  </si>
  <si>
    <t>JOEL LUCAS SANCHEZ</t>
  </si>
  <si>
    <t>TRANQUILINO FERMIN MENDOZA</t>
  </si>
  <si>
    <t>CÉSAR EUSEBIO MARTÍNEZ BLANCO</t>
  </si>
  <si>
    <t>ALBA LORENA BENÌTEZ  VERA</t>
  </si>
  <si>
    <t>MARTA ZUNILDA VELAZQUEZ</t>
  </si>
  <si>
    <t>Exp nº 25494-16</t>
  </si>
  <si>
    <t>ROSAURA ARMINDA CÁCERES</t>
  </si>
  <si>
    <t>MARLENE ESCURRA GALLY</t>
  </si>
  <si>
    <t>EDGAR RENÉ OVIEDO FIGUEREDO</t>
  </si>
  <si>
    <t>Exp. Nº 1590-15</t>
  </si>
  <si>
    <t xml:space="preserve">CINTHIA LORENA FLEITAS </t>
  </si>
  <si>
    <t>MARIAM  LORENA BAEZ DE VILLALBA</t>
  </si>
  <si>
    <t>EXP Nº 9906-16</t>
  </si>
  <si>
    <t xml:space="preserve">EXP. Nº </t>
  </si>
  <si>
    <t>IRENE CAROLINA FELIU VARGAS</t>
  </si>
  <si>
    <t>ADA GRACIELA VERA</t>
  </si>
  <si>
    <t>LUIS RAMÒN UVEDA KULMAN</t>
  </si>
  <si>
    <t>CARLOS ALBERTO GENES ZÀRATE</t>
  </si>
  <si>
    <t>TEODORA BENÍTEZ CABRAL</t>
  </si>
  <si>
    <t xml:space="preserve">JESSICA LORRAINE AYALA RODRÍGUEZ </t>
  </si>
  <si>
    <t>JUAN CARLOS CORREA</t>
  </si>
  <si>
    <t>CARMEN DORA MIRANDA</t>
  </si>
  <si>
    <t>SILVIO OSMAR MARTINEZ</t>
  </si>
  <si>
    <t>MARIO ALBERTO MONTIEL IRALA</t>
  </si>
  <si>
    <t>ZULMA CHAPARRO ENCISO</t>
  </si>
  <si>
    <t>DARIO ESPÍNOLA SCRIBANO</t>
  </si>
  <si>
    <t>MIGUEL ANGEL YEGROS PERALTA</t>
  </si>
  <si>
    <t>JUAN EMILIO SOTTO VILLASBOA</t>
  </si>
  <si>
    <t>JUSTINA DUARTE NÚÑEZ</t>
  </si>
  <si>
    <t>RAUL MONTIEL ADDOR</t>
  </si>
  <si>
    <t xml:space="preserve">DERLIS JAVIER COLMÁN </t>
  </si>
  <si>
    <t>COMISIÓN VECINAL DEL ASENTAMIENTO ARTEMIO ROJAS I</t>
  </si>
  <si>
    <t>COMUNIDAD INDIGENA YPETYMI</t>
  </si>
  <si>
    <t>COMISIÓN DE FOMENTO Y DESARROLLO DE MANDU'ARA DE LA COLONIA TAPYTA</t>
  </si>
  <si>
    <t>COMISI{ON DE DESARROLLO Y FOMENTO DENOMINADO MARIA AUXILIADORA DE LA COLONIA MARÍA AUXILIADORA</t>
  </si>
  <si>
    <t xml:space="preserve">SAN PEDRO DEL PARANÁ             </t>
  </si>
  <si>
    <t xml:space="preserve">ASOCIACION CAMPESINA DE LA COLONIA LIBERTAD                                                                                                                                </t>
  </si>
  <si>
    <t>SAN RAFAEL DEL PARANÁ</t>
  </si>
  <si>
    <t>COMISIÓN VECINAL DEL ASENTAMIENTO TAVA PORA</t>
  </si>
  <si>
    <t>COMISIÓN VECINAL VY ARENDA  ASENTAMIENTO SANTO DOMINGO</t>
  </si>
  <si>
    <t>COMUNIDAD INDIGENA AVA GUARANI DE LA COLONIA FORTUNA</t>
  </si>
  <si>
    <t>YASY KAÑY</t>
  </si>
  <si>
    <t xml:space="preserve">COMUNIDAD INDIGENA DE "EL ESTRIBO" - ALDEA SANTA FE                                                                                                                                   </t>
  </si>
  <si>
    <t>COMUNIDAD INDÍGENA SAWHOYAMAXA</t>
  </si>
  <si>
    <t xml:space="preserve">COMUNIDAD INDIGENA "YALVE SANGA"                                                                                                                                </t>
  </si>
  <si>
    <t>COMISIÒN VECINAL TECHO-RA DE LA CIUDAD DE YPACARAI</t>
  </si>
  <si>
    <t>COMISIÒN DE FOMENTO URBANO DE VIVIENDA Y HABITAT SAN CAYETANO</t>
  </si>
  <si>
    <t>COMISIÓN FOMENTO URBANO PRO VIVIENDA VIRGEN DE GUADALUPE 1° ETAPA</t>
  </si>
  <si>
    <t>COMISIÓN FOMENTO URBANO PRO VIVIENDA VIRGEN DE GUADALUPE 2° ETAPA</t>
  </si>
  <si>
    <t>COMISIÒN  VECINAL LOS GANSOS - PYTO "SUEÑOS Y ESPERANZAS 1"</t>
  </si>
  <si>
    <t>COMISIÓN VECINAL DENOMINADA DIVINO NIÑO JESUS DEL BARRIO SAN BLAS</t>
  </si>
  <si>
    <t>COMISIÓN VECINAL DE FOMENTO SARITA DEL TERRITORIO SOCIAL</t>
  </si>
  <si>
    <t>ARQ. CECILIA TOMASA FRETES DE SOSA</t>
  </si>
  <si>
    <t>COMISION VECINAL DEL ASENTAMIENTO CARMEN SOLER</t>
  </si>
  <si>
    <t xml:space="preserve">COMISION DE FOMENTO URBANO ASENTAMIENTO SUEÑO Y ESPERANZA </t>
  </si>
  <si>
    <t xml:space="preserve">COMISIÒN VECINAL ASENTAMIENTO SOL NACIENTE I </t>
  </si>
  <si>
    <t xml:space="preserve">COMISIÒN VECINAL ASENTAMIENTO SOL NACIENTE II </t>
  </si>
  <si>
    <t xml:space="preserve">COMISION VECINAL PRO VIVIENDA  ASENTAMIENTO CARMEN SOLER                                                                                                                            </t>
  </si>
  <si>
    <t xml:space="preserve">GUSTAVO HERIBERTO MEZA RIVET                                </t>
  </si>
  <si>
    <t xml:space="preserve">COMISION VECINAL VY'A RENDA                                                                                                                                                         </t>
  </si>
  <si>
    <t xml:space="preserve">ASOCIACION BASE PARA EL DESARROLLO SOCIAL (BADESO)          </t>
  </si>
  <si>
    <t xml:space="preserve">ASOCIACION TEKOVERA                                         </t>
  </si>
  <si>
    <t xml:space="preserve">ARQ. MIGUEL ANGEL PATIÑO CHAVEZ                             </t>
  </si>
  <si>
    <t xml:space="preserve">COMISION VECINAL "LA FAMILIA"                                                                                                                                                       </t>
  </si>
  <si>
    <t xml:space="preserve">UNIDAD DE SERVICIO AGRICOLA GANADERA (U.S.A.G)              </t>
  </si>
  <si>
    <t xml:space="preserve">COMISION VECINAL DE FOMENTO ASENTAMIENTO NUESTRA SEÑORA                                                                                                                             </t>
  </si>
  <si>
    <t xml:space="preserve">CONTADORA PUBLICA MYRIAN DIANA SOSA                         </t>
  </si>
  <si>
    <t xml:space="preserve">COMISION DE FOMENTO URBANO KO'E PUAHU.                                                                                                                                              </t>
  </si>
  <si>
    <t xml:space="preserve">ARQ. REBECA ZELAYA GONZALEZ                                 </t>
  </si>
  <si>
    <t xml:space="preserve">COMISION DE FOMENTO URBANO NUEVA ESPERANZA                                                                                                                                          </t>
  </si>
  <si>
    <t xml:space="preserve">COMISION DEL TERRITORIO SOCIAL DIVINO NIÑO JESUS.                                                                                                                                   </t>
  </si>
  <si>
    <t xml:space="preserve">COMISION DE FOMENTO URBANO ASENTAMIENTO EL PROGRESO                                                                                                                                 </t>
  </si>
  <si>
    <t xml:space="preserve">COMISION DE FOMENTO URBANO EL TRIUNFO                                                                                                                                               </t>
  </si>
  <si>
    <t xml:space="preserve">COMISION DE FOMENTO URBANO LA ESPERANZA.                                                                                                                                            </t>
  </si>
  <si>
    <t xml:space="preserve">CONSULTORA S.G   S.R.L.                                     </t>
  </si>
  <si>
    <t xml:space="preserve">CONSULTORA A&amp;S                                              </t>
  </si>
  <si>
    <t xml:space="preserve">COMISION DE DAMAS DE VILLA ROSITA II.                                                                                                                                               </t>
  </si>
  <si>
    <t xml:space="preserve">COMISION DE FOMENTO URBANO ASENTAMIENTO TIERRA PROMETIDA                                                                                                                            </t>
  </si>
  <si>
    <t>COMISIÒN DE FOMENTO URBANO ASENTAMIENTO NUEVA ESPERANZA</t>
  </si>
  <si>
    <t xml:space="preserve">COMISIÒN VECINAL PRO VIVIENDA SAN JORGE                                                                                                                                  </t>
  </si>
  <si>
    <t xml:space="preserve">COMISIÓN VECINAL PRO - VIVIENDA 22 DE OCTUBRE ASENTAMEINTO TAPYIRÁ                                                                                                       </t>
  </si>
  <si>
    <t xml:space="preserve">COMISIÓN VECINAL DE FOMENTO TERRITORIO SOCIAL DE "MUJERES VIRTUOSAS"                                                                                                                  </t>
  </si>
  <si>
    <t xml:space="preserve">COMISIÓN VECINAL DEL ASENTAMIENTO FORTALEZA 1,2.                                                                                                                                    </t>
  </si>
  <si>
    <t xml:space="preserve">COMISIÓN DE FOMENTO URBANO ASENTAMIENTO TIERRA PROMETIDA.                                                                                                                           </t>
  </si>
  <si>
    <t xml:space="preserve">COMISIÓN VECINAL DE FOMENTO TERRITORIO SOCIAL CERRO CORÁ.                                                                                                                           </t>
  </si>
  <si>
    <t xml:space="preserve">COMISIÓN VECINAL DE FOMENTO "TERRITORIO SOCIAL INDEPENDENCIA I".                                                                                                                    </t>
  </si>
  <si>
    <t xml:space="preserve">COMISIÓN VECINAL DEL ASENTAMIENTO DENOMINADO "MARÍA AUXILIADORA 2".                                                                                                                 </t>
  </si>
  <si>
    <t xml:space="preserve">COMISIÓN VECINAL DE FOMENTO TERRITORIO SOCIAL CERRO CORÁ
                                                                                                                           </t>
  </si>
  <si>
    <t xml:space="preserve">COMISIÓN VECINAL DEL TERRITORIO SOCIAL 30 DE JULIO DE LA COMPAÑIA PASO DE ORO                                                                                                     </t>
  </si>
  <si>
    <t xml:space="preserve">COMISIÓN VECINAL "VILLA DEL MAESTRO I"                                                                                                                                           </t>
  </si>
  <si>
    <t xml:space="preserve">COMISIÓN DE FOMENTO URBANO ASENTAMIENTO SAN CAYETANO                                                                                                                                                     </t>
  </si>
  <si>
    <t>COMISIÓN VECINAL DEL TERRITORIO SOCIAL SOL NACIENTE III</t>
  </si>
  <si>
    <t>CONTACONSUL</t>
  </si>
  <si>
    <t xml:space="preserve"> %AVANCE DE OBRAS al 31/12/2017</t>
  </si>
  <si>
    <t>SIAF</t>
  </si>
  <si>
    <t>NIUEVOS PROYECTOS</t>
  </si>
  <si>
    <t>META 2018</t>
  </si>
  <si>
    <t>ESTADO DE OBRAS AL 31/12/2017</t>
  </si>
  <si>
    <t>CANTIDAD DE VIVIENDAS AL 31/12/2016</t>
  </si>
  <si>
    <t>VICTORIANO SECUNDINO RAMIREZ ORTIZ</t>
  </si>
  <si>
    <t>PATRICIA NANCY GARAY DE BARÚA Y JUAN HERIBERTO BARÚA</t>
  </si>
  <si>
    <t xml:space="preserve">BERNANRDA MARTÌNEZ </t>
  </si>
  <si>
    <t>MARÍA LIDIA ORTIGOZA DÍAZ</t>
  </si>
  <si>
    <t>ZULMA FRANCISCA ROMERO</t>
  </si>
  <si>
    <t>ABUNDIO CASTOR AGÜERO BAEZ</t>
  </si>
  <si>
    <t>HILARIO GALEANO VELAZTIQUI</t>
  </si>
  <si>
    <t xml:space="preserve">CLAUDIA CAROLINA SERVIAN </t>
  </si>
  <si>
    <t>EXP. Nº 28717-15</t>
  </si>
  <si>
    <t>LILIAN GRACIELA MOREL MALLADA</t>
  </si>
  <si>
    <t>TOMASA RAMONA LIZZA VDA DE LATORRE</t>
  </si>
  <si>
    <t>LILIAN BEATRIZ DUARTE VILLABA</t>
  </si>
  <si>
    <t>EVELYN DEL CARMEN FRETES PRIETO Y JOEL ANGEL LÒPEZ</t>
  </si>
  <si>
    <t>LABRIANO GONZÁLEZ Y FRANCISCA LATORRE DE SANABRIA</t>
  </si>
  <si>
    <t>SUSANA MÉNDEZ DE BRÍTEZ</t>
  </si>
  <si>
    <t xml:space="preserve">DOMINGO MORA </t>
  </si>
  <si>
    <t>CYNTHIA CANDICE CAÑETE MEDINA</t>
  </si>
  <si>
    <t>MODESTO VEGA CORONEL</t>
  </si>
  <si>
    <t>ADA RAQUEL VILLANUEVA</t>
  </si>
  <si>
    <t>JOSEFINA FIGUEREDO</t>
  </si>
  <si>
    <t>CECILIA NIMIA AYALA DUARTE</t>
  </si>
  <si>
    <t>SINTIA  RAQUEL MORA GIMÉNEZ Y SAUL DUARTE MERCADO</t>
  </si>
  <si>
    <t>BLANCA LILIAN SALCEDO DE GIMÉNEZ Y BENJAMÍN GIMÉNEZ LÓPEZ</t>
  </si>
  <si>
    <t>NILDA CAROLINA ZARACHO ROJAS</t>
  </si>
  <si>
    <t>DEL PILAR IBAÑEZ ESQUIVEL</t>
  </si>
  <si>
    <t>VALERIA  CRISTINA VELÁZQUEZ TORRES</t>
  </si>
  <si>
    <t>EXP Nº 27313-15</t>
  </si>
  <si>
    <t>EXP Nº 26956-15</t>
  </si>
  <si>
    <t>FUNDACIÓN OJETYPEKA</t>
  </si>
  <si>
    <t>ALBA EVANGELINA RECALDE CACERES</t>
  </si>
  <si>
    <t>COLONIA INDEPENDENCIA</t>
  </si>
  <si>
    <t>ANULADA POR RESOL. Nº 496/16 Y 820/17</t>
  </si>
  <si>
    <t xml:space="preserve">ANULADA </t>
  </si>
  <si>
    <t>COMISION PRO- HERMOSEAMIENTO DEL ASENTAMIENTO EDEN</t>
  </si>
  <si>
    <t>,</t>
  </si>
  <si>
    <t>ORGANIZACIÓN DIVINO NIÑO JESUS SAGRADA FAMILIA</t>
  </si>
  <si>
    <t>CEDES HABITAD</t>
  </si>
  <si>
    <t>COMISION SANTA ROSA DE LIMA</t>
  </si>
  <si>
    <t>COMISIÓN VECINAL ASENTAMIENTO CORONILLO</t>
  </si>
  <si>
    <t>DISTRITO</t>
  </si>
  <si>
    <t>CAPIATA</t>
  </si>
  <si>
    <t>SIAF INICIAL</t>
  </si>
  <si>
    <t xml:space="preserve">COMISIÓN DIRECTIVA DEL ASENTAMIENTO SAN RAFAEL </t>
  </si>
  <si>
    <t>COMISIÓN PRO TECHO DE LA LOCALIDAD DE CALLEJON SANTA ROSA</t>
  </si>
  <si>
    <t>EDELIRA</t>
  </si>
  <si>
    <t>LIC. NOLASCO ALMADA CONSULTORA A&amp;S</t>
  </si>
  <si>
    <t>COMISION VECINAL TERRITORIO SOCIAL  RENACER III DE LA COMPAÑÍA COSTA FLEITA</t>
  </si>
  <si>
    <t>COMUNIDAD INDIGENA KUETUVY-KO'ETI</t>
  </si>
  <si>
    <t xml:space="preserve">POZO COLORADO </t>
  </si>
  <si>
    <t>GUSTAVO RAMON VAZQUEZ PEREIRA</t>
  </si>
  <si>
    <t xml:space="preserve">FÁTIMA NORIS FERREIRA MARTINEZ </t>
  </si>
  <si>
    <t>988-30-040</t>
  </si>
  <si>
    <t>988-20-402</t>
  </si>
  <si>
    <t>ESTHER CELLE BOGADO</t>
  </si>
  <si>
    <t>COMISIÓN RENOVADA DEL ASENTAMIENTO VILLA ELBITA  DE LA 2DA CIA ISLA YOBAY</t>
  </si>
  <si>
    <t>COMISIÓN DE FOMENTO Y DESARROLLO - PASO YRUNDEY</t>
  </si>
  <si>
    <t>COM.VECINAL COLONIA 6 DE ENERO PLANTA 2 2DA FASE</t>
  </si>
  <si>
    <t>COMISION VECINAL DE LA COLONIA 6 DE ENERO PLANTA 1 2DA FASE</t>
  </si>
  <si>
    <t>COMISION VECINAL DE LA LOCALIDAD DE CURUPAY LOMA 3RA FASE</t>
  </si>
  <si>
    <t>SARGENTO JOSÉ FÉLIX LÓPEZ</t>
  </si>
  <si>
    <t>COMISION VECINAL CAACUPE POTY II</t>
  </si>
  <si>
    <t>informado 1 demàs</t>
  </si>
  <si>
    <t>COMISION VECINAL CURUCAU</t>
  </si>
  <si>
    <t>QUIINDY</t>
  </si>
  <si>
    <t>COM. INDIGENA YBU PERTENECIENTE A LA PARCIALIDAD MBYA GUARANI 3RA FASE</t>
  </si>
  <si>
    <t>Res. Nº 2337/17 excluye a un beneficiario</t>
  </si>
  <si>
    <t>LA GLORIA I - 2DA ETAPA</t>
  </si>
  <si>
    <t>RESCINDIDA</t>
  </si>
  <si>
    <t>RESCINDIDO</t>
  </si>
  <si>
    <t>COMISION DIRECTIVA DEL COMPLEJO HABITACIONAL SAN FRANCISCO</t>
  </si>
  <si>
    <t>COMISION PRO VIVIENDA ASENTAMIENTO PRIMAVERA DE LA COLONIA 7 DE AGOSTO KM 14</t>
  </si>
  <si>
    <t>COMISION VECINAL PRO VIVIENDA 22 DE OCTUBRE DEL ASENTAMIENTO TAPYIRA</t>
  </si>
  <si>
    <t>COMISIÓN DE FOMENTO URBANO PARA LA APLICACIÓN DE LA LEY 5829/2017 DEL ASENTAMIENTO TIERRA PROMETIDA</t>
  </si>
  <si>
    <t>COMISION VECINAL ASENTAMIENTO SAN NICODEMO</t>
  </si>
  <si>
    <t>COMISION VECINAL DE FOMENTO PO JOAJU</t>
  </si>
  <si>
    <t>COMUNIDAD INDIGENA Y-ASORY/PIRITY</t>
  </si>
  <si>
    <t>COMUNIDAD INDIGENA PAI TAVYTERA  - ITAGUAZU CAMBIO DE F.F.</t>
  </si>
  <si>
    <t>JUNTA COMUNAL DE LA LOCALIDAD DE CURUZU ÑU</t>
  </si>
  <si>
    <t>COMISION VECINAL (AD-HOC) DEL BARRIO NUEVO AMANECER II</t>
  </si>
  <si>
    <t>COMISION DE FOMENTO URBANO PARA LA APLICACIÓN DE LA LEY N° 5829-17 ASENTAMIENTO NUEVA ESPERANZA</t>
  </si>
  <si>
    <t>COMISION VECINAL DE FOMENTO TERRITORIO SOCIAL SANTA CATALINA</t>
  </si>
  <si>
    <t>DOMINGO PANGRAZIO CANTERO OVIEDO Y NIMIA GARCIA DE CANTERO</t>
  </si>
  <si>
    <t>ISMAEL CANTERO E ISIDRA RAMONA AGÜERO DE GUERRERO</t>
  </si>
  <si>
    <t>MARIZZA BAZÁN FIDENCIO DANIEL PORTILLO BENITEZ</t>
  </si>
  <si>
    <t>GABRIELA CONCEPCION RIQUELME BRASA</t>
  </si>
  <si>
    <t>REGIS EVANGELINA MORENO</t>
  </si>
  <si>
    <t>OSCAR JUSTINIANO MARTINEZ OTAZU</t>
  </si>
  <si>
    <t>SIXTA EMANUELA ROJAS VDA DE CANTERO</t>
  </si>
  <si>
    <t>TOMAS GALEANO GARCETE</t>
  </si>
  <si>
    <t>FLORENCIO AREVALO FARIÑA</t>
  </si>
  <si>
    <t>ANA MARIA TORRES DE COLLANTE</t>
  </si>
  <si>
    <t>CHRISTIAN GABRIEL MEDINA PORTILLO Y PATRICIA BELEN GOMEZ MARECOS</t>
  </si>
  <si>
    <t>COMISIÓN DE COOPERATIVA DE VIVIENDA DE LA LOCALIDAD DE SIDEPAR 3001</t>
  </si>
  <si>
    <t>GLORIA BEATRIZ BENITEZ DE ZULIAN y RUBEN ANGEL ZULIAN CARBONE</t>
  </si>
  <si>
    <t>PEDRO FARIÑA GONZÁLEZ</t>
  </si>
  <si>
    <t>GUIDO HERNÁN AGUILAR LÒPEZ</t>
  </si>
  <si>
    <t>COMISION PRO CONSTRUCCIÓN DE VIVIENDA POR SENAVITAT ASENTAMIENTO SAN MIGUEL DEL NORTE</t>
  </si>
  <si>
    <t>LUZ BELINDA MOLINAS COMET</t>
  </si>
  <si>
    <t xml:space="preserve"> 1/18</t>
  </si>
  <si>
    <t>SANTA AMALIA GONZALEZ VERA Y MARIO CARLOS ROMÁN AQUINO</t>
  </si>
  <si>
    <t xml:space="preserve">WILMA JESSICA VALIENTE FUNES </t>
  </si>
  <si>
    <t xml:space="preserve">VIVIANA ELIZABET ORTELLADO y RUBEN DARIO GIMÉNEZ ROLON </t>
  </si>
  <si>
    <t>GLADYS ESTER CORONEL SIMBROM</t>
  </si>
  <si>
    <t>NORMA ESTER PATIÑO ROTELA</t>
  </si>
  <si>
    <t>LOURDES GIMENEZ RECALDE</t>
  </si>
  <si>
    <t>JORGE SINFORIANO ZARZA GONZALEZ</t>
  </si>
  <si>
    <t>ROBERTO AMARILLA  y CELMIRA BEATRIZ PAUZIER DOMINGUEZ</t>
  </si>
  <si>
    <t>CARLOS OSMAR NUÑEZ BORDON</t>
  </si>
  <si>
    <t>NIMIA JOSEFA VARGAS DE MELGAREJO Y PABLO MELGAREJO BRITEZ</t>
  </si>
  <si>
    <t>ELVA BRIZUELA CARDOZO</t>
  </si>
  <si>
    <t>PATRICIA MARLENE ESCOBAR</t>
  </si>
  <si>
    <t>DIMIA PERALTA CANDIA</t>
  </si>
  <si>
    <t xml:space="preserve">LUZ ROSANA ROMERO SANCHEZ </t>
  </si>
  <si>
    <t>MIRIAN DE JESUS FRANCO MEZA</t>
  </si>
  <si>
    <t xml:space="preserve">COMPRA DE VIVEINDA NUEVA O USADA </t>
  </si>
  <si>
    <t>COMPRA DE VIVIENDA NUEVA O USADA P/PERSONAS CON DISCAPACIDAD</t>
  </si>
  <si>
    <t>PARALIZADA</t>
  </si>
  <si>
    <t>NOESIS</t>
  </si>
  <si>
    <t>CONCEPCIÓN</t>
  </si>
  <si>
    <t>ARROYO Y ESTERO</t>
  </si>
  <si>
    <t>COMUNIDAD INDIGENA MBYA GUARANI "NARANJITO", " ISLA HU", " SANTA TERESA", "ARROYO HU"</t>
  </si>
  <si>
    <t>CARLOS ANTONIO LÓPEZ</t>
  </si>
  <si>
    <t>ASOC. TEKOVERA</t>
  </si>
  <si>
    <t xml:space="preserve">COMISIÓN MATRIZ DEL BARRIO SAN ISIDRO "FRACCIÓN LIBERTAD A Y B"                                                                                                                     </t>
  </si>
  <si>
    <t xml:space="preserve">COMUNIDAD INDIGENA "COLONIA  ARMONIA"                                                                                                                                            </t>
  </si>
  <si>
    <t>CÁNDIDO JAVIER PRESENTADO AGUAYO</t>
  </si>
  <si>
    <t>MARÍA FRANCISCA JARA SÁNCHEZ</t>
  </si>
  <si>
    <t>LEIDY LUISANA CACERES</t>
  </si>
  <si>
    <t>PROGRAMA: FONDO NACIONAL DE VIVIENDA SOCIAL (FONAVIS) 2018</t>
  </si>
  <si>
    <t>ESTADO DE OBRAS AL 30/06/2018</t>
  </si>
  <si>
    <t xml:space="preserve"> %AVANCE DE OBRAS AL 30/06/2018</t>
  </si>
  <si>
    <t>COMISION DE FOMENTO URBANO DIVINA MISERICORDIA</t>
  </si>
  <si>
    <t>COTEP. S.A</t>
  </si>
  <si>
    <t>SAN JORGE</t>
  </si>
  <si>
    <t>MA. MERCEDES ENRIQUEZ</t>
  </si>
  <si>
    <t xml:space="preserve">CORONEL OVIEDO </t>
  </si>
  <si>
    <t xml:space="preserve"> 5/12</t>
  </si>
  <si>
    <t xml:space="preserve">CAMBYRETA </t>
  </si>
  <si>
    <t>RES. Nº 1608-17 Y 801-16</t>
  </si>
  <si>
    <t>MYRIAN DIANA SOSA</t>
  </si>
  <si>
    <t>ARQUITECTÓNICA</t>
  </si>
  <si>
    <t>C.P. OSMAR SALVADOR VERA GAMMARRA</t>
  </si>
  <si>
    <t>ARQ. MIGUEL PATIÑO</t>
  </si>
  <si>
    <t>J.A.SALDIVAR</t>
  </si>
  <si>
    <t>COMUNIDAD INDIGENA TOBA QOM RIO VERDE KM. 49</t>
  </si>
  <si>
    <t>BENJAMÍN ACEVAL</t>
  </si>
  <si>
    <t>Pedro JUAN CABALLERO</t>
  </si>
  <si>
    <t>ARQ. MIGUEL ANGEL PATIÑO</t>
  </si>
  <si>
    <t>TEKOVERÁ</t>
  </si>
  <si>
    <t>COMUNIDAD INDIGENA AVA GUARANI DE LA COLONIA FORTUNA FASE 6</t>
  </si>
  <si>
    <t>PROYECTO DE 50 BENEFICIARIOS NO FUE INFORMADO LAS 47</t>
  </si>
  <si>
    <t>YA TUVO DEVOLUCION DE FONDO DE REPARO, NO SE AJUSTO EL COSTO DEL PROYECTO</t>
  </si>
  <si>
    <t>RUTH MARIELA DUARTE RODRIGUEZ</t>
  </si>
  <si>
    <t>MARIA EUGENIA BENITEZ AÑAZCO Y BERNARDINO AÑAZCO</t>
  </si>
  <si>
    <t xml:space="preserve">COMUNIDAD INDIGENA NARANJITO RIO VERDE </t>
  </si>
  <si>
    <t>CEDES/HABITAT</t>
  </si>
  <si>
    <t xml:space="preserve">COMISION DE FOMENTO Y DESARROLLO DEL ASENTAMIENTO ING. AGRO. GUIDO ALMADA I </t>
  </si>
  <si>
    <t>JUAN DE MENA</t>
  </si>
  <si>
    <t>COMISION LA ESPERANZA</t>
  </si>
  <si>
    <t>SERVICIO AGRARIO DE TECNOOGIA Y ORGANIZACIÓN COMUNITARIA - SATOC</t>
  </si>
  <si>
    <t>VILLARICA</t>
  </si>
  <si>
    <t>VERONICA OJEDA CASTELLI</t>
  </si>
  <si>
    <t xml:space="preserve">COMISION PRO VIVIENDA DE LA COLONIA SAN JUAN EX ACEPAR SEPTIMA LINEA </t>
  </si>
  <si>
    <t xml:space="preserve">COMUNIDAD INDIGENA Y´AKAYU DE LA ETNIA AVA GUARANI </t>
  </si>
  <si>
    <t>YASY CAÑY</t>
  </si>
  <si>
    <t>COMISION VECINAL DEL ASENTAMIENTO SAN JOSE</t>
  </si>
  <si>
    <t>SONIA RAQUEL LIMOUSIN RIVAS</t>
  </si>
  <si>
    <t>LILIANA BEATRIZ GONZALEZ MONGELOS</t>
  </si>
  <si>
    <t>TERESA CONCEPCIÓN MACIEL DE GALEANO</t>
  </si>
  <si>
    <t>MARIA SANTA MILESI</t>
  </si>
  <si>
    <t>MIGUEL ANGEL LÓPEZ Y MARIA ISABEL LÒPEZ SOSA</t>
  </si>
  <si>
    <t>SARA BEATRÌZ LÓPEZ</t>
  </si>
  <si>
    <t>DINA DE LOS ANGELES BALCAZAR TORRES</t>
  </si>
  <si>
    <t>WENDY DENISSE VALDEZ GONZÁLEZ</t>
  </si>
  <si>
    <t>BLANCA MARGARITA DIAZ CÁCERES</t>
  </si>
  <si>
    <t>ASENTAMIENTO SAN ROQUE GONZÁLEZ DE SANTA CRUZ</t>
  </si>
  <si>
    <t>NO TIENE CALIFICACIÓN DEFINITIVA, EL BENEFICIARIO VENDIO SU TERRENO</t>
  </si>
  <si>
    <t>NO SE  RECTIFICO EL COSTO DE PROYECTO YA TUVO DEVOLUCION DE FONDO DE REPARO - SE SOLICITO LA EXCLUCION DEL BENEFICIARIO -EXP. Nº 4954-16</t>
  </si>
  <si>
    <t>NO SE  RECTIFICO EL COSTO DE PROYECTO YA TUVO DEVOLUCION DE FONDO DE REPARO - RES. Nº 2633-14</t>
  </si>
  <si>
    <t>CULMINADA EN EL EJERCICIO 2015 Y  NO INFORMADA</t>
  </si>
  <si>
    <t>SE PAGO DEVOLUCION DE REPARO Y NO SE ANULO EL SUBSIDIO</t>
  </si>
  <si>
    <r>
      <t xml:space="preserve">COMUNIDAD INDIGENA MBYA DE TEKOHA GUASU </t>
    </r>
    <r>
      <rPr>
        <sz val="8"/>
        <color rgb="FFFF0000"/>
        <rFont val="Calibri"/>
        <family val="2"/>
      </rPr>
      <t>YUKERI</t>
    </r>
  </si>
  <si>
    <t>MIRIAN DIANA SOSA</t>
  </si>
  <si>
    <t xml:space="preserve">COMISION VECINAL DEL TERRITORIO SOCIAL 8 DE DICIEMBRE </t>
  </si>
  <si>
    <t>RES. 210-18 EXCLUSIÓN DE 7 SUBSIDIOS</t>
  </si>
  <si>
    <t>RES. Nº 965-18</t>
  </si>
  <si>
    <t>HILDA GRICELDA RECALDE</t>
  </si>
  <si>
    <t>EDU VALENZUELA ROJAS y DANEY SOLEDAD GOMEZ QUINTANA</t>
  </si>
  <si>
    <t>RESUMEN META 2018-A</t>
  </si>
  <si>
    <t>RES. N° 1572-18</t>
  </si>
  <si>
    <t xml:space="preserve">ALTO VERA </t>
  </si>
  <si>
    <t>SIAFA MODIFICAR</t>
  </si>
  <si>
    <t>INFORMADO EN EL 2014</t>
  </si>
  <si>
    <t>OBLIG. EN JUNIO/17</t>
  </si>
  <si>
    <t>NO FUE REPORTADO EN EL INFORME DE GESTION DEL 2017, PERO SI EN EL INFORME DE LA CONTRALORIA 2018</t>
  </si>
  <si>
    <t>Res, 801 del 24/04/2017 (EXCLUYE A DOS BENEFICIARIOS , 2440-17 del 26/10/2017 y 2555-17 del 09/11/2017</t>
  </si>
  <si>
    <t>RESUMEN META 2018-B</t>
  </si>
  <si>
    <t>DEPARTAMENTO</t>
  </si>
  <si>
    <t>GRUPO ORGANIZADO</t>
  </si>
  <si>
    <t>COMUNIDAD INDIGENA MBYA DE TEKOHA GUASU YUKERI</t>
  </si>
  <si>
    <t>TOTAL</t>
  </si>
  <si>
    <t>META SIAF INICIAL</t>
  </si>
  <si>
    <t>META SIAF A INCLUIR</t>
  </si>
  <si>
    <t xml:space="preserve">COMUNIDAD INDÍGENA LENGUA  JERUSALÉN                                                                                                                                         </t>
  </si>
  <si>
    <t>RES. Nº 1869-18 DEL 07/08/2018</t>
  </si>
  <si>
    <t>RES. Nº 1982-18</t>
  </si>
  <si>
    <t>COMISIÓN DE FOMENTO Y DESARROLLO DE LA LOCALIDAD DE PASO YRUNDE ' Y</t>
  </si>
  <si>
    <t>COMISION NUEVO BARRIO DE PASO BARRETO</t>
  </si>
  <si>
    <t xml:space="preserve"> 2/18</t>
  </si>
  <si>
    <t>COMISION PRO CONSTRUCCIÓN DE VIVIENDA POR SENAVITAT DEL ASENTAMIENTO SAN MIGUEL DEL NORTE</t>
  </si>
  <si>
    <t>PROYECTO DE VIVIENDAS DENOMINADO POR AYUDA MUTUA DE USUARIOS "CENTRO ECO-URBANISTICO LIMITADA"</t>
  </si>
  <si>
    <t>desagregar por meta 49 terminada en ejercicio 2017 y 38 en ejecucion y 10 a iniciar</t>
  </si>
  <si>
    <t>COMISIÓN VECINAL LA ESPERANZA DEL BARRIO SAN CAYETANO</t>
  </si>
  <si>
    <t>COMISIÓN DE DESARROLLO DEL  ASENTAMIENTO CORONILLO DE LA COMPAÑÍA ISLA GUAZU</t>
  </si>
  <si>
    <t>COMISIÓN PRO VIVIENDA DEL ASENTAMIENTO TUYUTIMI 2</t>
  </si>
  <si>
    <t>COMISION ASENTAMIENTO FAMILIAR</t>
  </si>
  <si>
    <t>COMISIÓN PRO VIVIENDA KO'ETI PYAHU DE LA COLONIA ESTRELLITA</t>
  </si>
  <si>
    <t xml:space="preserve">ABG. MARIA CELIA ACOSTA  RIOS </t>
  </si>
  <si>
    <t>SAN VICENTE PANCHOLO</t>
  </si>
  <si>
    <t>COMISIÓN DE FOMENTO Y DESARROLLO DE LA COLONIA NARANJAYTY Y ASENTAMIENTO PABLO IBAÑEZ II</t>
  </si>
  <si>
    <t>SAN PEDRO DEL YCUAMANDIYU</t>
  </si>
  <si>
    <t xml:space="preserve"> VER SI SE DISMINUYO EL COSTO DEL PYTO</t>
  </si>
  <si>
    <t>EN PROCESO DE ANULACIÓN</t>
  </si>
  <si>
    <t>RES.DE ANULACION N| 1722- DEL 23/07/2018</t>
  </si>
  <si>
    <t>1 BENEFICIARIO VENDIO SU TERRENO Y DEBE ANULARSE</t>
  </si>
  <si>
    <t>COMISIÓN DE DESARROLLO Y FOMENTO DENOMINADO MARIA AUXILIADORA DE LA COLONIA MARÍA AUXILIADORA</t>
  </si>
  <si>
    <t>RESN | 1869-18</t>
  </si>
  <si>
    <t>falta anular ya cuenta con devolucion de fondo de reparo</t>
  </si>
  <si>
    <t>res. De anulacion n| 1672-18</t>
  </si>
  <si>
    <t xml:space="preserve">BERNARDA MARTÌNEZ </t>
  </si>
  <si>
    <t>ver resolucion de anulación</t>
  </si>
  <si>
    <t>COMUNIDAD AVA GUARANÍ DE AKARAY-MI</t>
  </si>
  <si>
    <t>COMISIÓN DE FOMENTO URBANO ASENTAMIENTO NUEVA ESPERANZA</t>
  </si>
  <si>
    <t>C.P. OSMAR SALVADOR VERA GAMARRA</t>
  </si>
  <si>
    <t>PEDRO JUAN CABALLERO</t>
  </si>
  <si>
    <t>COMUNIDAD INDIGENA PAI TAVYTERA " ITAGUAZU"</t>
  </si>
  <si>
    <t xml:space="preserve">COMUNIDAD INDIGENA Y´AKAJU DE LA ETNIA AVA GUARANI </t>
  </si>
  <si>
    <t xml:space="preserve">COMUNIDAD INDIGENA DE EL ESTRIBO - ALDEA SANTA FE                                                                                                                                   </t>
  </si>
  <si>
    <t xml:space="preserve">COMUNIDAD INDÌGENA DE EL ESTRIBO ALDEA DOS PALMAS                                                                                                                         </t>
  </si>
  <si>
    <t>COMISION VECINAL KYRE'Y ASENTAMIENTO SAN ROQUE</t>
  </si>
  <si>
    <t>Etiquetas de fila</t>
  </si>
  <si>
    <t>Total general</t>
  </si>
  <si>
    <t>Suma de EN EJECUCIÓN</t>
  </si>
  <si>
    <t>Suma de CULMINADA</t>
  </si>
  <si>
    <t>COMISION DE FOMENTO Y DESARROLLO  DE LA LOCALIDAD DE EL TRIUNFO</t>
  </si>
  <si>
    <t xml:space="preserve">COMISION DE DESARROLLO COMUNITARIO SAN LUIS II DE LA COLONIA ARROYO HONDO  I Y III </t>
  </si>
  <si>
    <t>DODANY GUSTAVO VOUGA</t>
  </si>
  <si>
    <t>COMISION DE FOMENTO Y DESARROLLO DEL ASENTAMIENTO SAN PEDRO POTY BASE URBANA</t>
  </si>
  <si>
    <t>COMISION PRO VIVIENDA SAN VICENTE PACHOLO</t>
  </si>
  <si>
    <t xml:space="preserve">SAN PEDRO DE YCUAMANDYYU </t>
  </si>
  <si>
    <t>COMISION VECINAL PRO ACTIVIDAD SAN MARTIN</t>
  </si>
  <si>
    <t>COMISION DE FOMENTO TERRITORIO SOCIAL HABITACIONAL PRIMAVERA</t>
  </si>
  <si>
    <t>CONSULTORA A &amp; S LIC. NOLASCO ALMADA MARTINEZ</t>
  </si>
  <si>
    <t>AARON RICHAR PEÑA VERTE Y LIZ KARINA ALICER CIBILS ALMIRON</t>
  </si>
  <si>
    <t>ROSA AMELIA LOPEZ PEREIRA</t>
  </si>
  <si>
    <t>ARNALDO SANTO ESCOBAR Y AMALIA ILLA DE SANTO</t>
  </si>
  <si>
    <t>097-18</t>
  </si>
  <si>
    <t>ROLANDO HEREBIA RODRIGUEZ Y PRISMELIA ESPINOZA CHAVEZ</t>
  </si>
  <si>
    <t>098-18</t>
  </si>
  <si>
    <t>AUDBERTO ANASTACIO BARRIENTOS RODAS Y PABLA ELVIRA RODAS DE BARRIENTOS</t>
  </si>
  <si>
    <t>FATIMA MARLENE AGÜERO LEON</t>
  </si>
  <si>
    <t>IVAN ARIEL PEREIRA VILLANUEVA Y CECILIA ELIZABETH DAURELLE LOPEZ</t>
  </si>
  <si>
    <t>125-18</t>
  </si>
  <si>
    <t>DOMINGO PANGRACIO CANTERO OVIEDO Y NIMIA GARCIA DE CANTERO</t>
  </si>
  <si>
    <t>COMUNIDAD INDIGENA NUEVA PROMESA SANAPANA</t>
  </si>
  <si>
    <t>TTE 1° MANUEL IRALA FERNANDEZ</t>
  </si>
  <si>
    <t>DOBLE META</t>
  </si>
  <si>
    <t>COMISIÒN  VECINAL LOS GANSOS - PROYECTO "SUEÑOS Y ESPERANZAS 1"</t>
  </si>
  <si>
    <t>YBY PYTA</t>
  </si>
  <si>
    <t xml:space="preserve">COMUNIDAD INDIGENA "YALVE SANGA"  ETNIA LENGUA                                                                                                                              </t>
  </si>
  <si>
    <t>COMUNIDAD INDIGENA MASKOY DE RIACHO MOSQUITO</t>
  </si>
  <si>
    <t>se encuentra en proceso la solicitud de anulación de ese subsidio, según Expediente N° 32159-18 y aún no tiene Resolución.</t>
  </si>
  <si>
    <t xml:space="preserve">Saludos, </t>
  </si>
  <si>
    <t xml:space="preserve">JUNTA COMUNAL DE LA LOCALIDAD DE CURUZU ÑU </t>
  </si>
  <si>
    <t>doble meta</t>
  </si>
  <si>
    <t>COMUNIDAD INDIGENA YPETIMI</t>
  </si>
  <si>
    <t>COMISIÓN DIRECTIVA LA GLORIA I - SEGUNDA FASE</t>
  </si>
  <si>
    <t xml:space="preserve"> 4/18</t>
  </si>
  <si>
    <t>SAN ALFREDO</t>
  </si>
  <si>
    <t>RES. N° 801-16 SE ANULO 1 SUBSIDIO Y RES. N° 1608-17 SE ANULO 11 SUBSIDIOS</t>
  </si>
  <si>
    <t xml:space="preserve"> 3/18</t>
  </si>
  <si>
    <t>CEDES HABITAT</t>
  </si>
  <si>
    <t>GUAYAIBI</t>
  </si>
  <si>
    <t>SAN MIGUEL</t>
  </si>
  <si>
    <t>COMISION DE FOMENTO Y DESARROLLO 1° DE MAYO</t>
  </si>
  <si>
    <t>COMISION VECINAL DEL ASENTAMIENTO KUARAHY RESE</t>
  </si>
  <si>
    <t>SAN PEDRO DEL PARANA</t>
  </si>
  <si>
    <t xml:space="preserve">COMISON DE FOMENTO Y DESARROLLO DEL ASENTAMIENTO 15 DE MAYO </t>
  </si>
  <si>
    <t>COMISION CHE ROGARA RA</t>
  </si>
  <si>
    <t>ESTADO DE OBRAS AL 31/12/2018</t>
  </si>
  <si>
    <t xml:space="preserve"> %AVANCE DE OBRAS AL 31/12/2018</t>
  </si>
  <si>
    <t>RESOLUCION DE RESCICION N° 1958 DEL 2018</t>
  </si>
  <si>
    <t>RES. DE ANULACION N° 274 (3 BENEFICIARIOS)</t>
  </si>
  <si>
    <t>COMISION VECINAL EL PROGRESO</t>
  </si>
  <si>
    <t>TEKOVERA</t>
  </si>
  <si>
    <t>DOBLE META (VER SI TIENE RESOLUCION DE ANULACION YA CUENTA CON CALIFICACION DEFINITIVA)</t>
  </si>
  <si>
    <t>RESCNIDIDA</t>
  </si>
  <si>
    <t>LAMBARE</t>
  </si>
  <si>
    <t>COMPRA D+539:856E VIVIENDA</t>
  </si>
  <si>
    <t>COMISION VECINAL SANTA ROSA</t>
  </si>
  <si>
    <t xml:space="preserve">COMISION DIRECTIVA DEL TERRITORIO SOCIAL DOS DE ORO DE LA CALLE VIRGEN DE FATIMA </t>
  </si>
  <si>
    <t>COMISION DIRECTIVA PRO DESARROLLO Y FOMENTO</t>
  </si>
  <si>
    <t>LIC. MARÍA MERCEDES ENRIQUEZ ARANDA</t>
  </si>
  <si>
    <t>ABOG. FEDERICO ARIEL CABRAL MORINIGO  - ACG CONSULTORA INTEGRAL</t>
  </si>
  <si>
    <t>GUAJAIBI</t>
  </si>
  <si>
    <t xml:space="preserve">COMISION SAGRADA FAMILIA DE LA COMPAÑÍA YACAREY </t>
  </si>
  <si>
    <t>COMISION DE FOMENTO Y DESARROLLO DE LOMA HOVY</t>
  </si>
  <si>
    <t>PIRIBEBUY</t>
  </si>
  <si>
    <t>ABOG MARIA CELIA ACOSTA</t>
  </si>
  <si>
    <t>COMISION PRO VIVIENDA DEL TERRITORIO SOCIAL LAS MERCEDES II</t>
  </si>
  <si>
    <t>COMISION CENTRAL DEL TERRITORIO SOCIAL MBOCAJATY I</t>
  </si>
  <si>
    <t>COMISION CENTRAL DEL TERRITORIO SOCIAL SAN RAFAEL</t>
  </si>
  <si>
    <t>COMISION CENTRAL TERRITORIO  SOCIAL LAS MERCEDES II DEL BARRIO COSTA ALEGRE</t>
  </si>
  <si>
    <t xml:space="preserve">U.S.A.G. -ORGANIZACIÓN NO GUBERNAMENTAL UNIDAD DE SERVICIO AGRICOLA GANADERA - AMBIENTALMENTE SUSTENTABLE </t>
  </si>
  <si>
    <t>OSMAR SALVADOR VERA GAMARRA</t>
  </si>
  <si>
    <t>COMISION DE DESARROLLO RURAL DE LA COLONIA SANTA ROSA DE LIMA</t>
  </si>
  <si>
    <t>SAN JUAN DE NEPOMUCENO</t>
  </si>
  <si>
    <t>COMISION VECINAL DE LA LOCALIDAD DEL ASENTAMIENTO VY´A RAITY</t>
  </si>
  <si>
    <t>COMISION PRO VIVIENDA PROYECTO SIN HABITAD</t>
  </si>
  <si>
    <t>ASOCIACION CAMPESINOS EL TRIUNDO DEL ASENTAMIENTO SAN CAYETANO</t>
  </si>
  <si>
    <t>COMISION VECINAL DE LA LOCALIDAD DE CAPITAN MEZA PUERTO</t>
  </si>
  <si>
    <t>ALTO VERA - SAN PEDRO DEL PARANA</t>
  </si>
  <si>
    <t>GENERAL ARTIGAS</t>
  </si>
  <si>
    <t>COOPERATES "COOPERATIVA DE TRABAJO DE ASISTENCIA TECNICA Y SERVICIOS LIMITADA"</t>
  </si>
  <si>
    <t>YATYTAY</t>
  </si>
  <si>
    <t>CAPITAN MEZA</t>
  </si>
  <si>
    <t>COMISION VECINAL DEL ASENTAMIENTO  UNION SANJUANINA</t>
  </si>
  <si>
    <t>COMISION VECINAL DE FOMENTO URBANO ASENTAMIENTO TIERRA PROMETIDA</t>
  </si>
  <si>
    <t>COMISION VECINAL DEL TERRITORIO SOCIAL SOL NACIENTE 1</t>
  </si>
  <si>
    <t>COMISION VECINAL DIVINO NIÑO JESUS</t>
  </si>
  <si>
    <t>ORGANIZACIÓN DESARROLLO COMUNITARIO -  COMUNIDAD EL PROGRESO</t>
  </si>
  <si>
    <t>RUBEN DARIO CORONEL</t>
  </si>
  <si>
    <t>COMUNIDAD INDIGENA CERRO AKANGUE DE LA ETNIA PAI TAVYTERA</t>
  </si>
  <si>
    <t>BELLA VISTA</t>
  </si>
  <si>
    <t xml:space="preserve">COMUNIDAD INDIGENA  LA ESPERANZA </t>
  </si>
  <si>
    <t>EMPRENDIMIENTO INMBOLIARIOS - CRISTHIAN MANUEL ARAUJO</t>
  </si>
  <si>
    <t>TENIENTE 1° ESTEBAN MARTINEZ</t>
  </si>
  <si>
    <t>COMISION VECINAL DEL TERRITORIO  SOCIAL RENACER DEL KM 7 1/2 MONDAY</t>
  </si>
  <si>
    <t>ING. ALICIA DAMIANA GIMENEZ SOSA</t>
  </si>
  <si>
    <t>COMISION VECINAL DE FOMENTO TERRITORIO  SOCIAL LA PIEDAD</t>
  </si>
  <si>
    <t>BADESO</t>
  </si>
  <si>
    <t>COMISIÓN VECINAL PRO VIVIENDA CARMEN SOLER</t>
  </si>
  <si>
    <t xml:space="preserve">COMISIÓN PRO CONSTRUCCIÓN DE VIVIENDAS </t>
  </si>
  <si>
    <t>RUBÉN DARIO RAMIREZ SOSA</t>
  </si>
  <si>
    <t>COMISIÓN CENTRAL DEL TERRITORIO SOCIAL JUAN LATÍN DEL BARRIO SAN LUIS</t>
  </si>
  <si>
    <t>COMUNIDAD INDIGENA ITAYPAVUSU PERTENECIENTE A LA PARCIALIDAD PAÍ- TAVYTERA</t>
  </si>
  <si>
    <t>CONATEM</t>
  </si>
  <si>
    <t>ZANJA PYTA</t>
  </si>
  <si>
    <t>TAVA PORA</t>
  </si>
  <si>
    <t>TAVA' I</t>
  </si>
  <si>
    <t>TEODORA ROJAS</t>
  </si>
  <si>
    <t xml:space="preserve">TERESA AREVALOS </t>
  </si>
  <si>
    <t>NICOLASA ISABEL  MENDEZ</t>
  </si>
  <si>
    <t>RAMONA CORONEL MARTINEZ</t>
  </si>
  <si>
    <t>COMPRA DE VIVIENDA NUEVA O USADA</t>
  </si>
  <si>
    <t>EDIFICACIÓN EN LOTE PROPIO</t>
  </si>
  <si>
    <t>NORMA BEATRIZ ROMERO INSFRAN</t>
  </si>
  <si>
    <t>JULIO CESAR SAMANIEGO HERMOSILLA</t>
  </si>
  <si>
    <t>ALFREDO JUAN CAÑIZA SANCHEZ Y MARIA BELEN AYALA RODRIGUEZ</t>
  </si>
  <si>
    <t>ROBERTO ALMEIDA CAÑETE</t>
  </si>
  <si>
    <t>CLARA ROSANA TORALES ESCOBAR</t>
  </si>
  <si>
    <t>EDELMIRA MADDE MEDINA DE INSFRAN Y JACINTO NERY INSFRAN DAVALOS</t>
  </si>
  <si>
    <t>ROBERTO CASTILLO BENITEZ Y MARIA CRISTINA FERREIRA BAEZ</t>
  </si>
  <si>
    <t>WILSON FABIAN RODRIGUEZ VERA y BLANCA ESTELA MERELES GARCIA</t>
  </si>
  <si>
    <t>LIMPIA CONCEPCIÓN MORENO VELAZQUEZ y JOSE SEBASTIAN MARIN</t>
  </si>
  <si>
    <t>MARIA ALBANA FRUTOS FLORENTIN y OSCAR DARIO CANO NUÑEZ</t>
  </si>
  <si>
    <t>PATRICIA NOEMI PORTILLO DE ARZAMENDIA Y NESTOR ARZAMENDIA MARTINEZ</t>
  </si>
  <si>
    <t>HORACIO CENTURION HOPF</t>
  </si>
  <si>
    <t>FATIMA NOEMI GALEANO MARTINEZ</t>
  </si>
  <si>
    <t>TORIBIA DOMINGUEZ GONZALEZ</t>
  </si>
  <si>
    <t>MARINO RODAS CORONEL  Y NANCY GRACIELA GONZALEZ  GIMENEZ</t>
  </si>
  <si>
    <t>MARIANA BELEN SANTANDER FRETES Y VICTOR DANILO PAREDES</t>
  </si>
  <si>
    <t>CYNTHIA LORENA FLEITAS FALCÓN</t>
  </si>
  <si>
    <t xml:space="preserve"> HILARIO GALEANO VELAZTIQUI  y MARGARITA CAÑIZA DE GALEANO</t>
  </si>
  <si>
    <t>EVER HUGO LEON OZORIO y CLARA GRISELDA SANCHEZ DE LEON</t>
  </si>
  <si>
    <t>ISIDRO LOPEZ CENTURION Y CANDIDA AVALOS DE LOPEZ</t>
  </si>
  <si>
    <t>ZULMA CHAPARRO ENCISO DE SANTOS</t>
  </si>
  <si>
    <t>AGUSTIN RESQUIN CACERES</t>
  </si>
  <si>
    <t>RAMON EVER VELAZQUEZ SANTACRUZ</t>
  </si>
  <si>
    <t xml:space="preserve">RESUMEN META  AL 31/12/2018 SIAF INICIAL  </t>
  </si>
  <si>
    <t>RESUMEN META AL 31/12/2018 - SIAF A INCLUIR</t>
  </si>
  <si>
    <t>COMISION DIRECTIVA ASENTAMIENTO 1° DE MAYO</t>
  </si>
  <si>
    <t>YAGUARON</t>
  </si>
  <si>
    <t>COMISION VECINAL DE FOMENTO TERRITORIO SOCIAL 2 DE NOVIEMBRE</t>
  </si>
  <si>
    <t>COMISION VECINAL DEL TERRITORIO SOCIAL PORVENIR II</t>
  </si>
  <si>
    <t>YPANE</t>
  </si>
  <si>
    <t>COMISON VECINAL 8 DE DICIEMBRE DE KM 5</t>
  </si>
  <si>
    <t>TENIENTE ESTEBAN MARTINEZ</t>
  </si>
  <si>
    <t>COMISION VECINAL SAN MIGUEL</t>
  </si>
  <si>
    <t>COMUNIDAD INDIGENA KIRITO NUEVO, PERTENCIENTE A LA PARCIALIDAD AVA CHIRIPA</t>
  </si>
  <si>
    <t>CODES - COMUNIDAD Y DESARROLLO SUSTENTABLE</t>
  </si>
  <si>
    <t>ANULADO</t>
  </si>
  <si>
    <t>P ANULAR BUSCAR N° DE RES.</t>
  </si>
  <si>
    <t>PROGRAMA: FONDO NACIONAL DE VIVIENDA SOCIAL (FONAVIS) 2019</t>
  </si>
  <si>
    <t>CARMEN ECHAGUE DE BENITEZ y HERIBERTO BENITEZ FARIÑA</t>
  </si>
  <si>
    <t>MILDER MANUEL TULLO ALFONZO Y ZUNILDA BEATRIZ LARREA CENTURIÓN</t>
  </si>
  <si>
    <t>VIRGILIO QUINTIN BELOTTO BENITEZ Y MARIANA SALDIVAR INSFRÁN</t>
  </si>
  <si>
    <t>VER SI SE ANULO</t>
  </si>
  <si>
    <t>CAMBIO DE SAT</t>
  </si>
  <si>
    <t>NO SE INICIO, FUE INFORMADO EN EJECUCION POR ERROR</t>
  </si>
  <si>
    <t>COMUNIDAD INDIGENA AVA - GUARANI ÑANDEVA DE TIMOTEO</t>
  </si>
  <si>
    <t>Res. De rescisión N° 488 del 26/11/2018, SE VISUALIZA UNA VARIACION DE LO REPORTADO EN EL 2018 EN EL PORCENTAJE DE OBRA DEBIDO A LA CUENTA FINAL</t>
  </si>
  <si>
    <t>RES.N° 317 DEL 01/11/18, SE VISUALIZA UNA VARIACION DE LO REPORTADO EN EL 2018 POR ACUERDO</t>
  </si>
  <si>
    <t>81,36 FIGURABA EN EL INFORME ANTERIOR, SE VISUALIZA UNA VARIACION DE LO REPORTADO EN EL 2018 EN EL PORCENTAJE DE OBRA DEBIDO A LA CUENTA FINAL</t>
  </si>
  <si>
    <t xml:space="preserve">RESUMEN META  AL 31/03/2019 SIAF INICIAL  </t>
  </si>
  <si>
    <t>RESUMEN META AL 31/03/2019 - SIAF A INCLUIR</t>
  </si>
  <si>
    <t xml:space="preserve"> %AVANCE DE OBRAS AL 10/04/2019</t>
  </si>
  <si>
    <t>ESTADO DE OBRAS AL 10/04/2019</t>
  </si>
  <si>
    <t>COMISIÓN PRO VIVIENDA DE LA LOCALIDAD DE CULANDRILLO DEL DISTRITO DE HORQUETA</t>
  </si>
  <si>
    <t xml:space="preserve"> 1/19</t>
  </si>
  <si>
    <t>ASOCIACIÓN COMUNITARIA CAMPESINA DEL ASENTAMIENTO ARROYITO (ACC-A)</t>
  </si>
  <si>
    <t>HIDROCONTROL S.A.</t>
  </si>
  <si>
    <t>ARROYITO</t>
  </si>
  <si>
    <t>COMISIÓN PRO- TECHO DE LA LOCALIDAD DE PEGUAJHO LOMA</t>
  </si>
  <si>
    <t>SILVIO FARIÑA MARTÍNEZ</t>
  </si>
  <si>
    <t>COMISIÓN VECINAL DEL ASENTAMIENTO JULIÁN JARA DE LA CALLE 40 DEL BO. VIRGEN DE FÁTIMA</t>
  </si>
  <si>
    <t>COMISIÓN DE FOMENTO Y DESARROLLO DEL ASENTAMIENTO TACUATI POTY</t>
  </si>
  <si>
    <t>COMISIÓN PRO VIVIENDA POR UNA CASA DIGNA REGINA MARECOS</t>
  </si>
  <si>
    <t>ASOCIÓN TEKOVE SERVICIO DE ACCIÓN SOCIAL</t>
  </si>
  <si>
    <t>COMISIÓN PRO-VIVIENDA DE LA LOCALIDAD DE ARROYO HU</t>
  </si>
  <si>
    <t>CAAGUAZU</t>
  </si>
  <si>
    <t>DR. EULOGIO ESTIGARRIBIA</t>
  </si>
  <si>
    <t>COMISIÓN "CHE ROGARA TEETE" DE SAN MIGUEL MISIONES</t>
  </si>
  <si>
    <t>CVI CONSULTORES Y ASOCIADOS</t>
  </si>
  <si>
    <t>COMISIÓN DIRECTIVA PRO VIVIENDA COLONIAS UNIDAS DE MBUYAPEY</t>
  </si>
  <si>
    <t>COMISIÓN VECINAL SOL NACIENTE</t>
  </si>
  <si>
    <t>COMUNIDAD INDIGENA MAKA DE MARIANO ROQUE ALONSO</t>
  </si>
  <si>
    <t>COMISIÓN VECINAL DE ACCIÓN MÚLTIPLE ASENTAMIENTO SAN ROQUE UBICADO EN</t>
  </si>
  <si>
    <t xml:space="preserve">ERROR DE AVANCE DE OBRAS PRESENTADO POR FISCAL </t>
  </si>
  <si>
    <t>COMISIÓN PRO- VIVIENDA Y NUEVA VIDA</t>
  </si>
  <si>
    <t>JASY KAÑY</t>
  </si>
  <si>
    <t>COMUNIDAD INDÍGENA "CANINDE" PERTENECIENTE A LA ETNIA AVA</t>
  </si>
  <si>
    <t>COMUNIDAD INDÍGENA "SANJA MOROTÍ (JOYVY)", PERTENECIENTE A LA ETNIA</t>
  </si>
  <si>
    <t>COMUNIDAD INDÍGENA EL ESTRIBO- ALDEA ALEGRE</t>
  </si>
  <si>
    <t>COMUNIDAD INDÍGENA EL ESTRIBO-ALDEA PALO SANTO</t>
  </si>
  <si>
    <t>"COMUNIDAD INDÍGENA EL ESTRIBO - ALDEA KARANDA"</t>
  </si>
  <si>
    <t>COMUNIDAD INDÍGENA ISHOR DEL LUGAR DENOMINADO ONHICHTA</t>
  </si>
  <si>
    <t xml:space="preserve">SE DESCONTO EL MONTO CORRESPONDIENTE AL 1ER DESEMBOLSO DE 4 VIVI. EN EL SEGUNDO DESEMBOLSO DE 22 VIV. </t>
  </si>
  <si>
    <t>RESOLUCIÓN N° 470 DEL 22/11/2018, LA EMPRESA AVANZÓ CON LAS OBRAS CONFORME A ACUERDO FIRMADO</t>
  </si>
  <si>
    <t>SUFRIO VARIACION POR CUENTA FINAL</t>
  </si>
  <si>
    <t>COMISIÓN CENTRAL DEL TERRITORIO SOCIAL "8 DE DICIEMBRE" DE LA COMPAÑÍA WALTER INSFRÁN</t>
  </si>
  <si>
    <t>COMUNIDAD INDIGENA CHEIRO ARAPOTY, PARCIALIDAD MBYA APYTERE DE SAN JUAN YHOVY</t>
  </si>
  <si>
    <t>COMUNIDAD INDIGENA CHEIRO ARAPOTY,  PARCIALIDAD MBYA APYTERE DE JAGUARY</t>
  </si>
  <si>
    <t>COMISIÓN  DE FOMENTO Y DESARROLLO DEL ASENTAMIENTO JUSTO VILLANUEVA DE LA  COLONIA LUZ BELLA</t>
  </si>
  <si>
    <t>CULMINADA 2019</t>
  </si>
  <si>
    <t>CULMINADAS POR AÑO</t>
  </si>
  <si>
    <t>OBRAS 2019</t>
  </si>
  <si>
    <t>META SIAF INICIAL 2019</t>
  </si>
  <si>
    <t>MONTO DE SUBSIDIO A DESEMBOLSAR POR LA INSTITUCIÓN</t>
  </si>
  <si>
    <t>1ER DESEMBOLSO</t>
  </si>
  <si>
    <t>2DO DESEMBOLSO</t>
  </si>
  <si>
    <t>RES. N°</t>
  </si>
  <si>
    <t>FECHA RES.</t>
  </si>
  <si>
    <t>F.F.</t>
  </si>
  <si>
    <t>MONTO ANULADO</t>
  </si>
  <si>
    <t>SALDO 2019</t>
  </si>
  <si>
    <t>SALDO 2020</t>
  </si>
  <si>
    <t>MES DE OBLIGACIÓN</t>
  </si>
  <si>
    <t>CENTRAL</t>
  </si>
  <si>
    <t>ORDEN</t>
  </si>
  <si>
    <t>NOMBRE Y APELLIDO</t>
  </si>
  <si>
    <t>ATC</t>
  </si>
  <si>
    <t>ARQUITECTONICA</t>
  </si>
  <si>
    <t>ARQ. LOURDES LEGAL</t>
  </si>
  <si>
    <t>FE GRANDE</t>
  </si>
  <si>
    <t>FERREHOGAR</t>
  </si>
  <si>
    <t>CARDONARO</t>
  </si>
  <si>
    <t>COTEP</t>
  </si>
  <si>
    <t>FERNANDO DE LA MORA</t>
  </si>
  <si>
    <t>ASUNCION</t>
  </si>
  <si>
    <t>VILLA ELISA</t>
  </si>
  <si>
    <t>INICIO OBRA</t>
  </si>
  <si>
    <t>JUNIO 2019</t>
  </si>
  <si>
    <t>CAPITAL</t>
  </si>
  <si>
    <t>FECHA</t>
  </si>
  <si>
    <t xml:space="preserve">CULMINADAS ADMINISTRACIÓN DURÁN </t>
  </si>
  <si>
    <t>11 -  CENTRAL</t>
  </si>
  <si>
    <t>0 - CAPITAL</t>
  </si>
  <si>
    <t>100%</t>
  </si>
  <si>
    <t>0 %</t>
  </si>
  <si>
    <t>Proyecto: 10 MEJORAMIENTO Y AMPLIACIÓN DE VIVIENDAS DEL AMA (BID)  -  Segundo Semestre 2019</t>
  </si>
  <si>
    <t>Mejoramiento o Amplaición de Viviendas del AMA</t>
  </si>
  <si>
    <t>PROYECTO</t>
  </si>
  <si>
    <t>AMA</t>
  </si>
  <si>
    <t>ESTADO DE OBRAS AL 30/06/2020</t>
  </si>
  <si>
    <t xml:space="preserve"> %AVANCE DE OBRAS AL 30/06/2020</t>
  </si>
  <si>
    <t>María Angela Rojas Herrero</t>
  </si>
  <si>
    <t>Nestor Miguel Duarte Amarilla</t>
  </si>
  <si>
    <t>Erotida Susana Gonzalez de Ramos</t>
  </si>
  <si>
    <t>Maria Griselda Gomez vda de Nuñez</t>
  </si>
  <si>
    <t>Lourdes Raquel Villalba Denguez</t>
  </si>
  <si>
    <t>Raul Felipe Dominguez Herebia</t>
  </si>
  <si>
    <t>Daniel Benitez Bazan</t>
  </si>
  <si>
    <t xml:space="preserve"> Pedro Sergio Osorio Cabrera</t>
  </si>
  <si>
    <t>Regina Estela Franco Ruiz Diaz</t>
  </si>
  <si>
    <t>Gabriel Balbuena Mereles</t>
  </si>
  <si>
    <t>Rafaela Benita Aguilera vda de Medina</t>
  </si>
  <si>
    <t>Juan Roberto Alonso</t>
  </si>
  <si>
    <t>Maria Eduarda Lopez</t>
  </si>
  <si>
    <t>NUOVA INGENIERIA</t>
  </si>
  <si>
    <t>ARQ. H. CAÑETE</t>
  </si>
  <si>
    <t>ING. BRENDA CENTURION</t>
  </si>
  <si>
    <t>ARQ.OLGA BUTLEROV</t>
  </si>
  <si>
    <t>JUNIO 2020</t>
  </si>
  <si>
    <t>JUNIO 2021</t>
  </si>
  <si>
    <t>JUNIO 2022</t>
  </si>
  <si>
    <t>JUNIO 2023</t>
  </si>
  <si>
    <t>JUNIO 2024</t>
  </si>
  <si>
    <t>JUNIO 2025</t>
  </si>
  <si>
    <t>JUNIO 2026</t>
  </si>
  <si>
    <t>JUNIO 2027</t>
  </si>
  <si>
    <t>JUNIO 2028</t>
  </si>
  <si>
    <t>JUNIO 2029</t>
  </si>
  <si>
    <t>JUNIO 2030</t>
  </si>
  <si>
    <t>JUNIO 2031</t>
  </si>
  <si>
    <t>Blanca Liz Ruiz Diaz Vda. De Enciso</t>
  </si>
  <si>
    <t>Joaquina Brítez Moran</t>
  </si>
  <si>
    <t>Eliodoro Baez Benitez</t>
  </si>
  <si>
    <t>María Gavina González Villalba</t>
  </si>
  <si>
    <t>Emigdio Torres Acosta</t>
  </si>
  <si>
    <t>Wilma Andresa Medina de Cohene</t>
  </si>
  <si>
    <t>Dionicia Villordo de Bogarin</t>
  </si>
  <si>
    <t>Martín Manuel Almada Ferreira</t>
  </si>
  <si>
    <t>Dionicia Inocencia Usher de Gómez</t>
  </si>
  <si>
    <t>Jacinto Villalba</t>
  </si>
  <si>
    <t xml:space="preserve">Pastor Barreto Ibarra </t>
  </si>
  <si>
    <t>Margarita Gonzalez de Scappini</t>
  </si>
  <si>
    <t>Artemia Casimira Ruiz</t>
  </si>
  <si>
    <t>Arnaldo Gabriel Medina López</t>
  </si>
  <si>
    <t>Dora Cáceres Martínez</t>
  </si>
  <si>
    <t>Nanci Aurora Delia Escobar Noguera</t>
  </si>
  <si>
    <t xml:space="preserve">Sebastián Páez Sanabria </t>
  </si>
  <si>
    <t>Carmen de Jesus Alburquerquer Amarilla</t>
  </si>
  <si>
    <t>Ceferina Medina de Notario</t>
  </si>
  <si>
    <t>Calixto Alarcón Vargas</t>
  </si>
  <si>
    <t>Lorenza Pedrozo Marecos</t>
  </si>
  <si>
    <t>Claudelina Roman</t>
  </si>
  <si>
    <t>Sonia Edelmira Vazquez de Medina</t>
  </si>
  <si>
    <t>Patricia Agüero</t>
  </si>
  <si>
    <t>Nelson Antonio Centurión Mora</t>
  </si>
  <si>
    <t>Rocío Elena Centurión Mora</t>
  </si>
  <si>
    <t xml:space="preserve">Tomas Alcides Hermosa Rotela </t>
  </si>
  <si>
    <t>Carolina Elizabeth Gonzalez Torres</t>
  </si>
  <si>
    <t>Leopoldo Ramon Morales</t>
  </si>
  <si>
    <t>Limpia Concepción Gayoso</t>
  </si>
  <si>
    <t>Cristina Ayala Romero</t>
  </si>
  <si>
    <t>Javier Concepción Echeverria Solis</t>
  </si>
  <si>
    <t>Epifania Zárate de Cabrera</t>
  </si>
  <si>
    <t>Melitón Patiño Gómez</t>
  </si>
  <si>
    <t xml:space="preserve">Melanio Rodríguez Ferreira </t>
  </si>
  <si>
    <t>Marcelino Agüero Aguilera</t>
  </si>
  <si>
    <t>Javier Atanasio Britos Pavón</t>
  </si>
  <si>
    <t>Feliciana Chávez de Delvalle</t>
  </si>
  <si>
    <t>Francisco Javier Acosta</t>
  </si>
  <si>
    <t>Nelly Maria Cantero Ortiz</t>
  </si>
  <si>
    <t>Celso Villamayor Gonzalez</t>
  </si>
  <si>
    <t>Gloria Estela Martinez</t>
  </si>
  <si>
    <t>Graciela Concepción Fleitas</t>
  </si>
  <si>
    <t>Liz Mariscela Cuevas Aveiro</t>
  </si>
  <si>
    <t>Dora Antonia Benitez de Cardozo</t>
  </si>
  <si>
    <t>Maria Analia Lopez Laterza</t>
  </si>
  <si>
    <t>Maria Justina Coronel de Caceres</t>
  </si>
  <si>
    <t>Leonarda Brítez de Reyes</t>
  </si>
  <si>
    <t>Mirtha Prieto</t>
  </si>
  <si>
    <t>Blanca Ramona Mendez</t>
  </si>
  <si>
    <t>Carolina Rocio Santacruz Pereira</t>
  </si>
  <si>
    <t>Sabina Isabel Jiménez de Velazco</t>
  </si>
  <si>
    <t>Inocencia Montiel Cabrera</t>
  </si>
  <si>
    <t>Gloria Elizabeth Paredes Verón</t>
  </si>
  <si>
    <t>Hugo Cesar González</t>
  </si>
  <si>
    <t>Elvira Araujo Garay</t>
  </si>
  <si>
    <t>Maria Elva Garcete Rodriguez</t>
  </si>
  <si>
    <t>Francisca Librada Vera de Taboada</t>
  </si>
  <si>
    <t>Oscar Sebastián Mereles García</t>
  </si>
  <si>
    <t>Emeteria Romero de Caballero</t>
  </si>
  <si>
    <t xml:space="preserve">Richard Cabrera Genez </t>
  </si>
  <si>
    <t>Gregorio Garcia</t>
  </si>
  <si>
    <t>Teresa de Jesus Alvarenga</t>
  </si>
  <si>
    <t>Mirna Villalba</t>
  </si>
  <si>
    <t>Ambrosia Liduvina Pedrozo De Bogado</t>
  </si>
  <si>
    <t>Eliana Maria Colman Quintana</t>
  </si>
  <si>
    <t>Wilson Daniel Pereira Benitez</t>
  </si>
  <si>
    <t>Adalberto Silva Gonzalez</t>
  </si>
  <si>
    <t>Fulvia Mavel Gimenez Larroza</t>
  </si>
  <si>
    <t>Victorina Perez Mendieta</t>
  </si>
  <si>
    <t>Miguel Angel Acuña Ramirez</t>
  </si>
  <si>
    <t xml:space="preserve">Alejandro Gonzalez Mendoza </t>
  </si>
  <si>
    <t xml:space="preserve">Felix Ramon Alonso Portillo </t>
  </si>
  <si>
    <t>Diana Anahi Cañete Larrea</t>
  </si>
  <si>
    <t xml:space="preserve">Gloria Esther Benitez Sosa </t>
  </si>
  <si>
    <t>Hilarion Silva Morel</t>
  </si>
  <si>
    <t>Maria Mabel Rodriguez Vargas</t>
  </si>
  <si>
    <t>Jazni Beatriz Vera de Benitez</t>
  </si>
  <si>
    <t>Lourdes Paola Ferreira</t>
  </si>
  <si>
    <t>Dominga Zárate de Arce</t>
  </si>
  <si>
    <t xml:space="preserve">Juan Expedito Acosta </t>
  </si>
  <si>
    <t>Silvia Valdez Fleitas</t>
  </si>
  <si>
    <t>Nancy Noemi Solis Alcaraz</t>
  </si>
  <si>
    <t xml:space="preserve">Pabla de Jesús Godoy de Godoy </t>
  </si>
  <si>
    <t>Ladislaa Peralta Ayala</t>
  </si>
  <si>
    <t xml:space="preserve">Mirta Elizabeth Ayala Segovia </t>
  </si>
  <si>
    <t>Elizandro Zarate Paredes</t>
  </si>
  <si>
    <t>Jorge Ramón Sosa Vargas</t>
  </si>
  <si>
    <t>Ruth Gimenez Ortega</t>
  </si>
  <si>
    <t>Damacio Luis Olivera</t>
  </si>
  <si>
    <t>Justino  Santacruz Lezcano</t>
  </si>
  <si>
    <t>Castor Ramon Aguero Martinez</t>
  </si>
  <si>
    <t>Natividad Espinoza</t>
  </si>
  <si>
    <t>Isidoro Montiel Cañiza</t>
  </si>
  <si>
    <t>Marcial Felipe Franco</t>
  </si>
  <si>
    <t>Leonida Gimenez vda de Baez</t>
  </si>
  <si>
    <t>Olga Beatriz Rolon de Fernandez</t>
  </si>
  <si>
    <t>Limpia  Concepcion Chamorro</t>
  </si>
  <si>
    <t>Severiana Peralta vda de Chavez</t>
  </si>
  <si>
    <t>Evelio Troche Gimenez</t>
  </si>
  <si>
    <t>Lidia Ines Avalos de Galeano</t>
  </si>
  <si>
    <t>Maria Esperanza Gomez</t>
  </si>
  <si>
    <t>Pabla Cespedes de Romero</t>
  </si>
  <si>
    <t>Zacarias Cantero Alonso</t>
  </si>
  <si>
    <t>Fredy Manuel Ramirez Ramirez</t>
  </si>
  <si>
    <t>Martha Liliana Coronel de Chavez</t>
  </si>
  <si>
    <t>Hilda Hilaria Chena de Ramirez</t>
  </si>
  <si>
    <t>Andres Federico Dietrich Martinez</t>
  </si>
  <si>
    <t>Tucasa Facundo Hashimoto Ikechita</t>
  </si>
  <si>
    <t>Apolonio Espinola Centurion</t>
  </si>
  <si>
    <t>Marcos Adrian Pintos Rios</t>
  </si>
  <si>
    <t xml:space="preserve"> Elbio Hernan Rolon Riveros</t>
  </si>
  <si>
    <t xml:space="preserve"> Justiniana Medina</t>
  </si>
  <si>
    <t xml:space="preserve"> Elvio Dario Ayala Almiron</t>
  </si>
  <si>
    <t xml:space="preserve">Isidro Gonzalez Cuevas
</t>
  </si>
  <si>
    <t>Dario Heriberto Benitez Gonzalez</t>
  </si>
  <si>
    <t>Maria Teresa Rosa</t>
  </si>
  <si>
    <t xml:space="preserve">Luisa Benitez vda de Salinas
</t>
  </si>
  <si>
    <t xml:space="preserve"> Diego Ariel Orrego Ruiz Diaz</t>
  </si>
  <si>
    <t xml:space="preserve"> Matilde Martinez</t>
  </si>
  <si>
    <t xml:space="preserve"> Ilda Mabel Carisimo Sanchez</t>
  </si>
  <si>
    <t xml:space="preserve"> Mariano Villalba</t>
  </si>
  <si>
    <t xml:space="preserve"> Felipe Benitez Ramirez</t>
  </si>
  <si>
    <t>Eugenio  Gimenez Ramos</t>
  </si>
  <si>
    <t xml:space="preserve"> Maria  Lidia Barreto Yglesias</t>
  </si>
  <si>
    <t xml:space="preserve"> Pablo Jose Paredes Oroa</t>
  </si>
  <si>
    <t xml:space="preserve"> Gloria Marlene Paredes Oroa</t>
  </si>
  <si>
    <t xml:space="preserve"> Angelina Vicenta Cespedes Fleitas</t>
  </si>
  <si>
    <t xml:space="preserve">Angel  Esteban Castro Bogado
</t>
  </si>
  <si>
    <t>Ana Isabel Chavez</t>
  </si>
  <si>
    <t>Miguel Angel Cuevas Ayala</t>
  </si>
  <si>
    <t>Rolando Aladino Romero</t>
  </si>
  <si>
    <t>Agripina Silva de Nuñez</t>
  </si>
  <si>
    <t>Lucila Riquelme de Gonzalez</t>
  </si>
  <si>
    <t xml:space="preserve"> Juana E. Aguilera de Ruiz Diaz</t>
  </si>
  <si>
    <t xml:space="preserve"> Francisco Abdon Cabrera Pereira</t>
  </si>
  <si>
    <t>Antonio Gimenez Cespedes</t>
  </si>
  <si>
    <t>Enestor Palmerola Garay</t>
  </si>
  <si>
    <t>Fidel Palmerola Rojas</t>
  </si>
  <si>
    <t>Claudelina Alvarenga Dominguez</t>
  </si>
  <si>
    <t>Reinaldo Portillo Azuaga</t>
  </si>
  <si>
    <t>Candido Presentado Cabrera</t>
  </si>
  <si>
    <t>Lilian Magdalena Reyes Fernandez</t>
  </si>
  <si>
    <t>Claudia Peña de Cabrera</t>
  </si>
  <si>
    <t>Maria Teresa Lescano Reinoso</t>
  </si>
  <si>
    <t>Octavio Manuel Fretes Villalba</t>
  </si>
  <si>
    <t>Ramona Valdovinos vda de Ortiz</t>
  </si>
  <si>
    <t>Marlene Zarate</t>
  </si>
  <si>
    <t>Nilda Varela Cabello</t>
  </si>
  <si>
    <t>Hector Martin Paiva Viana</t>
  </si>
  <si>
    <t>Viviana Rosa Gracia Resquin</t>
  </si>
  <si>
    <t>Francisca Dolores Ayala</t>
  </si>
  <si>
    <t>Delcy Mariela Gimenez Cardozo</t>
  </si>
  <si>
    <t>Calixta Mereles Orué</t>
  </si>
  <si>
    <t>Santa Benitez Gonzalez</t>
  </si>
  <si>
    <t>Antonia Bogarin Ramirez</t>
  </si>
  <si>
    <t>Gladis Estela Caceres de Villagra</t>
  </si>
  <si>
    <t>Enrique Araldi Maldonado</t>
  </si>
  <si>
    <t>Ingrid Tamara Lugo Medina</t>
  </si>
  <si>
    <t>Ramona Eladia Almada</t>
  </si>
  <si>
    <t xml:space="preserve"> Oscar Raúl Mendez Melo</t>
  </si>
  <si>
    <t xml:space="preserve"> Emilio Ramon Guasch Yeruta</t>
  </si>
  <si>
    <t xml:space="preserve"> Reinerio Rodriguez Nuñez</t>
  </si>
  <si>
    <t>Viviana Ines Armoa Sandoval</t>
  </si>
  <si>
    <t>Analia Figueroa Artalaz</t>
  </si>
  <si>
    <t>Francisca Solana Gavilan de Pereira</t>
  </si>
  <si>
    <t>Enma Mercedes Samaniego de Lopez</t>
  </si>
  <si>
    <t xml:space="preserve"> Meliano Zelaya Colman</t>
  </si>
  <si>
    <t>Mercedes Insfran de Benitez</t>
  </si>
  <si>
    <t>Roberto Ramon Cuellar Baez</t>
  </si>
  <si>
    <t>Obdulio Cuevas Cazal</t>
  </si>
  <si>
    <t>Ignacio Cecilio Coronel Acosta</t>
  </si>
  <si>
    <t>Mario Pascua Roman</t>
  </si>
  <si>
    <t>Rodrigo Lopez Aranda</t>
  </si>
  <si>
    <t>Lucia Rojas Fernandez</t>
  </si>
  <si>
    <t>Inocencia Britez</t>
  </si>
  <si>
    <t>Isabel Ramona Miranda Cantero</t>
  </si>
  <si>
    <t>Elida Osorio Montiel</t>
  </si>
  <si>
    <t>Ricarda Barreto de Pavon</t>
  </si>
  <si>
    <t>Geronimo Vallejo</t>
  </si>
  <si>
    <t>Alfredo Enrique Sanchez</t>
  </si>
  <si>
    <t>Francisca Velazquez</t>
  </si>
  <si>
    <t>Emilio Torales Arguello</t>
  </si>
  <si>
    <t>Hugo Benjamin Aguilera Sanchez</t>
  </si>
  <si>
    <t>Ruth Mariel Caballero Quiñonez</t>
  </si>
  <si>
    <t>Elsa Obdulia Delgado Romero</t>
  </si>
  <si>
    <t>Victor Romero Belotto</t>
  </si>
  <si>
    <t>Maria Teresita M. Torrez Gonzalez</t>
  </si>
  <si>
    <t>Liz Adriana Nuñez de Caceres</t>
  </si>
  <si>
    <t>Fabio Adolfo Gomez Delgadillo</t>
  </si>
  <si>
    <t>Francisca Josefa Rodriguez Gonzalez</t>
  </si>
  <si>
    <t>Matilde Rosa Rolon Almada</t>
  </si>
  <si>
    <t>Nilsa Graciela Espinola Machado</t>
  </si>
  <si>
    <t>Cesarina Asuncion Peña</t>
  </si>
  <si>
    <t>Estela Aurora Cabañas de Barrios</t>
  </si>
  <si>
    <t>Isaias Manuel Insfran Noguera</t>
  </si>
  <si>
    <t>Norma Beatriz Ferreira de Ibarra</t>
  </si>
  <si>
    <t>Oscar Servello Palacios G.</t>
  </si>
  <si>
    <t>Balbina Baez Noa</t>
  </si>
  <si>
    <t>Diana  Beatriz Villamayor Ruiz Diaz</t>
  </si>
  <si>
    <t>Maria Rossana Acosta Ferreira</t>
  </si>
  <si>
    <t>Ramon Espinola</t>
  </si>
  <si>
    <t>Alberto Anastasio Corvalan Celle</t>
  </si>
  <si>
    <t>Raul David Recalde Flores</t>
  </si>
  <si>
    <t>Pablina Beatriz Cabrallo Morel</t>
  </si>
  <si>
    <t>Felipe Mora Vera</t>
  </si>
  <si>
    <t>Mirtha Beatriz Fernandez Medina</t>
  </si>
  <si>
    <t>Maria Isabel Arguello Cabrera</t>
  </si>
  <si>
    <t>Juan Bautista Areco Chamorro</t>
  </si>
  <si>
    <t>Dario Antonio Romero Ortiz</t>
  </si>
  <si>
    <t>Gloria Elizabeth Acosta</t>
  </si>
  <si>
    <t>Wilfrido Dionisio Franco Samaniego</t>
  </si>
  <si>
    <t>Inocencia E. Centurion de Aguilar</t>
  </si>
  <si>
    <t>Jose Eduardo Sandoval Scribano</t>
  </si>
  <si>
    <t>Maria Antonia Sanchez de Insfran</t>
  </si>
  <si>
    <t>Maria Susana Azuaga Gonzalez</t>
  </si>
  <si>
    <t>Librada Eugenia Hidalgo Martinez</t>
  </si>
  <si>
    <t>Enzo Odilio Martinez Godoy</t>
  </si>
  <si>
    <t>Estanislao Paez Perez</t>
  </si>
  <si>
    <t>Leticia Carolina Gimenez de Escalante</t>
  </si>
  <si>
    <t>Maria Estela Inocencia Vera de Sanchez</t>
  </si>
  <si>
    <t>Juana Lezcano de Mereles</t>
  </si>
  <si>
    <t>Ovidio Servin Torres</t>
  </si>
  <si>
    <t>Edith Lourdes Franco Comas</t>
  </si>
  <si>
    <t>Jose Tito Gibbons Aquino</t>
  </si>
  <si>
    <t xml:space="preserve">Juliana Paredes </t>
  </si>
  <si>
    <t>Lidia Patricia Nuñez Ortiz</t>
  </si>
  <si>
    <t>Rosa Corina Presentado de Duarte</t>
  </si>
  <si>
    <t>Leni Maribel Alonso Osorio</t>
  </si>
  <si>
    <t>Mariela Mercedes Lopez Spelt</t>
  </si>
  <si>
    <t>Ramona Cabello Lezcano</t>
  </si>
  <si>
    <t>Julia Elizabeth Ortiz de Rojas</t>
  </si>
  <si>
    <t>Isabel Viana vda de Paiva</t>
  </si>
  <si>
    <t>Lucio Ariel Fernandez Lopez</t>
  </si>
  <si>
    <t>Carmen Nuñez de Noguera</t>
  </si>
  <si>
    <t>Miguel Angel Recalde</t>
  </si>
  <si>
    <t>Rafael Galeano Gonzalez</t>
  </si>
  <si>
    <t>Mirta Fidelina Martinez Gomez</t>
  </si>
  <si>
    <t>Lourdes Mabel Aguilera de Agüero</t>
  </si>
  <si>
    <t>Alfredo Luis Taboada Barcovich</t>
  </si>
  <si>
    <t>Blanca Albertina Ramirez Silvero</t>
  </si>
  <si>
    <t>Maria Luisa Zaracho de Riveros</t>
  </si>
  <si>
    <t>Osmar Antonio Sosa</t>
  </si>
  <si>
    <t>Tomasa Fleitas Silva</t>
  </si>
  <si>
    <t>Eliseo Simeon Maldonado Villamayor</t>
  </si>
  <si>
    <t>Lucia Bethsabet Franco Achar</t>
  </si>
  <si>
    <t>Armindo Manuel Rojas</t>
  </si>
  <si>
    <t>Stella Mary  Baez</t>
  </si>
  <si>
    <t>Celsa Gladys Sosa Sanabria</t>
  </si>
  <si>
    <t xml:space="preserve"> Mirtha Onorina Miranda Avalos</t>
  </si>
  <si>
    <t>Zoraida Lucrecia Gonzalez Zalema</t>
  </si>
  <si>
    <t>Hugo Rodolfo Velazquez Amarilla</t>
  </si>
  <si>
    <t>Maria Liz Menchaca Samaniego</t>
  </si>
  <si>
    <t>Victor Dario Franco Paiva</t>
  </si>
  <si>
    <t>Sonia Isabel Bareiro Portillo</t>
  </si>
  <si>
    <t>Norma Beatriz Roman Riveros</t>
  </si>
  <si>
    <t>Graciela C.Prieto de Gimenez</t>
  </si>
  <si>
    <t>Maria Leticia Ramirez Gonzalez</t>
  </si>
  <si>
    <t>Primitiva Velazquez Medina</t>
  </si>
  <si>
    <t>Alicia Gavilan de Bareiro</t>
  </si>
  <si>
    <t>Norma E. Ledesma de Villasanti</t>
  </si>
  <si>
    <t>Carlos Alberto Mena</t>
  </si>
  <si>
    <t>Leonardo Ortiz</t>
  </si>
  <si>
    <t>Maria Elena Leguizamon M.</t>
  </si>
  <si>
    <t>Liliana Soledad Molinas M.</t>
  </si>
  <si>
    <t>Benita Quiroga Benitez</t>
  </si>
  <si>
    <t>Julio Cesar Ocampos Cristaldo</t>
  </si>
  <si>
    <t xml:space="preserve">Alejandra Jara de Martinez  </t>
  </si>
  <si>
    <t>Laura Asuncion Vera Rivarola</t>
  </si>
  <si>
    <t>Ana Amada Riquelme Gomez</t>
  </si>
  <si>
    <t>Ruben Dario Anastacio Trigo</t>
  </si>
  <si>
    <t>Cipriano Florentin</t>
  </si>
  <si>
    <t>Francisco Gabriel Bernal Fernandez</t>
  </si>
  <si>
    <t>Marta Graciela Escobar de Penayo</t>
  </si>
  <si>
    <t>Celia Penayo Benitez</t>
  </si>
  <si>
    <t>Pablo Cesar Chavez</t>
  </si>
  <si>
    <t>Ramona Calixta Florenciañez Ferreira</t>
  </si>
  <si>
    <t>Librada Gomez de Ibarrola</t>
  </si>
  <si>
    <t>Romina Alexis Vargas</t>
  </si>
  <si>
    <t>Leonidas Barreto</t>
  </si>
  <si>
    <t>Andrea Carolina Gonzalez</t>
  </si>
  <si>
    <t>Luis Francisco Delgado</t>
  </si>
  <si>
    <t>Marlene Margarita Soler</t>
  </si>
  <si>
    <t xml:space="preserve"> Vicente Blas Cañiza Ozorio</t>
  </si>
  <si>
    <t xml:space="preserve"> Gladys Margarita Villalba Arroyos</t>
  </si>
  <si>
    <t xml:space="preserve"> Juana de la Cruz Gimenez de Gimenez</t>
  </si>
  <si>
    <t xml:space="preserve">Susana Ramona Recalde Vda de Guanes                                                          </t>
  </si>
  <si>
    <t>ING. HERNAN GIMENEZ</t>
  </si>
  <si>
    <t>LAS CUMBRES</t>
  </si>
  <si>
    <t>ING. SILVIO FARIÑA</t>
  </si>
  <si>
    <t>CESARINA BARRETO</t>
  </si>
  <si>
    <t>CVI CONSULTORES</t>
  </si>
  <si>
    <t>SG SRL CONSULTORA</t>
  </si>
  <si>
    <t>TRAZO</t>
  </si>
  <si>
    <t>ING. ALICIA GIMENEZ</t>
  </si>
  <si>
    <t>ARQ. MARCOS LOPEZ</t>
  </si>
  <si>
    <t>UB CONSTRUCCIONES</t>
  </si>
  <si>
    <t>ARQ. RUTH IRALA</t>
  </si>
  <si>
    <t>ING. JOSE DOMINGUEZ</t>
  </si>
  <si>
    <t xml:space="preserve">ARQUITECTONICA </t>
  </si>
  <si>
    <t xml:space="preserve">ING. SILVIO FARIÑA </t>
  </si>
  <si>
    <t xml:space="preserve">ARQ. MARCOS LOPEZ </t>
  </si>
  <si>
    <t xml:space="preserve">ING. JOSE DOMINGUEZ </t>
  </si>
  <si>
    <t xml:space="preserve">M.R. ALONSO </t>
  </si>
  <si>
    <t xml:space="preserve">LAMBARE </t>
  </si>
  <si>
    <t xml:space="preserve">CAPIATA </t>
  </si>
  <si>
    <t xml:space="preserve">ÑEMBY </t>
  </si>
  <si>
    <t xml:space="preserve">SAN LORENZO </t>
  </si>
  <si>
    <t>80%</t>
  </si>
  <si>
    <t>SIN RESOLUCION</t>
  </si>
  <si>
    <t>CON RESOLUCION</t>
  </si>
  <si>
    <t>Juana E. Aguilera de Ruiz Diaz</t>
  </si>
  <si>
    <t>Francisco Abdon Cabrera Pereira</t>
  </si>
  <si>
    <t>Santa Benitez Gonzalez (sin prestamo)</t>
  </si>
  <si>
    <t>BRENDA CENTURION</t>
  </si>
  <si>
    <t>1672-19</t>
  </si>
  <si>
    <t>1707-19</t>
  </si>
  <si>
    <t>1738-19</t>
  </si>
  <si>
    <t>1737-19</t>
  </si>
  <si>
    <t>1938-19</t>
  </si>
  <si>
    <t>1936-19</t>
  </si>
  <si>
    <t>1897-19</t>
  </si>
  <si>
    <t>1940-19</t>
  </si>
  <si>
    <t>1951-19</t>
  </si>
  <si>
    <t>1953-19</t>
  </si>
  <si>
    <t>2092-19</t>
  </si>
  <si>
    <t>2106-19</t>
  </si>
  <si>
    <t>2101-19</t>
  </si>
  <si>
    <t>2211-19</t>
  </si>
  <si>
    <t>056-20</t>
  </si>
  <si>
    <t>201-20</t>
  </si>
  <si>
    <t>191-20</t>
  </si>
  <si>
    <t>203-20</t>
  </si>
  <si>
    <t>255-20</t>
  </si>
  <si>
    <t>288-20</t>
  </si>
  <si>
    <t>354-20</t>
  </si>
  <si>
    <t>357-20</t>
  </si>
  <si>
    <t>384-20</t>
  </si>
  <si>
    <t>390-20</t>
  </si>
  <si>
    <t>498-20</t>
  </si>
  <si>
    <t>533-20</t>
  </si>
  <si>
    <t>695 -20</t>
  </si>
  <si>
    <t>1953-20</t>
  </si>
  <si>
    <t>Norma Elizabeth Ledesma de Villasanti</t>
  </si>
  <si>
    <t>Oscar Raúl Mendez Melo</t>
  </si>
  <si>
    <t>Emilio Ramon Guasch Yeruta</t>
  </si>
  <si>
    <t>Reinerio Rodriguez Nuñez</t>
  </si>
  <si>
    <t>Meliano Zelaya Colman</t>
  </si>
  <si>
    <t>Mirtha Onorina Miranda Avalos</t>
  </si>
  <si>
    <t>Pedro Sergio Osorio Cabrera</t>
  </si>
  <si>
    <t>695-20</t>
  </si>
  <si>
    <r>
      <rPr>
        <b/>
        <sz val="11"/>
        <color theme="1"/>
        <rFont val="Calibri"/>
        <family val="2"/>
        <scheme val="minor"/>
      </rPr>
      <t>OBSERVACION:</t>
    </r>
    <r>
      <rPr>
        <sz val="11"/>
        <color theme="1"/>
        <rFont val="Calibri"/>
        <family val="2"/>
        <scheme val="minor"/>
      </rPr>
      <t xml:space="preserve"> EL PAGO NO AFECTA AL SICO. LOS SUBSIDIOS SON PAGADOS A TRAVES DEL FIDEICOMISO CON LA AFD</t>
    </r>
  </si>
  <si>
    <t>META SIAF INICIAL 2020</t>
  </si>
  <si>
    <t>CULMINADA 2020</t>
  </si>
  <si>
    <t>AÑOS</t>
  </si>
  <si>
    <t>EN EJECUCION</t>
  </si>
  <si>
    <t>BLANCA LIZ RUIZ DIAZ VDA. DE ENCISO</t>
  </si>
  <si>
    <t>JOAQUINA BRÍTEZ MORAN</t>
  </si>
  <si>
    <t>ELIODORO BAEZ BENITEZ</t>
  </si>
  <si>
    <t>MARÍA GAVINA GONZÁLEZ VILLALBA</t>
  </si>
  <si>
    <t>EMIGDIO TORRES ACOSTA</t>
  </si>
  <si>
    <t>WILMA ANDRESA MEDINA DE COHENE</t>
  </si>
  <si>
    <t>DIONICIA VILLORDO DE BOGARIN</t>
  </si>
  <si>
    <t>MARTÍN MANUEL ALMADA FERREIRA</t>
  </si>
  <si>
    <t>DIONICIA INOCENCIA USHER DE GÓMEZ</t>
  </si>
  <si>
    <t>JACINTO VILLALBA</t>
  </si>
  <si>
    <t>MARIA ANALIA LOPEZ LATERZA</t>
  </si>
  <si>
    <t>MARIA JUSTINA CORONEL DE CACERES</t>
  </si>
  <si>
    <t>LEONARDA BRÍTEZ DE REYES</t>
  </si>
  <si>
    <t>OBRAS 2020</t>
  </si>
  <si>
    <t>NUEVOS PROYECTOS</t>
  </si>
  <si>
    <t>798 -20</t>
  </si>
  <si>
    <t>Leonidas Barreto Villalba</t>
  </si>
  <si>
    <t>Marlene Margarita Soler Montiel</t>
  </si>
  <si>
    <t>Vicente Blas Cañiza Ozorio</t>
  </si>
  <si>
    <t>Gladys Margarita Villalba Arroyos</t>
  </si>
  <si>
    <t>Juana de la Cruz Gimenez de Gimenez</t>
  </si>
  <si>
    <t>Susana Ramona Recalde Vda. De Guanes</t>
  </si>
  <si>
    <t>798 - 20</t>
  </si>
  <si>
    <t>AREA METROPOLITANA</t>
  </si>
  <si>
    <t>RESUMEN META 2020 AL 30/06/2020</t>
  </si>
  <si>
    <t>Proyecto: 10 MEJORAMIENTO Y AMPLIACIÓN DE VIVIENDAS DEL AMA   -  Primer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</si>
</sst>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_(* #,##0_);_(* \(#,##0\);_(* &quot;-&quot;??_);_(@_)"/>
    <numFmt numFmtId="168" formatCode="dd/mm/yyyy;@"/>
    <numFmt numFmtId="169" formatCode="d/m/yy;@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i/>
      <sz val="10"/>
      <name val="Calibri"/>
      <family val="2"/>
      <scheme val="minor"/>
    </font>
    <font>
      <b/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hadow/>
      <sz val="8"/>
      <color theme="1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7"/>
      <color theme="0"/>
      <name val="Calibri"/>
      <family val="2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b/>
      <i/>
      <sz val="12"/>
      <color theme="0"/>
      <name val="Calibri"/>
      <family val="2"/>
    </font>
    <font>
      <sz val="8"/>
      <color theme="0"/>
      <name val="Calibri"/>
      <family val="2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name val="Calibri"/>
      <family val="2"/>
    </font>
    <font>
      <sz val="9"/>
      <name val="Calibri"/>
      <family val="2"/>
    </font>
    <font>
      <sz val="7"/>
      <color rgb="FFFF0000"/>
      <name val="Calibri"/>
      <family val="2"/>
    </font>
    <font>
      <sz val="8"/>
      <color rgb="FF7030A0"/>
      <name val="Calibri"/>
      <family val="2"/>
      <scheme val="minor"/>
    </font>
    <font>
      <sz val="8"/>
      <color rgb="FF7030A0"/>
      <name val="Calibri"/>
      <family val="2"/>
    </font>
    <font>
      <b/>
      <i/>
      <sz val="10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</font>
    <font>
      <sz val="7"/>
      <color rgb="FF000000"/>
      <name val="Calibri"/>
      <family val="2"/>
    </font>
    <font>
      <sz val="7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</font>
    <font>
      <sz val="36"/>
      <color theme="1"/>
      <name val="ITC Zapf Chancery"/>
      <family val="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u/>
      <sz val="10"/>
      <color theme="10"/>
      <name val="Times New Roman"/>
      <family val="1"/>
    </font>
    <font>
      <sz val="10"/>
      <color rgb="FF1F497D"/>
      <name val="Times New Roman"/>
      <family val="1"/>
    </font>
    <font>
      <b/>
      <sz val="12"/>
      <color theme="0"/>
      <name val="Times New Roman"/>
      <family val="1"/>
    </font>
    <font>
      <b/>
      <sz val="10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6" fillId="0" borderId="0" applyNumberFormat="0" applyFill="0" applyBorder="0" applyAlignment="0" applyProtection="0"/>
  </cellStyleXfs>
  <cellXfs count="1006">
    <xf numFmtId="0" fontId="0" fillId="0" borderId="0" xfId="0"/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vertical="center"/>
    </xf>
    <xf numFmtId="10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3" fontId="9" fillId="0" borderId="1" xfId="5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3" fontId="9" fillId="0" borderId="0" xfId="1" applyNumberFormat="1" applyFont="1" applyFill="1" applyAlignment="1">
      <alignment horizontal="center"/>
    </xf>
    <xf numFmtId="10" fontId="9" fillId="0" borderId="0" xfId="1" applyNumberFormat="1" applyFont="1" applyFill="1" applyAlignment="1">
      <alignment horizontal="center"/>
    </xf>
    <xf numFmtId="10" fontId="9" fillId="0" borderId="0" xfId="1" applyNumberFormat="1" applyFont="1" applyFill="1" applyAlignment="1">
      <alignment horizontal="center" vertical="center"/>
    </xf>
    <xf numFmtId="0" fontId="7" fillId="0" borderId="0" xfId="1" applyFont="1" applyFill="1" applyBorder="1"/>
    <xf numFmtId="0" fontId="5" fillId="0" borderId="0" xfId="1" applyFont="1" applyFill="1" applyAlignment="1">
      <alignment horizontal="center" vertical="center"/>
    </xf>
    <xf numFmtId="10" fontId="5" fillId="0" borderId="0" xfId="1" applyNumberFormat="1" applyFont="1" applyFill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9" fillId="0" borderId="3" xfId="1" applyNumberFormat="1" applyFont="1" applyFill="1" applyBorder="1" applyAlignment="1">
      <alignment horizontal="center" vertical="center" wrapText="1"/>
    </xf>
    <xf numFmtId="10" fontId="9" fillId="0" borderId="1" xfId="5" applyNumberFormat="1" applyFont="1" applyFill="1" applyBorder="1" applyAlignment="1">
      <alignment horizontal="center" vertical="center"/>
    </xf>
    <xf numFmtId="10" fontId="11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3" fontId="9" fillId="0" borderId="4" xfId="1" applyNumberFormat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3" fontId="9" fillId="0" borderId="0" xfId="1" applyNumberFormat="1" applyFont="1" applyFill="1" applyAlignment="1">
      <alignment horizontal="left"/>
    </xf>
    <xf numFmtId="10" fontId="23" fillId="3" borderId="1" xfId="4" applyNumberFormat="1" applyFont="1" applyFill="1" applyBorder="1" applyAlignment="1">
      <alignment horizontal="center" vertical="center"/>
    </xf>
    <xf numFmtId="3" fontId="22" fillId="3" borderId="1" xfId="4" applyNumberFormat="1" applyFont="1" applyFill="1" applyBorder="1" applyAlignment="1">
      <alignment horizontal="center" vertical="center"/>
    </xf>
    <xf numFmtId="10" fontId="23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 vertical="center" wrapText="1"/>
    </xf>
    <xf numFmtId="3" fontId="22" fillId="3" borderId="17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left"/>
    </xf>
    <xf numFmtId="3" fontId="23" fillId="3" borderId="15" xfId="4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/>
    </xf>
    <xf numFmtId="0" fontId="10" fillId="0" borderId="14" xfId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3" fontId="17" fillId="0" borderId="14" xfId="1" applyNumberFormat="1" applyFont="1" applyFill="1" applyBorder="1" applyAlignment="1">
      <alignment horizontal="left" vertical="center"/>
    </xf>
    <xf numFmtId="3" fontId="9" fillId="2" borderId="14" xfId="1" applyNumberFormat="1" applyFont="1" applyFill="1" applyBorder="1" applyAlignment="1">
      <alignment horizontal="left" vertical="center"/>
    </xf>
    <xf numFmtId="3" fontId="10" fillId="2" borderId="14" xfId="1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/>
    </xf>
    <xf numFmtId="3" fontId="24" fillId="0" borderId="14" xfId="1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10" fontId="23" fillId="3" borderId="17" xfId="1" applyNumberFormat="1" applyFont="1" applyFill="1" applyBorder="1" applyAlignment="1">
      <alignment horizontal="center" vertical="center"/>
    </xf>
    <xf numFmtId="10" fontId="9" fillId="0" borderId="11" xfId="1" applyNumberFormat="1" applyFont="1" applyFill="1" applyBorder="1" applyAlignment="1">
      <alignment horizontal="center" vertical="center"/>
    </xf>
    <xf numFmtId="167" fontId="19" fillId="0" borderId="14" xfId="0" applyNumberFormat="1" applyFont="1" applyFill="1" applyBorder="1" applyAlignment="1">
      <alignment horizontal="left" vertical="center"/>
    </xf>
    <xf numFmtId="3" fontId="9" fillId="0" borderId="0" xfId="1" applyNumberFormat="1" applyFont="1" applyFill="1" applyAlignment="1">
      <alignment horizontal="center" vertical="center"/>
    </xf>
    <xf numFmtId="3" fontId="9" fillId="0" borderId="10" xfId="1" applyNumberFormat="1" applyFont="1" applyFill="1" applyBorder="1" applyAlignment="1">
      <alignment horizontal="left" vertical="center"/>
    </xf>
    <xf numFmtId="3" fontId="9" fillId="0" borderId="15" xfId="1" applyNumberFormat="1" applyFont="1" applyFill="1" applyBorder="1" applyAlignment="1">
      <alignment horizontal="left" vertical="center"/>
    </xf>
    <xf numFmtId="3" fontId="23" fillId="3" borderId="15" xfId="1" applyNumberFormat="1" applyFont="1" applyFill="1" applyBorder="1" applyAlignment="1">
      <alignment horizontal="left" vertical="center"/>
    </xf>
    <xf numFmtId="3" fontId="9" fillId="0" borderId="10" xfId="1" applyNumberFormat="1" applyFont="1" applyFill="1" applyBorder="1" applyAlignment="1">
      <alignment horizontal="left" vertical="center" wrapText="1"/>
    </xf>
    <xf numFmtId="3" fontId="23" fillId="3" borderId="15" xfId="4" applyNumberFormat="1" applyFont="1" applyFill="1" applyBorder="1" applyAlignment="1">
      <alignment horizontal="left" vertical="center"/>
    </xf>
    <xf numFmtId="3" fontId="9" fillId="0" borderId="13" xfId="1" applyNumberFormat="1" applyFont="1" applyFill="1" applyBorder="1" applyAlignment="1">
      <alignment horizontal="left" vertical="center"/>
    </xf>
    <xf numFmtId="3" fontId="9" fillId="0" borderId="15" xfId="5" applyNumberFormat="1" applyFont="1" applyFill="1" applyBorder="1" applyAlignment="1">
      <alignment horizontal="left" vertical="center"/>
    </xf>
    <xf numFmtId="3" fontId="11" fillId="0" borderId="15" xfId="1" applyNumberFormat="1" applyFont="1" applyFill="1" applyBorder="1" applyAlignment="1">
      <alignment horizontal="left" vertical="center"/>
    </xf>
    <xf numFmtId="3" fontId="9" fillId="0" borderId="15" xfId="1" applyNumberFormat="1" applyFont="1" applyFill="1" applyBorder="1" applyAlignment="1">
      <alignment horizontal="left" vertical="center" wrapText="1"/>
    </xf>
    <xf numFmtId="3" fontId="7" fillId="0" borderId="15" xfId="1" applyNumberFormat="1" applyFont="1" applyFill="1" applyBorder="1" applyAlignment="1">
      <alignment horizontal="left" vertical="center"/>
    </xf>
    <xf numFmtId="3" fontId="23" fillId="3" borderId="22" xfId="1" applyNumberFormat="1" applyFont="1" applyFill="1" applyBorder="1" applyAlignment="1">
      <alignment horizontal="left" vertical="center"/>
    </xf>
    <xf numFmtId="3" fontId="9" fillId="0" borderId="14" xfId="1" applyNumberFormat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3" fontId="10" fillId="2" borderId="14" xfId="1" applyNumberFormat="1" applyFont="1" applyFill="1" applyBorder="1" applyAlignment="1">
      <alignment horizontal="left" vertical="center" wrapText="1"/>
    </xf>
    <xf numFmtId="3" fontId="10" fillId="0" borderId="14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/>
    </xf>
    <xf numFmtId="3" fontId="10" fillId="0" borderId="0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left" vertical="center"/>
    </xf>
    <xf numFmtId="3" fontId="9" fillId="0" borderId="14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 wrapText="1"/>
    </xf>
    <xf numFmtId="167" fontId="19" fillId="0" borderId="1" xfId="0" applyNumberFormat="1" applyFont="1" applyFill="1" applyBorder="1" applyAlignment="1">
      <alignment vertical="center"/>
    </xf>
    <xf numFmtId="3" fontId="9" fillId="0" borderId="3" xfId="1" applyNumberFormat="1" applyFont="1" applyFill="1" applyBorder="1" applyAlignment="1">
      <alignment horizontal="left" vertical="center"/>
    </xf>
    <xf numFmtId="3" fontId="9" fillId="0" borderId="9" xfId="1" applyNumberFormat="1" applyFont="1" applyFill="1" applyBorder="1" applyAlignment="1">
      <alignment horizontal="left" vertical="center"/>
    </xf>
    <xf numFmtId="3" fontId="9" fillId="0" borderId="12" xfId="1" applyNumberFormat="1" applyFont="1" applyFill="1" applyBorder="1" applyAlignment="1">
      <alignment horizontal="left" vertical="center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1" xfId="1" applyNumberFormat="1" applyFont="1" applyFill="1" applyBorder="1" applyAlignment="1">
      <alignment horizontal="left" vertical="center" wrapText="1"/>
    </xf>
    <xf numFmtId="3" fontId="9" fillId="2" borderId="12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4" xfId="1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center" vertical="center" wrapText="1"/>
    </xf>
    <xf numFmtId="3" fontId="10" fillId="0" borderId="14" xfId="1" applyNumberFormat="1" applyFont="1" applyFill="1" applyBorder="1" applyAlignment="1">
      <alignment horizontal="left" vertical="center"/>
    </xf>
    <xf numFmtId="167" fontId="19" fillId="0" borderId="14" xfId="0" applyNumberFormat="1" applyFont="1" applyFill="1" applyBorder="1" applyAlignment="1">
      <alignment vertical="center"/>
    </xf>
    <xf numFmtId="3" fontId="9" fillId="0" borderId="26" xfId="1" applyNumberFormat="1" applyFont="1" applyFill="1" applyBorder="1" applyAlignment="1">
      <alignment horizontal="left" vertical="center"/>
    </xf>
    <xf numFmtId="3" fontId="9" fillId="0" borderId="13" xfId="1" applyNumberFormat="1" applyFont="1" applyFill="1" applyBorder="1" applyAlignment="1">
      <alignment horizontal="left" vertical="center" wrapText="1"/>
    </xf>
    <xf numFmtId="3" fontId="9" fillId="0" borderId="5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22" fillId="3" borderId="5" xfId="1" applyNumberFormat="1" applyFont="1" applyFill="1" applyBorder="1" applyAlignment="1">
      <alignment horizontal="left" vertical="center"/>
    </xf>
    <xf numFmtId="3" fontId="23" fillId="3" borderId="16" xfId="1" applyNumberFormat="1" applyFont="1" applyFill="1" applyBorder="1" applyAlignment="1">
      <alignment horizontal="center" vertical="center"/>
    </xf>
    <xf numFmtId="3" fontId="9" fillId="0" borderId="1" xfId="6" applyNumberFormat="1" applyFont="1" applyFill="1" applyBorder="1" applyAlignment="1">
      <alignment horizontal="left" vertical="center" wrapText="1"/>
    </xf>
    <xf numFmtId="3" fontId="9" fillId="0" borderId="3" xfId="6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3" fontId="9" fillId="0" borderId="1" xfId="6" applyNumberFormat="1" applyFont="1" applyFill="1" applyBorder="1" applyAlignment="1">
      <alignment horizontal="left" vertical="center" wrapText="1"/>
    </xf>
    <xf numFmtId="3" fontId="9" fillId="0" borderId="14" xfId="1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vertical="center" wrapText="1"/>
    </xf>
    <xf numFmtId="3" fontId="9" fillId="0" borderId="3" xfId="1" applyNumberFormat="1" applyFont="1" applyFill="1" applyBorder="1" applyAlignment="1">
      <alignment vertical="center" wrapText="1"/>
    </xf>
    <xf numFmtId="3" fontId="9" fillId="0" borderId="9" xfId="1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22" fillId="3" borderId="23" xfId="1" applyNumberFormat="1" applyFont="1" applyFill="1" applyBorder="1" applyAlignment="1">
      <alignment horizontal="left" vertical="center"/>
    </xf>
    <xf numFmtId="3" fontId="9" fillId="0" borderId="28" xfId="1" applyNumberFormat="1" applyFont="1" applyFill="1" applyBorder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left" vertical="center" wrapText="1"/>
    </xf>
    <xf numFmtId="168" fontId="24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left" vertical="center" wrapText="1"/>
    </xf>
    <xf numFmtId="168" fontId="10" fillId="0" borderId="0" xfId="1" applyNumberFormat="1" applyFont="1" applyFill="1" applyBorder="1" applyAlignment="1">
      <alignment horizontal="center" vertical="center" wrapText="1"/>
    </xf>
    <xf numFmtId="168" fontId="24" fillId="0" borderId="0" xfId="1" applyNumberFormat="1" applyFont="1" applyFill="1" applyBorder="1" applyAlignment="1">
      <alignment horizontal="center" vertical="center" wrapText="1"/>
    </xf>
    <xf numFmtId="3" fontId="9" fillId="0" borderId="1" xfId="1" quotePrefix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9" fillId="0" borderId="1" xfId="1" quotePrefix="1" applyNumberFormat="1" applyFont="1" applyFill="1" applyBorder="1" applyAlignment="1">
      <alignment horizontal="center" vertical="center"/>
    </xf>
    <xf numFmtId="10" fontId="9" fillId="3" borderId="1" xfId="1" applyNumberFormat="1" applyFont="1" applyFill="1" applyBorder="1" applyAlignment="1">
      <alignment horizontal="center" vertical="center"/>
    </xf>
    <xf numFmtId="3" fontId="9" fillId="3" borderId="15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0" fontId="29" fillId="3" borderId="1" xfId="1" applyFont="1" applyFill="1" applyBorder="1" applyAlignment="1">
      <alignment horizontal="left"/>
    </xf>
    <xf numFmtId="0" fontId="30" fillId="3" borderId="1" xfId="1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/>
    </xf>
    <xf numFmtId="3" fontId="27" fillId="0" borderId="1" xfId="1" applyNumberFormat="1" applyFont="1" applyFill="1" applyBorder="1" applyAlignment="1">
      <alignment horizontal="right"/>
    </xf>
    <xf numFmtId="3" fontId="28" fillId="0" borderId="1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/>
    </xf>
    <xf numFmtId="3" fontId="23" fillId="3" borderId="30" xfId="1" applyNumberFormat="1" applyFont="1" applyFill="1" applyBorder="1" applyAlignment="1">
      <alignment horizontal="left" vertical="center"/>
    </xf>
    <xf numFmtId="3" fontId="12" fillId="0" borderId="15" xfId="1" applyNumberFormat="1" applyFont="1" applyFill="1" applyBorder="1" applyAlignment="1">
      <alignment horizontal="left" vertical="center"/>
    </xf>
    <xf numFmtId="10" fontId="12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/>
    </xf>
    <xf numFmtId="3" fontId="10" fillId="0" borderId="14" xfId="1" applyNumberFormat="1" applyFont="1" applyFill="1" applyBorder="1" applyAlignment="1">
      <alignment horizontal="left" vertical="center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22" fillId="3" borderId="5" xfId="1" applyNumberFormat="1" applyFont="1" applyFill="1" applyBorder="1" applyAlignment="1">
      <alignment horizontal="left" vertical="center"/>
    </xf>
    <xf numFmtId="3" fontId="9" fillId="0" borderId="9" xfId="1" applyNumberFormat="1" applyFont="1" applyFill="1" applyBorder="1" applyAlignment="1">
      <alignment horizontal="left" vertical="center"/>
    </xf>
    <xf numFmtId="3" fontId="9" fillId="0" borderId="14" xfId="1" applyNumberFormat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3" fontId="12" fillId="0" borderId="3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left" vertical="center"/>
    </xf>
    <xf numFmtId="10" fontId="12" fillId="0" borderId="3" xfId="1" applyNumberFormat="1" applyFont="1" applyFill="1" applyBorder="1" applyAlignment="1">
      <alignment horizontal="center" vertical="center"/>
    </xf>
    <xf numFmtId="3" fontId="9" fillId="0" borderId="9" xfId="1" applyNumberFormat="1" applyFont="1" applyFill="1" applyBorder="1" applyAlignment="1">
      <alignment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9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 vertical="center" wrapText="1"/>
    </xf>
    <xf numFmtId="3" fontId="10" fillId="0" borderId="9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0" fontId="32" fillId="0" borderId="11" xfId="0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vertical="center"/>
    </xf>
    <xf numFmtId="3" fontId="9" fillId="0" borderId="8" xfId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32" fillId="0" borderId="1" xfId="1" applyNumberFormat="1" applyFont="1" applyFill="1" applyBorder="1" applyAlignment="1">
      <alignment horizontal="center" vertical="center"/>
    </xf>
    <xf numFmtId="10" fontId="19" fillId="0" borderId="32" xfId="0" applyNumberFormat="1" applyFont="1" applyBorder="1" applyAlignment="1">
      <alignment horizontal="center" vertical="center"/>
    </xf>
    <xf numFmtId="10" fontId="9" fillId="0" borderId="5" xfId="1" applyNumberFormat="1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10" fontId="32" fillId="0" borderId="32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3" fontId="9" fillId="0" borderId="14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/>
    </xf>
    <xf numFmtId="3" fontId="9" fillId="0" borderId="11" xfId="1" applyNumberFormat="1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2" fillId="0" borderId="11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4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10" fillId="0" borderId="14" xfId="1" applyNumberFormat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 wrapText="1"/>
    </xf>
    <xf numFmtId="3" fontId="9" fillId="0" borderId="11" xfId="1" applyNumberFormat="1" applyFont="1" applyFill="1" applyBorder="1" applyAlignment="1">
      <alignment horizontal="center" vertical="center"/>
    </xf>
    <xf numFmtId="3" fontId="12" fillId="0" borderId="1" xfId="5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10" fontId="19" fillId="0" borderId="1" xfId="0" applyNumberFormat="1" applyFont="1" applyFill="1" applyBorder="1" applyAlignment="1">
      <alignment horizontal="center" vertical="center"/>
    </xf>
    <xf numFmtId="10" fontId="19" fillId="0" borderId="32" xfId="0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3" fontId="9" fillId="0" borderId="3" xfId="6" applyNumberFormat="1" applyFont="1" applyFill="1" applyBorder="1" applyAlignment="1">
      <alignment vertical="center" wrapText="1"/>
    </xf>
    <xf numFmtId="3" fontId="11" fillId="0" borderId="1" xfId="6" applyNumberFormat="1" applyFont="1" applyFill="1" applyBorder="1" applyAlignment="1">
      <alignment vertical="center" wrapText="1"/>
    </xf>
    <xf numFmtId="0" fontId="21" fillId="3" borderId="11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vertical="center" wrapText="1"/>
    </xf>
    <xf numFmtId="3" fontId="11" fillId="0" borderId="14" xfId="1" applyNumberFormat="1" applyFont="1" applyFill="1" applyBorder="1" applyAlignment="1">
      <alignment vertical="center" wrapText="1"/>
    </xf>
    <xf numFmtId="3" fontId="9" fillId="0" borderId="14" xfId="1" applyNumberFormat="1" applyFont="1" applyFill="1" applyBorder="1" applyAlignment="1">
      <alignment vertical="center" wrapText="1"/>
    </xf>
    <xf numFmtId="3" fontId="12" fillId="0" borderId="26" xfId="1" applyNumberFormat="1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center" vertical="center"/>
    </xf>
    <xf numFmtId="3" fontId="9" fillId="0" borderId="23" xfId="1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3" fontId="9" fillId="0" borderId="5" xfId="1" applyNumberFormat="1" applyFont="1" applyFill="1" applyBorder="1" applyAlignment="1">
      <alignment horizontal="center" vertical="center"/>
    </xf>
    <xf numFmtId="3" fontId="22" fillId="3" borderId="5" xfId="1" applyNumberFormat="1" applyFont="1" applyFill="1" applyBorder="1" applyAlignment="1">
      <alignment horizontal="center" vertical="center"/>
    </xf>
    <xf numFmtId="3" fontId="23" fillId="3" borderId="1" xfId="1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3" fontId="24" fillId="0" borderId="3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3" fontId="24" fillId="0" borderId="1" xfId="1" applyNumberFormat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14" fontId="7" fillId="0" borderId="1" xfId="1" applyNumberFormat="1" applyFont="1" applyFill="1" applyBorder="1" applyAlignment="1">
      <alignment horizontal="left" vertical="center"/>
    </xf>
    <xf numFmtId="3" fontId="9" fillId="6" borderId="1" xfId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center" vertical="center"/>
    </xf>
    <xf numFmtId="3" fontId="9" fillId="0" borderId="26" xfId="1" applyNumberFormat="1" applyFont="1" applyFill="1" applyBorder="1" applyAlignment="1">
      <alignment horizontal="center" vertical="center"/>
    </xf>
    <xf numFmtId="3" fontId="12" fillId="0" borderId="26" xfId="1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10" fontId="19" fillId="0" borderId="5" xfId="0" applyNumberFormat="1" applyFont="1" applyBorder="1" applyAlignment="1">
      <alignment horizontal="center" vertical="center"/>
    </xf>
    <xf numFmtId="10" fontId="19" fillId="0" borderId="36" xfId="0" applyNumberFormat="1" applyFont="1" applyBorder="1" applyAlignment="1">
      <alignment horizontal="center" vertical="center"/>
    </xf>
    <xf numFmtId="0" fontId="21" fillId="3" borderId="29" xfId="1" applyFont="1" applyFill="1" applyBorder="1" applyAlignment="1">
      <alignment vertical="center" wrapText="1"/>
    </xf>
    <xf numFmtId="0" fontId="21" fillId="3" borderId="21" xfId="1" applyFont="1" applyFill="1" applyBorder="1" applyAlignment="1">
      <alignment vertical="center" wrapText="1"/>
    </xf>
    <xf numFmtId="0" fontId="21" fillId="3" borderId="13" xfId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/>
    </xf>
    <xf numFmtId="3" fontId="12" fillId="2" borderId="11" xfId="1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 wrapText="1"/>
    </xf>
    <xf numFmtId="10" fontId="19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32" fillId="2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7" fillId="8" borderId="1" xfId="1" applyNumberFormat="1" applyFont="1" applyFill="1" applyBorder="1" applyAlignment="1">
      <alignment horizontal="center" vertical="center"/>
    </xf>
    <xf numFmtId="3" fontId="32" fillId="8" borderId="1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3" fontId="12" fillId="5" borderId="1" xfId="1" applyNumberFormat="1" applyFont="1" applyFill="1" applyBorder="1" applyAlignment="1">
      <alignment horizontal="center" vertical="center"/>
    </xf>
    <xf numFmtId="3" fontId="9" fillId="4" borderId="3" xfId="1" applyNumberFormat="1" applyFont="1" applyFill="1" applyBorder="1" applyAlignment="1">
      <alignment horizontal="center" vertical="center"/>
    </xf>
    <xf numFmtId="3" fontId="12" fillId="4" borderId="3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4" fillId="10" borderId="1" xfId="1" applyNumberFormat="1" applyFont="1" applyFill="1" applyBorder="1" applyAlignment="1">
      <alignment horizontal="center" vertical="center"/>
    </xf>
    <xf numFmtId="10" fontId="21" fillId="3" borderId="24" xfId="1" applyNumberFormat="1" applyFont="1" applyFill="1" applyBorder="1" applyAlignment="1">
      <alignment vertical="center" wrapText="1"/>
    </xf>
    <xf numFmtId="10" fontId="21" fillId="3" borderId="11" xfId="1" applyNumberFormat="1" applyFont="1" applyFill="1" applyBorder="1" applyAlignment="1">
      <alignment vertical="center" wrapText="1"/>
    </xf>
    <xf numFmtId="0" fontId="21" fillId="3" borderId="25" xfId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22" fillId="3" borderId="3" xfId="1" applyNumberFormat="1" applyFont="1" applyFill="1" applyBorder="1" applyAlignment="1">
      <alignment horizontal="center" vertical="center"/>
    </xf>
    <xf numFmtId="10" fontId="23" fillId="3" borderId="3" xfId="1" applyNumberFormat="1" applyFont="1" applyFill="1" applyBorder="1" applyAlignment="1">
      <alignment horizontal="center" vertical="center"/>
    </xf>
    <xf numFmtId="3" fontId="23" fillId="3" borderId="10" xfId="1" applyNumberFormat="1" applyFont="1" applyFill="1" applyBorder="1" applyAlignment="1">
      <alignment horizontal="left" vertical="center"/>
    </xf>
    <xf numFmtId="3" fontId="22" fillId="3" borderId="47" xfId="1" applyNumberFormat="1" applyFont="1" applyFill="1" applyBorder="1" applyAlignment="1">
      <alignment horizontal="left" vertical="center"/>
    </xf>
    <xf numFmtId="3" fontId="22" fillId="3" borderId="11" xfId="1" applyNumberFormat="1" applyFont="1" applyFill="1" applyBorder="1" applyAlignment="1">
      <alignment horizontal="center" vertical="center"/>
    </xf>
    <xf numFmtId="10" fontId="23" fillId="3" borderId="11" xfId="1" applyNumberFormat="1" applyFont="1" applyFill="1" applyBorder="1" applyAlignment="1">
      <alignment horizontal="center" vertical="center"/>
    </xf>
    <xf numFmtId="3" fontId="23" fillId="3" borderId="13" xfId="1" applyNumberFormat="1" applyFont="1" applyFill="1" applyBorder="1" applyAlignment="1">
      <alignment horizontal="left" vertical="center"/>
    </xf>
    <xf numFmtId="3" fontId="9" fillId="0" borderId="6" xfId="1" applyNumberFormat="1" applyFont="1" applyFill="1" applyBorder="1" applyAlignment="1">
      <alignment horizontal="left" vertical="center"/>
    </xf>
    <xf numFmtId="3" fontId="9" fillId="0" borderId="7" xfId="1" applyNumberFormat="1" applyFont="1" applyFill="1" applyBorder="1" applyAlignment="1">
      <alignment horizontal="left" vertical="center" wrapText="1"/>
    </xf>
    <xf numFmtId="3" fontId="9" fillId="0" borderId="7" xfId="1" applyNumberFormat="1" applyFont="1" applyFill="1" applyBorder="1" applyAlignment="1">
      <alignment horizontal="center" vertical="center"/>
    </xf>
    <xf numFmtId="3" fontId="9" fillId="0" borderId="20" xfId="1" applyNumberFormat="1" applyFont="1" applyFill="1" applyBorder="1" applyAlignment="1">
      <alignment horizontal="center" vertical="center"/>
    </xf>
    <xf numFmtId="10" fontId="9" fillId="0" borderId="7" xfId="1" applyNumberFormat="1" applyFont="1" applyFill="1" applyBorder="1" applyAlignment="1">
      <alignment horizontal="center" vertical="center"/>
    </xf>
    <xf numFmtId="3" fontId="9" fillId="0" borderId="48" xfId="1" applyNumberFormat="1" applyFont="1" applyFill="1" applyBorder="1" applyAlignment="1">
      <alignment horizontal="left" vertical="center"/>
    </xf>
    <xf numFmtId="0" fontId="19" fillId="0" borderId="14" xfId="0" applyFont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3" fontId="12" fillId="9" borderId="1" xfId="1" applyNumberFormat="1" applyFont="1" applyFill="1" applyBorder="1" applyAlignment="1">
      <alignment horizontal="center" vertical="center"/>
    </xf>
    <xf numFmtId="3" fontId="12" fillId="9" borderId="1" xfId="5" applyNumberFormat="1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>
      <alignment horizontal="center" vertical="center"/>
    </xf>
    <xf numFmtId="3" fontId="11" fillId="9" borderId="1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left" vertical="center"/>
    </xf>
    <xf numFmtId="3" fontId="9" fillId="4" borderId="5" xfId="1" applyNumberFormat="1" applyFont="1" applyFill="1" applyBorder="1" applyAlignment="1">
      <alignment horizontal="center" vertical="center"/>
    </xf>
    <xf numFmtId="3" fontId="12" fillId="4" borderId="5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3" fontId="9" fillId="0" borderId="11" xfId="1" applyNumberFormat="1" applyFont="1" applyFill="1" applyBorder="1" applyAlignment="1">
      <alignment horizontal="center" vertical="center"/>
    </xf>
    <xf numFmtId="10" fontId="9" fillId="4" borderId="1" xfId="1" applyNumberFormat="1" applyFont="1" applyFill="1" applyBorder="1" applyAlignment="1">
      <alignment horizontal="center" vertical="center"/>
    </xf>
    <xf numFmtId="3" fontId="9" fillId="4" borderId="15" xfId="1" applyNumberFormat="1" applyFont="1" applyFill="1" applyBorder="1" applyAlignment="1">
      <alignment horizontal="left" vertical="center"/>
    </xf>
    <xf numFmtId="10" fontId="9" fillId="4" borderId="3" xfId="1" applyNumberFormat="1" applyFont="1" applyFill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5" fillId="0" borderId="47" xfId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0" fontId="19" fillId="0" borderId="0" xfId="0" applyNumberFormat="1" applyFont="1" applyBorder="1" applyAlignment="1">
      <alignment horizontal="center" vertical="center"/>
    </xf>
    <xf numFmtId="10" fontId="19" fillId="0" borderId="0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3" fontId="7" fillId="0" borderId="24" xfId="1" applyNumberFormat="1" applyFont="1" applyFill="1" applyBorder="1" applyAlignment="1">
      <alignment horizontal="center" vertical="center"/>
    </xf>
    <xf numFmtId="10" fontId="9" fillId="0" borderId="24" xfId="1" applyNumberFormat="1" applyFont="1" applyFill="1" applyBorder="1" applyAlignment="1">
      <alignment horizontal="center" vertical="center"/>
    </xf>
    <xf numFmtId="3" fontId="9" fillId="0" borderId="52" xfId="1" applyNumberFormat="1" applyFont="1" applyFill="1" applyBorder="1" applyAlignment="1">
      <alignment horizontal="left" vertical="center"/>
    </xf>
    <xf numFmtId="3" fontId="32" fillId="0" borderId="24" xfId="1" applyNumberFormat="1" applyFont="1" applyFill="1" applyBorder="1" applyAlignment="1">
      <alignment horizontal="center" vertical="center"/>
    </xf>
    <xf numFmtId="3" fontId="9" fillId="0" borderId="52" xfId="1" applyNumberFormat="1" applyFont="1" applyFill="1" applyBorder="1" applyAlignment="1">
      <alignment horizontal="left" vertical="center" wrapText="1"/>
    </xf>
    <xf numFmtId="3" fontId="9" fillId="7" borderId="1" xfId="1" applyNumberFormat="1" applyFont="1" applyFill="1" applyBorder="1" applyAlignment="1">
      <alignment horizontal="center" vertical="center"/>
    </xf>
    <xf numFmtId="3" fontId="9" fillId="7" borderId="3" xfId="1" applyNumberFormat="1" applyFont="1" applyFill="1" applyBorder="1" applyAlignment="1">
      <alignment horizontal="center" vertical="center"/>
    </xf>
    <xf numFmtId="3" fontId="9" fillId="0" borderId="27" xfId="1" applyNumberFormat="1" applyFont="1" applyFill="1" applyBorder="1" applyAlignment="1">
      <alignment horizontal="left" vertical="center"/>
    </xf>
    <xf numFmtId="3" fontId="9" fillId="7" borderId="5" xfId="1" applyNumberFormat="1" applyFont="1" applyFill="1" applyBorder="1" applyAlignment="1">
      <alignment horizontal="center" vertical="center"/>
    </xf>
    <xf numFmtId="3" fontId="7" fillId="7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9" fillId="0" borderId="8" xfId="1" applyNumberFormat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/>
    </xf>
    <xf numFmtId="3" fontId="10" fillId="11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3" fontId="11" fillId="0" borderId="9" xfId="1" applyNumberFormat="1" applyFont="1" applyFill="1" applyBorder="1" applyAlignment="1">
      <alignment vertical="center" wrapText="1"/>
    </xf>
    <xf numFmtId="3" fontId="11" fillId="0" borderId="3" xfId="1" applyNumberFormat="1" applyFont="1" applyFill="1" applyBorder="1" applyAlignment="1">
      <alignment vertical="center" wrapText="1"/>
    </xf>
    <xf numFmtId="3" fontId="11" fillId="0" borderId="14" xfId="1" applyNumberFormat="1" applyFont="1" applyFill="1" applyBorder="1" applyAlignment="1">
      <alignment horizontal="left" vertical="center" wrapText="1"/>
    </xf>
    <xf numFmtId="14" fontId="11" fillId="0" borderId="9" xfId="1" applyNumberFormat="1" applyFont="1" applyFill="1" applyBorder="1" applyAlignment="1">
      <alignment vertical="center"/>
    </xf>
    <xf numFmtId="14" fontId="11" fillId="0" borderId="3" xfId="1" applyNumberFormat="1" applyFont="1" applyFill="1" applyBorder="1" applyAlignment="1">
      <alignment vertical="center" wrapText="1"/>
    </xf>
    <xf numFmtId="3" fontId="11" fillId="0" borderId="14" xfId="1" applyNumberFormat="1" applyFont="1" applyFill="1" applyBorder="1" applyAlignment="1">
      <alignment horizontal="left" vertical="center"/>
    </xf>
    <xf numFmtId="3" fontId="11" fillId="0" borderId="8" xfId="1" applyNumberFormat="1" applyFont="1" applyFill="1" applyBorder="1" applyAlignment="1">
      <alignment horizontal="left" vertical="center"/>
    </xf>
    <xf numFmtId="3" fontId="10" fillId="0" borderId="9" xfId="1" applyNumberFormat="1" applyFont="1" applyFill="1" applyBorder="1" applyAlignment="1">
      <alignment horizontal="left" vertical="center" wrapText="1"/>
    </xf>
    <xf numFmtId="0" fontId="19" fillId="0" borderId="53" xfId="0" applyFont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/>
    </xf>
    <xf numFmtId="3" fontId="9" fillId="0" borderId="1" xfId="6" applyNumberFormat="1" applyFont="1" applyFill="1" applyBorder="1" applyAlignment="1">
      <alignment vertical="center" wrapText="1"/>
    </xf>
    <xf numFmtId="3" fontId="9" fillId="0" borderId="5" xfId="6" applyNumberFormat="1" applyFont="1" applyFill="1" applyBorder="1" applyAlignment="1">
      <alignment horizontal="left" vertical="center" wrapText="1"/>
    </xf>
    <xf numFmtId="3" fontId="11" fillId="0" borderId="5" xfId="6" applyNumberFormat="1" applyFont="1" applyFill="1" applyBorder="1" applyAlignment="1">
      <alignment horizontal="left" vertical="center" wrapText="1"/>
    </xf>
    <xf numFmtId="3" fontId="11" fillId="0" borderId="1" xfId="6" applyNumberFormat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3" fontId="10" fillId="0" borderId="14" xfId="1" applyNumberFormat="1" applyFont="1" applyFill="1" applyBorder="1" applyAlignment="1">
      <alignment vertical="center" wrapText="1"/>
    </xf>
    <xf numFmtId="3" fontId="9" fillId="5" borderId="26" xfId="1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3" fontId="9" fillId="5" borderId="5" xfId="1" applyNumberFormat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67" fontId="19" fillId="0" borderId="9" xfId="0" applyNumberFormat="1" applyFont="1" applyFill="1" applyBorder="1" applyAlignment="1">
      <alignment vertical="center" wrapText="1"/>
    </xf>
    <xf numFmtId="3" fontId="11" fillId="2" borderId="1" xfId="1" applyNumberFormat="1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19" fillId="0" borderId="50" xfId="0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0" fontId="21" fillId="3" borderId="41" xfId="1" applyFont="1" applyFill="1" applyBorder="1" applyAlignment="1">
      <alignment horizontal="center" vertical="center"/>
    </xf>
    <xf numFmtId="3" fontId="23" fillId="3" borderId="26" xfId="1" applyNumberFormat="1" applyFont="1" applyFill="1" applyBorder="1" applyAlignment="1">
      <alignment horizontal="left" vertical="center"/>
    </xf>
    <xf numFmtId="3" fontId="23" fillId="3" borderId="26" xfId="4" applyNumberFormat="1" applyFont="1" applyFill="1" applyBorder="1" applyAlignment="1">
      <alignment horizontal="left" vertical="center"/>
    </xf>
    <xf numFmtId="3" fontId="9" fillId="0" borderId="27" xfId="1" applyNumberFormat="1" applyFont="1" applyFill="1" applyBorder="1" applyAlignment="1">
      <alignment horizontal="left" vertical="center" wrapText="1"/>
    </xf>
    <xf numFmtId="3" fontId="9" fillId="0" borderId="26" xfId="5" applyNumberFormat="1" applyFont="1" applyFill="1" applyBorder="1" applyAlignment="1">
      <alignment horizontal="left" vertical="center"/>
    </xf>
    <xf numFmtId="3" fontId="12" fillId="0" borderId="28" xfId="1" applyNumberFormat="1" applyFont="1" applyFill="1" applyBorder="1" applyAlignment="1">
      <alignment horizontal="left" vertical="center"/>
    </xf>
    <xf numFmtId="3" fontId="12" fillId="0" borderId="27" xfId="1" applyNumberFormat="1" applyFont="1" applyFill="1" applyBorder="1" applyAlignment="1">
      <alignment horizontal="left" vertical="center"/>
    </xf>
    <xf numFmtId="3" fontId="9" fillId="4" borderId="26" xfId="1" applyNumberFormat="1" applyFont="1" applyFill="1" applyBorder="1" applyAlignment="1">
      <alignment horizontal="left" vertical="center"/>
    </xf>
    <xf numFmtId="3" fontId="9" fillId="0" borderId="44" xfId="1" applyNumberFormat="1" applyFont="1" applyFill="1" applyBorder="1" applyAlignment="1">
      <alignment horizontal="left" vertical="center"/>
    </xf>
    <xf numFmtId="3" fontId="9" fillId="0" borderId="4" xfId="1" applyNumberFormat="1" applyFont="1" applyFill="1" applyBorder="1" applyAlignment="1">
      <alignment horizontal="left" vertical="center"/>
    </xf>
    <xf numFmtId="3" fontId="9" fillId="0" borderId="5" xfId="1" applyNumberFormat="1" applyFont="1" applyFill="1" applyBorder="1" applyAlignment="1">
      <alignment horizontal="left" vertical="center"/>
    </xf>
    <xf numFmtId="3" fontId="23" fillId="3" borderId="4" xfId="1" applyNumberFormat="1" applyFont="1" applyFill="1" applyBorder="1" applyAlignment="1">
      <alignment horizontal="left" vertical="center"/>
    </xf>
    <xf numFmtId="3" fontId="9" fillId="4" borderId="28" xfId="1" applyNumberFormat="1" applyFont="1" applyFill="1" applyBorder="1" applyAlignment="1">
      <alignment horizontal="left" vertical="center"/>
    </xf>
    <xf numFmtId="3" fontId="9" fillId="3" borderId="26" xfId="1" applyNumberFormat="1" applyFont="1" applyFill="1" applyBorder="1" applyAlignment="1">
      <alignment horizontal="left" vertical="center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3" xfId="1" applyNumberFormat="1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3" fontId="34" fillId="0" borderId="1" xfId="1" applyNumberFormat="1" applyFont="1" applyFill="1" applyBorder="1" applyAlignment="1">
      <alignment horizontal="left" vertical="center" wrapText="1"/>
    </xf>
    <xf numFmtId="3" fontId="32" fillId="0" borderId="3" xfId="1" applyNumberFormat="1" applyFont="1" applyFill="1" applyBorder="1" applyAlignment="1">
      <alignment horizontal="center" vertical="center"/>
    </xf>
    <xf numFmtId="3" fontId="36" fillId="0" borderId="1" xfId="1" applyNumberFormat="1" applyFont="1" applyFill="1" applyBorder="1" applyAlignment="1">
      <alignment horizontal="center" vertical="center"/>
    </xf>
    <xf numFmtId="3" fontId="37" fillId="7" borderId="1" xfId="1" applyNumberFormat="1" applyFont="1" applyFill="1" applyBorder="1" applyAlignment="1">
      <alignment horizontal="center" vertical="center" wrapText="1"/>
    </xf>
    <xf numFmtId="3" fontId="37" fillId="7" borderId="1" xfId="1" applyNumberFormat="1" applyFont="1" applyFill="1" applyBorder="1" applyAlignment="1">
      <alignment horizontal="center" vertical="center"/>
    </xf>
    <xf numFmtId="3" fontId="37" fillId="5" borderId="1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6" fillId="7" borderId="11" xfId="0" applyFont="1" applyFill="1" applyBorder="1" applyAlignment="1">
      <alignment horizontal="center" vertical="center"/>
    </xf>
    <xf numFmtId="3" fontId="37" fillId="5" borderId="3" xfId="1" applyNumberFormat="1" applyFont="1" applyFill="1" applyBorder="1" applyAlignment="1">
      <alignment horizontal="center" vertical="center"/>
    </xf>
    <xf numFmtId="3" fontId="37" fillId="7" borderId="11" xfId="1" applyNumberFormat="1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34" fillId="5" borderId="1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3" fontId="10" fillId="10" borderId="1" xfId="1" applyNumberFormat="1" applyFont="1" applyFill="1" applyBorder="1" applyAlignment="1">
      <alignment horizontal="left" vertical="center" wrapText="1"/>
    </xf>
    <xf numFmtId="3" fontId="34" fillId="0" borderId="1" xfId="1" applyNumberFormat="1" applyFont="1" applyFill="1" applyBorder="1" applyAlignment="1">
      <alignment horizontal="center" vertical="center"/>
    </xf>
    <xf numFmtId="10" fontId="11" fillId="0" borderId="3" xfId="1" applyNumberFormat="1" applyFont="1" applyFill="1" applyBorder="1" applyAlignment="1">
      <alignment horizontal="center" vertical="center"/>
    </xf>
    <xf numFmtId="3" fontId="33" fillId="0" borderId="1" xfId="1" applyNumberFormat="1" applyFont="1" applyFill="1" applyBorder="1" applyAlignment="1">
      <alignment horizontal="left" vertical="center" wrapText="1"/>
    </xf>
    <xf numFmtId="3" fontId="37" fillId="0" borderId="1" xfId="1" applyNumberFormat="1" applyFont="1" applyFill="1" applyBorder="1" applyAlignment="1">
      <alignment horizontal="center" vertical="center"/>
    </xf>
    <xf numFmtId="3" fontId="37" fillId="0" borderId="1" xfId="5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3" fontId="37" fillId="0" borderId="3" xfId="1" applyNumberFormat="1" applyFont="1" applyFill="1" applyBorder="1" applyAlignment="1">
      <alignment horizontal="center" vertical="center"/>
    </xf>
    <xf numFmtId="3" fontId="37" fillId="0" borderId="11" xfId="1" applyNumberFormat="1" applyFont="1" applyFill="1" applyBorder="1" applyAlignment="1">
      <alignment horizontal="center" vertical="center"/>
    </xf>
    <xf numFmtId="3" fontId="37" fillId="0" borderId="1" xfId="1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10" fontId="7" fillId="0" borderId="32" xfId="0" applyNumberFormat="1" applyFont="1" applyFill="1" applyBorder="1" applyAlignment="1">
      <alignment horizontal="center" vertical="center"/>
    </xf>
    <xf numFmtId="3" fontId="35" fillId="0" borderId="1" xfId="1" applyNumberFormat="1" applyFont="1" applyFill="1" applyBorder="1" applyAlignment="1">
      <alignment horizontal="center" vertical="center"/>
    </xf>
    <xf numFmtId="3" fontId="36" fillId="0" borderId="1" xfId="1" applyNumberFormat="1" applyFont="1" applyFill="1" applyBorder="1" applyAlignment="1">
      <alignment horizontal="center" vertical="center" wrapText="1"/>
    </xf>
    <xf numFmtId="3" fontId="11" fillId="0" borderId="26" xfId="1" applyNumberFormat="1" applyFont="1" applyFill="1" applyBorder="1" applyAlignment="1">
      <alignment horizontal="left" vertical="center"/>
    </xf>
    <xf numFmtId="3" fontId="9" fillId="10" borderId="28" xfId="1" applyNumberFormat="1" applyFont="1" applyFill="1" applyBorder="1" applyAlignment="1">
      <alignment horizontal="left" vertical="center"/>
    </xf>
    <xf numFmtId="3" fontId="23" fillId="0" borderId="1" xfId="4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5" fillId="0" borderId="1" xfId="1" applyFont="1" applyFill="1" applyBorder="1"/>
    <xf numFmtId="3" fontId="23" fillId="0" borderId="1" xfId="1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31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0" fontId="5" fillId="1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13" fillId="4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3" fontId="9" fillId="0" borderId="26" xfId="1" applyNumberFormat="1" applyFont="1" applyFill="1" applyBorder="1" applyAlignment="1">
      <alignment horizontal="left" vertical="center" wrapText="1"/>
    </xf>
    <xf numFmtId="0" fontId="3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right" vertical="center"/>
    </xf>
    <xf numFmtId="0" fontId="13" fillId="1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3" fontId="23" fillId="0" borderId="1" xfId="4" applyNumberFormat="1" applyFont="1" applyFill="1" applyBorder="1" applyAlignment="1">
      <alignment horizontal="left" vertical="center"/>
    </xf>
    <xf numFmtId="3" fontId="9" fillId="7" borderId="1" xfId="5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3" fontId="7" fillId="7" borderId="1" xfId="1" applyNumberFormat="1" applyFont="1" applyFill="1" applyBorder="1" applyAlignment="1">
      <alignment horizontal="center" vertical="center" wrapText="1"/>
    </xf>
    <xf numFmtId="3" fontId="9" fillId="7" borderId="1" xfId="1" applyNumberFormat="1" applyFont="1" applyFill="1" applyBorder="1" applyAlignment="1">
      <alignment horizontal="center" vertical="center" wrapText="1"/>
    </xf>
    <xf numFmtId="3" fontId="7" fillId="10" borderId="1" xfId="1" applyNumberFormat="1" applyFont="1" applyFill="1" applyBorder="1" applyAlignment="1">
      <alignment horizontal="center" vertical="center"/>
    </xf>
    <xf numFmtId="3" fontId="7" fillId="11" borderId="1" xfId="1" applyNumberFormat="1" applyFont="1" applyFill="1" applyBorder="1" applyAlignment="1">
      <alignment horizontal="left" vertical="center"/>
    </xf>
    <xf numFmtId="3" fontId="7" fillId="11" borderId="1" xfId="1" applyNumberFormat="1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left" vertical="center"/>
    </xf>
    <xf numFmtId="3" fontId="9" fillId="11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wrapText="1"/>
    </xf>
    <xf numFmtId="3" fontId="33" fillId="5" borderId="1" xfId="1" applyNumberFormat="1" applyFont="1" applyFill="1" applyBorder="1" applyAlignment="1">
      <alignment horizontal="center" vertical="center"/>
    </xf>
    <xf numFmtId="3" fontId="22" fillId="3" borderId="8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3" fontId="22" fillId="3" borderId="8" xfId="1" applyNumberFormat="1" applyFont="1" applyFill="1" applyBorder="1" applyAlignment="1">
      <alignment vertical="center"/>
    </xf>
    <xf numFmtId="3" fontId="22" fillId="3" borderId="4" xfId="1" applyNumberFormat="1" applyFont="1" applyFill="1" applyBorder="1" applyAlignment="1">
      <alignment vertical="center"/>
    </xf>
    <xf numFmtId="3" fontId="22" fillId="3" borderId="5" xfId="1" applyNumberFormat="1" applyFont="1" applyFill="1" applyBorder="1" applyAlignment="1">
      <alignment vertical="center"/>
    </xf>
    <xf numFmtId="3" fontId="34" fillId="0" borderId="8" xfId="1" applyNumberFormat="1" applyFont="1" applyFill="1" applyBorder="1" applyAlignment="1">
      <alignment vertical="center"/>
    </xf>
    <xf numFmtId="3" fontId="34" fillId="0" borderId="8" xfId="1" applyNumberFormat="1" applyFont="1" applyFill="1" applyBorder="1" applyAlignment="1">
      <alignment horizontal="left" vertical="center"/>
    </xf>
    <xf numFmtId="3" fontId="22" fillId="3" borderId="1" xfId="1" applyNumberFormat="1" applyFont="1" applyFill="1" applyBorder="1" applyAlignment="1">
      <alignment vertical="center"/>
    </xf>
    <xf numFmtId="3" fontId="34" fillId="0" borderId="1" xfId="1" applyNumberFormat="1" applyFont="1" applyFill="1" applyBorder="1" applyAlignment="1">
      <alignment vertical="center"/>
    </xf>
    <xf numFmtId="3" fontId="22" fillId="3" borderId="43" xfId="1" applyNumberFormat="1" applyFont="1" applyFill="1" applyBorder="1" applyAlignment="1">
      <alignment vertical="center"/>
    </xf>
    <xf numFmtId="3" fontId="22" fillId="3" borderId="44" xfId="1" applyNumberFormat="1" applyFont="1" applyFill="1" applyBorder="1" applyAlignment="1">
      <alignment vertical="center"/>
    </xf>
    <xf numFmtId="3" fontId="22" fillId="3" borderId="23" xfId="1" applyNumberFormat="1" applyFont="1" applyFill="1" applyBorder="1" applyAlignment="1">
      <alignment vertical="center"/>
    </xf>
    <xf numFmtId="3" fontId="22" fillId="3" borderId="45" xfId="1" applyNumberFormat="1" applyFont="1" applyFill="1" applyBorder="1" applyAlignment="1">
      <alignment vertical="center"/>
    </xf>
    <xf numFmtId="3" fontId="22" fillId="3" borderId="46" xfId="1" applyNumberFormat="1" applyFont="1" applyFill="1" applyBorder="1" applyAlignment="1">
      <alignment vertical="center"/>
    </xf>
    <xf numFmtId="3" fontId="22" fillId="3" borderId="47" xfId="1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left" vertical="center"/>
    </xf>
    <xf numFmtId="3" fontId="23" fillId="3" borderId="1" xfId="4" applyNumberFormat="1" applyFont="1" applyFill="1" applyBorder="1" applyAlignment="1">
      <alignment horizontal="left" vertical="center"/>
    </xf>
    <xf numFmtId="3" fontId="9" fillId="0" borderId="1" xfId="5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left" vertical="center"/>
    </xf>
    <xf numFmtId="3" fontId="9" fillId="3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3" fontId="22" fillId="3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3" fontId="17" fillId="0" borderId="1" xfId="1" applyNumberFormat="1" applyFont="1" applyFill="1" applyBorder="1" applyAlignment="1">
      <alignment horizontal="left" vertical="center"/>
    </xf>
    <xf numFmtId="167" fontId="19" fillId="0" borderId="1" xfId="0" applyNumberFormat="1" applyFont="1" applyFill="1" applyBorder="1" applyAlignment="1">
      <alignment horizontal="left" vertical="center"/>
    </xf>
    <xf numFmtId="167" fontId="19" fillId="0" borderId="1" xfId="0" applyNumberFormat="1" applyFont="1" applyFill="1" applyBorder="1" applyAlignment="1">
      <alignment vertical="center" wrapText="1"/>
    </xf>
    <xf numFmtId="3" fontId="10" fillId="2" borderId="1" xfId="1" applyNumberFormat="1" applyFont="1" applyFill="1" applyBorder="1" applyAlignment="1">
      <alignment horizontal="left" vertical="center"/>
    </xf>
    <xf numFmtId="3" fontId="10" fillId="2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21" fillId="3" borderId="52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3" fontId="23" fillId="3" borderId="1" xfId="4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14" fontId="11" fillId="0" borderId="1" xfId="1" applyNumberFormat="1" applyFont="1" applyFill="1" applyBorder="1" applyAlignment="1">
      <alignment vertical="center" wrapText="1"/>
    </xf>
    <xf numFmtId="3" fontId="34" fillId="0" borderId="1" xfId="1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 wrapText="1"/>
    </xf>
    <xf numFmtId="3" fontId="23" fillId="3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10" fontId="9" fillId="10" borderId="1" xfId="1" applyNumberFormat="1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left" vertical="center"/>
    </xf>
    <xf numFmtId="10" fontId="19" fillId="10" borderId="1" xfId="0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3" fontId="20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left" vertical="center"/>
    </xf>
    <xf numFmtId="0" fontId="21" fillId="3" borderId="1" xfId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/>
    </xf>
    <xf numFmtId="10" fontId="21" fillId="3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vertical="center"/>
    </xf>
    <xf numFmtId="10" fontId="21" fillId="3" borderId="1" xfId="1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1" fillId="3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3" fontId="9" fillId="0" borderId="54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3" fontId="39" fillId="0" borderId="1" xfId="0" applyNumberFormat="1" applyFont="1" applyFill="1" applyBorder="1" applyAlignment="1">
      <alignment horizontal="center" vertical="center"/>
    </xf>
    <xf numFmtId="3" fontId="40" fillId="0" borderId="1" xfId="1" applyNumberFormat="1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33" fillId="0" borderId="1" xfId="1" applyNumberFormat="1" applyFont="1" applyFill="1" applyBorder="1" applyAlignment="1">
      <alignment horizontal="center" vertical="center"/>
    </xf>
    <xf numFmtId="3" fontId="33" fillId="0" borderId="1" xfId="1" applyNumberFormat="1" applyFont="1" applyFill="1" applyBorder="1" applyAlignment="1">
      <alignment horizontal="center" vertical="center" wrapText="1"/>
    </xf>
    <xf numFmtId="3" fontId="41" fillId="0" borderId="1" xfId="1" applyNumberFormat="1" applyFont="1" applyFill="1" applyBorder="1" applyAlignment="1">
      <alignment horizontal="center" vertical="center" wrapText="1"/>
    </xf>
    <xf numFmtId="14" fontId="33" fillId="0" borderId="1" xfId="1" applyNumberFormat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vertical="center"/>
    </xf>
    <xf numFmtId="3" fontId="34" fillId="7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10" fontId="21" fillId="3" borderId="1" xfId="1" applyNumberFormat="1" applyFont="1" applyFill="1" applyBorder="1" applyAlignment="1">
      <alignment horizontal="center" vertical="center" wrapText="1"/>
    </xf>
    <xf numFmtId="3" fontId="34" fillId="10" borderId="1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/>
    <xf numFmtId="0" fontId="33" fillId="0" borderId="0" xfId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1" applyFont="1" applyFill="1" applyBorder="1" applyAlignment="1"/>
    <xf numFmtId="10" fontId="9" fillId="0" borderId="1" xfId="1" applyNumberFormat="1" applyFont="1" applyFill="1" applyBorder="1" applyAlignment="1">
      <alignment vertical="center"/>
    </xf>
    <xf numFmtId="10" fontId="11" fillId="0" borderId="1" xfId="1" applyNumberFormat="1" applyFont="1" applyFill="1" applyBorder="1" applyAlignment="1">
      <alignment vertical="center"/>
    </xf>
    <xf numFmtId="3" fontId="37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0" fontId="44" fillId="0" borderId="1" xfId="1" applyFont="1" applyFill="1" applyBorder="1" applyAlignment="1">
      <alignment horizontal="left"/>
    </xf>
    <xf numFmtId="0" fontId="7" fillId="0" borderId="0" xfId="1" applyFont="1" applyFill="1" applyBorder="1" applyAlignment="1">
      <alignment vertical="center" wrapText="1"/>
    </xf>
    <xf numFmtId="0" fontId="43" fillId="0" borderId="0" xfId="0" applyFont="1" applyFill="1" applyAlignment="1">
      <alignment vertical="center" wrapText="1"/>
    </xf>
    <xf numFmtId="0" fontId="43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10" fontId="11" fillId="10" borderId="1" xfId="1" applyNumberFormat="1" applyFont="1" applyFill="1" applyBorder="1" applyAlignment="1">
      <alignment horizontal="center" vertical="center"/>
    </xf>
    <xf numFmtId="10" fontId="7" fillId="10" borderId="1" xfId="1" applyNumberFormat="1" applyFont="1" applyFill="1" applyBorder="1" applyAlignment="1">
      <alignment horizontal="center" vertical="center"/>
    </xf>
    <xf numFmtId="3" fontId="7" fillId="5" borderId="1" xfId="1" applyNumberFormat="1" applyFont="1" applyFill="1" applyBorder="1" applyAlignment="1">
      <alignment horizontal="center" vertical="center"/>
    </xf>
    <xf numFmtId="3" fontId="10" fillId="5" borderId="1" xfId="1" applyNumberFormat="1" applyFont="1" applyFill="1" applyBorder="1" applyAlignment="1">
      <alignment horizontal="left" vertical="center" wrapText="1"/>
    </xf>
    <xf numFmtId="0" fontId="7" fillId="10" borderId="1" xfId="1" applyFont="1" applyFill="1" applyBorder="1" applyAlignment="1">
      <alignment vertical="center"/>
    </xf>
    <xf numFmtId="0" fontId="9" fillId="10" borderId="1" xfId="1" applyFont="1" applyFill="1" applyBorder="1" applyAlignment="1">
      <alignment horizontal="left" vertical="center" wrapText="1"/>
    </xf>
    <xf numFmtId="3" fontId="11" fillId="10" borderId="1" xfId="1" applyNumberFormat="1" applyFont="1" applyFill="1" applyBorder="1" applyAlignment="1">
      <alignment horizontal="left" vertical="center" wrapText="1"/>
    </xf>
    <xf numFmtId="3" fontId="9" fillId="10" borderId="1" xfId="1" applyNumberFormat="1" applyFont="1" applyFill="1" applyBorder="1" applyAlignment="1">
      <alignment horizontal="left" vertical="center" wrapText="1"/>
    </xf>
    <xf numFmtId="0" fontId="10" fillId="10" borderId="1" xfId="1" applyFont="1" applyFill="1" applyBorder="1" applyAlignment="1">
      <alignment horizontal="center" vertical="center" wrapText="1"/>
    </xf>
    <xf numFmtId="3" fontId="34" fillId="4" borderId="1" xfId="1" applyNumberFormat="1" applyFont="1" applyFill="1" applyBorder="1" applyAlignment="1">
      <alignment horizontal="center" vertical="center"/>
    </xf>
    <xf numFmtId="3" fontId="39" fillId="4" borderId="1" xfId="0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49" fillId="3" borderId="1" xfId="1" applyFont="1" applyFill="1" applyBorder="1" applyAlignment="1">
      <alignment horizontal="center" vertical="center" wrapText="1"/>
    </xf>
    <xf numFmtId="0" fontId="49" fillId="3" borderId="26" xfId="1" applyFont="1" applyFill="1" applyBorder="1" applyAlignment="1">
      <alignment horizontal="center" vertical="center" wrapText="1"/>
    </xf>
    <xf numFmtId="0" fontId="49" fillId="3" borderId="26" xfId="1" applyFont="1" applyFill="1" applyBorder="1" applyAlignment="1">
      <alignment horizontal="center" vertical="center" textRotation="90" wrapText="1"/>
    </xf>
    <xf numFmtId="0" fontId="47" fillId="0" borderId="0" xfId="0" applyFont="1" applyAlignment="1">
      <alignment wrapText="1"/>
    </xf>
    <xf numFmtId="0" fontId="49" fillId="3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9" fillId="3" borderId="1" xfId="1" applyFont="1" applyFill="1" applyBorder="1" applyAlignment="1">
      <alignment horizontal="center" vertical="center" textRotation="90" wrapText="1"/>
    </xf>
    <xf numFmtId="3" fontId="50" fillId="3" borderId="1" xfId="1" applyNumberFormat="1" applyFont="1" applyFill="1" applyBorder="1" applyAlignment="1">
      <alignment horizontal="center" vertical="center" wrapText="1"/>
    </xf>
    <xf numFmtId="0" fontId="50" fillId="3" borderId="1" xfId="1" applyFont="1" applyFill="1" applyBorder="1" applyAlignment="1">
      <alignment horizontal="center" vertical="center" wrapText="1"/>
    </xf>
    <xf numFmtId="0" fontId="50" fillId="3" borderId="5" xfId="1" applyFont="1" applyFill="1" applyBorder="1" applyAlignment="1">
      <alignment horizontal="center" vertical="center" wrapText="1"/>
    </xf>
    <xf numFmtId="0" fontId="50" fillId="3" borderId="26" xfId="1" applyFont="1" applyFill="1" applyBorder="1" applyAlignment="1">
      <alignment horizontal="center" vertical="center" wrapText="1"/>
    </xf>
    <xf numFmtId="0" fontId="50" fillId="3" borderId="11" xfId="1" applyFont="1" applyFill="1" applyBorder="1" applyAlignment="1">
      <alignment horizontal="center" vertical="center" wrapText="1"/>
    </xf>
    <xf numFmtId="0" fontId="50" fillId="3" borderId="27" xfId="1" applyFont="1" applyFill="1" applyBorder="1" applyAlignment="1">
      <alignment horizontal="center" vertical="center" wrapText="1"/>
    </xf>
    <xf numFmtId="0" fontId="50" fillId="3" borderId="1" xfId="1" applyFont="1" applyFill="1" applyBorder="1" applyAlignment="1">
      <alignment vertical="center" wrapText="1"/>
    </xf>
    <xf numFmtId="49" fontId="50" fillId="3" borderId="1" xfId="1" applyNumberFormat="1" applyFont="1" applyFill="1" applyBorder="1" applyAlignment="1">
      <alignment vertical="center" wrapText="1"/>
    </xf>
    <xf numFmtId="0" fontId="50" fillId="3" borderId="25" xfId="1" applyFont="1" applyFill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1" fontId="51" fillId="2" borderId="1" xfId="0" applyNumberFormat="1" applyFont="1" applyFill="1" applyBorder="1" applyAlignment="1"/>
    <xf numFmtId="0" fontId="52" fillId="2" borderId="1" xfId="0" applyFont="1" applyFill="1" applyBorder="1" applyAlignment="1">
      <alignment vertical="center" wrapText="1"/>
    </xf>
    <xf numFmtId="0" fontId="51" fillId="2" borderId="1" xfId="0" applyFont="1" applyFill="1" applyBorder="1" applyAlignment="1"/>
    <xf numFmtId="3" fontId="51" fillId="2" borderId="1" xfId="0" applyNumberFormat="1" applyFont="1" applyFill="1" applyBorder="1" applyAlignment="1">
      <alignment horizontal="left" wrapText="1"/>
    </xf>
    <xf numFmtId="14" fontId="51" fillId="2" borderId="1" xfId="0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/>
    </xf>
    <xf numFmtId="14" fontId="51" fillId="2" borderId="1" xfId="0" applyNumberFormat="1" applyFont="1" applyFill="1" applyBorder="1" applyAlignment="1">
      <alignment horizontal="center"/>
    </xf>
    <xf numFmtId="0" fontId="51" fillId="2" borderId="1" xfId="0" applyFont="1" applyFill="1" applyBorder="1" applyAlignment="1">
      <alignment horizontal="center" vertical="center" wrapText="1"/>
    </xf>
    <xf numFmtId="3" fontId="53" fillId="2" borderId="1" xfId="4" applyNumberFormat="1" applyFont="1" applyFill="1" applyBorder="1" applyAlignment="1">
      <alignment horizontal="center" vertical="center"/>
    </xf>
    <xf numFmtId="3" fontId="53" fillId="0" borderId="1" xfId="1" applyNumberFormat="1" applyFont="1" applyFill="1" applyBorder="1" applyAlignment="1">
      <alignment horizontal="center" vertical="center"/>
    </xf>
    <xf numFmtId="14" fontId="53" fillId="0" borderId="1" xfId="1" applyNumberFormat="1" applyFont="1" applyFill="1" applyBorder="1" applyAlignment="1">
      <alignment horizontal="center" vertical="center"/>
    </xf>
    <xf numFmtId="169" fontId="51" fillId="0" borderId="1" xfId="0" applyNumberFormat="1" applyFont="1" applyFill="1" applyBorder="1" applyAlignment="1">
      <alignment horizontal="center" vertical="center"/>
    </xf>
    <xf numFmtId="1" fontId="51" fillId="0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169" fontId="51" fillId="2" borderId="1" xfId="0" applyNumberFormat="1" applyFont="1" applyFill="1" applyBorder="1" applyAlignment="1">
      <alignment horizontal="center" vertical="center"/>
    </xf>
    <xf numFmtId="10" fontId="53" fillId="0" borderId="1" xfId="1" applyNumberFormat="1" applyFont="1" applyFill="1" applyBorder="1" applyAlignment="1">
      <alignment horizontal="center" vertical="center"/>
    </xf>
    <xf numFmtId="3" fontId="53" fillId="0" borderId="1" xfId="1" applyNumberFormat="1" applyFont="1" applyFill="1" applyBorder="1" applyAlignment="1">
      <alignment horizontal="left" vertical="center"/>
    </xf>
    <xf numFmtId="49" fontId="51" fillId="0" borderId="1" xfId="0" applyNumberFormat="1" applyFont="1" applyFill="1" applyBorder="1" applyAlignment="1">
      <alignment horizontal="center" vertical="center"/>
    </xf>
    <xf numFmtId="3" fontId="53" fillId="0" borderId="26" xfId="1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53" fillId="0" borderId="1" xfId="1" applyFont="1" applyFill="1" applyBorder="1" applyAlignment="1">
      <alignment vertical="center"/>
    </xf>
    <xf numFmtId="0" fontId="51" fillId="0" borderId="0" xfId="0" applyFont="1" applyAlignment="1"/>
    <xf numFmtId="0" fontId="54" fillId="0" borderId="1" xfId="1" applyFont="1" applyFill="1" applyBorder="1" applyAlignment="1">
      <alignment vertical="center"/>
    </xf>
    <xf numFmtId="3" fontId="55" fillId="0" borderId="1" xfId="1" applyNumberFormat="1" applyFont="1" applyFill="1" applyBorder="1" applyAlignment="1">
      <alignment horizontal="center" vertical="center"/>
    </xf>
    <xf numFmtId="3" fontId="51" fillId="2" borderId="1" xfId="0" applyNumberFormat="1" applyFont="1" applyFill="1" applyBorder="1" applyAlignment="1">
      <alignment horizontal="left"/>
    </xf>
    <xf numFmtId="17" fontId="53" fillId="0" borderId="1" xfId="1" applyNumberFormat="1" applyFont="1" applyFill="1" applyBorder="1" applyAlignment="1">
      <alignment horizontal="center" vertical="center"/>
    </xf>
    <xf numFmtId="3" fontId="53" fillId="0" borderId="27" xfId="1" applyNumberFormat="1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vertical="center" wrapText="1"/>
    </xf>
    <xf numFmtId="0" fontId="58" fillId="0" borderId="3" xfId="1" applyFont="1" applyFill="1" applyBorder="1" applyAlignment="1">
      <alignment horizontal="center"/>
    </xf>
    <xf numFmtId="14" fontId="58" fillId="0" borderId="3" xfId="1" applyNumberFormat="1" applyFont="1" applyFill="1" applyBorder="1" applyAlignment="1">
      <alignment horizontal="center"/>
    </xf>
    <xf numFmtId="0" fontId="51" fillId="2" borderId="3" xfId="0" applyFont="1" applyFill="1" applyBorder="1" applyAlignment="1">
      <alignment horizontal="center" vertical="center" wrapText="1"/>
    </xf>
    <xf numFmtId="14" fontId="58" fillId="0" borderId="3" xfId="1" applyNumberFormat="1" applyFont="1" applyFill="1" applyBorder="1" applyAlignment="1">
      <alignment horizontal="center" vertical="center"/>
    </xf>
    <xf numFmtId="3" fontId="58" fillId="0" borderId="3" xfId="1" applyNumberFormat="1" applyFont="1" applyFill="1" applyBorder="1" applyAlignment="1">
      <alignment horizontal="center" vertical="center"/>
    </xf>
    <xf numFmtId="17" fontId="58" fillId="0" borderId="3" xfId="1" applyNumberFormat="1" applyFont="1" applyFill="1" applyBorder="1" applyAlignment="1">
      <alignment horizontal="center" vertical="center"/>
    </xf>
    <xf numFmtId="3" fontId="58" fillId="0" borderId="28" xfId="1" applyNumberFormat="1" applyFont="1" applyFill="1" applyBorder="1" applyAlignment="1">
      <alignment horizontal="center" vertical="center"/>
    </xf>
    <xf numFmtId="3" fontId="58" fillId="0" borderId="52" xfId="1" applyNumberFormat="1" applyFont="1" applyFill="1" applyBorder="1" applyAlignment="1">
      <alignment horizontal="center" vertical="center"/>
    </xf>
    <xf numFmtId="1" fontId="58" fillId="0" borderId="3" xfId="1" applyNumberFormat="1" applyFont="1" applyFill="1" applyBorder="1" applyAlignment="1">
      <alignment horizontal="center" vertical="center"/>
    </xf>
    <xf numFmtId="0" fontId="58" fillId="0" borderId="3" xfId="1" applyFont="1" applyFill="1" applyBorder="1" applyAlignment="1">
      <alignment vertical="center"/>
    </xf>
    <xf numFmtId="49" fontId="50" fillId="3" borderId="1" xfId="1" applyNumberFormat="1" applyFont="1" applyFill="1" applyBorder="1" applyAlignment="1">
      <alignment horizontal="center" vertical="center" wrapText="1"/>
    </xf>
    <xf numFmtId="3" fontId="59" fillId="0" borderId="1" xfId="4" applyNumberFormat="1" applyFont="1" applyFill="1" applyBorder="1" applyAlignment="1">
      <alignment horizontal="center" vertical="center"/>
    </xf>
    <xf numFmtId="14" fontId="59" fillId="0" borderId="1" xfId="4" applyNumberFormat="1" applyFont="1" applyFill="1" applyBorder="1" applyAlignment="1">
      <alignment horizontal="center" vertical="center"/>
    </xf>
    <xf numFmtId="0" fontId="59" fillId="0" borderId="25" xfId="1" applyFont="1" applyFill="1" applyBorder="1" applyAlignment="1">
      <alignment vertical="center"/>
    </xf>
    <xf numFmtId="0" fontId="51" fillId="2" borderId="0" xfId="0" applyFont="1" applyFill="1" applyAlignment="1"/>
    <xf numFmtId="0" fontId="58" fillId="0" borderId="1" xfId="1" applyFont="1" applyFill="1" applyBorder="1" applyAlignment="1">
      <alignment horizontal="left" vertical="center"/>
    </xf>
    <xf numFmtId="0" fontId="53" fillId="0" borderId="1" xfId="1" applyFont="1" applyFill="1" applyBorder="1" applyAlignment="1"/>
    <xf numFmtId="1" fontId="51" fillId="2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/>
    </xf>
    <xf numFmtId="3" fontId="53" fillId="0" borderId="3" xfId="1" applyNumberFormat="1" applyFont="1" applyFill="1" applyBorder="1" applyAlignment="1">
      <alignment horizontal="center" vertical="center"/>
    </xf>
    <xf numFmtId="3" fontId="53" fillId="0" borderId="24" xfId="1" applyNumberFormat="1" applyFont="1" applyFill="1" applyBorder="1" applyAlignment="1">
      <alignment horizontal="center" vertical="center"/>
    </xf>
    <xf numFmtId="3" fontId="53" fillId="0" borderId="28" xfId="1" applyNumberFormat="1" applyFont="1" applyFill="1" applyBorder="1" applyAlignment="1">
      <alignment horizontal="center" vertical="center"/>
    </xf>
    <xf numFmtId="3" fontId="53" fillId="0" borderId="1" xfId="1" applyNumberFormat="1" applyFont="1" applyFill="1" applyBorder="1" applyAlignment="1">
      <alignment vertical="center"/>
    </xf>
    <xf numFmtId="1" fontId="51" fillId="2" borderId="1" xfId="0" applyNumberFormat="1" applyFont="1" applyFill="1" applyBorder="1" applyAlignment="1">
      <alignment horizontal="center" vertical="center" wrapText="1"/>
    </xf>
    <xf numFmtId="3" fontId="53" fillId="2" borderId="1" xfId="1" applyNumberFormat="1" applyFont="1" applyFill="1" applyBorder="1" applyAlignment="1">
      <alignment horizontal="center" vertical="center"/>
    </xf>
    <xf numFmtId="14" fontId="53" fillId="2" borderId="1" xfId="1" applyNumberFormat="1" applyFont="1" applyFill="1" applyBorder="1" applyAlignment="1">
      <alignment horizontal="center" vertical="center"/>
    </xf>
    <xf numFmtId="17" fontId="53" fillId="2" borderId="1" xfId="1" applyNumberFormat="1" applyFont="1" applyFill="1" applyBorder="1" applyAlignment="1">
      <alignment horizontal="center" vertical="center"/>
    </xf>
    <xf numFmtId="3" fontId="53" fillId="2" borderId="3" xfId="1" applyNumberFormat="1" applyFont="1" applyFill="1" applyBorder="1" applyAlignment="1">
      <alignment horizontal="center" vertical="center"/>
    </xf>
    <xf numFmtId="0" fontId="53" fillId="2" borderId="1" xfId="1" applyFont="1" applyFill="1" applyBorder="1" applyAlignment="1"/>
    <xf numFmtId="3" fontId="53" fillId="2" borderId="26" xfId="1" applyNumberFormat="1" applyFont="1" applyFill="1" applyBorder="1" applyAlignment="1">
      <alignment horizontal="center" vertical="center"/>
    </xf>
    <xf numFmtId="3" fontId="53" fillId="2" borderId="26" xfId="1" applyNumberFormat="1" applyFont="1" applyFill="1" applyBorder="1" applyAlignment="1">
      <alignment horizontal="center" vertical="center" wrapText="1"/>
    </xf>
    <xf numFmtId="1" fontId="51" fillId="2" borderId="5" xfId="0" applyNumberFormat="1" applyFont="1" applyFill="1" applyBorder="1" applyAlignment="1">
      <alignment horizontal="center" vertical="center"/>
    </xf>
    <xf numFmtId="3" fontId="53" fillId="2" borderId="24" xfId="1" applyNumberFormat="1" applyFont="1" applyFill="1" applyBorder="1" applyAlignment="1">
      <alignment horizontal="center" vertical="center"/>
    </xf>
    <xf numFmtId="3" fontId="53" fillId="2" borderId="1" xfId="1" applyNumberFormat="1" applyFont="1" applyFill="1" applyBorder="1" applyAlignment="1">
      <alignment vertical="center"/>
    </xf>
    <xf numFmtId="3" fontId="53" fillId="2" borderId="52" xfId="1" applyNumberFormat="1" applyFont="1" applyFill="1" applyBorder="1" applyAlignment="1">
      <alignment horizontal="center" vertical="center"/>
    </xf>
    <xf numFmtId="3" fontId="53" fillId="2" borderId="27" xfId="1" applyNumberFormat="1" applyFont="1" applyFill="1" applyBorder="1" applyAlignment="1">
      <alignment horizontal="center" vertical="center"/>
    </xf>
    <xf numFmtId="3" fontId="53" fillId="0" borderId="11" xfId="1" applyNumberFormat="1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14" fontId="51" fillId="2" borderId="1" xfId="0" applyNumberFormat="1" applyFont="1" applyFill="1" applyBorder="1" applyAlignment="1">
      <alignment horizontal="center" vertical="center"/>
    </xf>
    <xf numFmtId="3" fontId="59" fillId="2" borderId="1" xfId="4" applyNumberFormat="1" applyFont="1" applyFill="1" applyBorder="1" applyAlignment="1">
      <alignment horizontal="center" vertical="center"/>
    </xf>
    <xf numFmtId="3" fontId="59" fillId="2" borderId="11" xfId="4" applyNumberFormat="1" applyFont="1" applyFill="1" applyBorder="1" applyAlignment="1">
      <alignment horizontal="center" vertical="center"/>
    </xf>
    <xf numFmtId="0" fontId="53" fillId="2" borderId="1" xfId="1" applyFont="1" applyFill="1" applyBorder="1" applyAlignment="1">
      <alignment vertical="center"/>
    </xf>
    <xf numFmtId="3" fontId="53" fillId="4" borderId="1" xfId="1" applyNumberFormat="1" applyFont="1" applyFill="1" applyBorder="1" applyAlignment="1">
      <alignment horizontal="center" vertical="center"/>
    </xf>
    <xf numFmtId="0" fontId="53" fillId="0" borderId="1" xfId="1" applyFont="1" applyFill="1" applyBorder="1" applyAlignment="1">
      <alignment vertical="center" wrapText="1"/>
    </xf>
    <xf numFmtId="3" fontId="53" fillId="0" borderId="5" xfId="1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/>
    </xf>
    <xf numFmtId="3" fontId="53" fillId="0" borderId="1" xfId="4" applyNumberFormat="1" applyFont="1" applyFill="1" applyBorder="1" applyAlignment="1">
      <alignment horizontal="center" vertical="center"/>
    </xf>
    <xf numFmtId="14" fontId="59" fillId="0" borderId="1" xfId="1" applyNumberFormat="1" applyFont="1" applyFill="1" applyBorder="1" applyAlignment="1">
      <alignment horizontal="center" vertical="center"/>
    </xf>
    <xf numFmtId="3" fontId="59" fillId="0" borderId="1" xfId="1" applyNumberFormat="1" applyFont="1" applyFill="1" applyBorder="1" applyAlignment="1">
      <alignment horizontal="center" vertical="center"/>
    </xf>
    <xf numFmtId="3" fontId="59" fillId="0" borderId="11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vertical="center"/>
    </xf>
    <xf numFmtId="0" fontId="60" fillId="0" borderId="1" xfId="10" applyFont="1" applyFill="1" applyBorder="1" applyAlignment="1">
      <alignment vertical="center"/>
    </xf>
    <xf numFmtId="0" fontId="61" fillId="0" borderId="1" xfId="0" applyFont="1" applyFill="1" applyBorder="1" applyAlignment="1">
      <alignment vertical="center"/>
    </xf>
    <xf numFmtId="0" fontId="54" fillId="0" borderId="1" xfId="1" applyFont="1" applyFill="1" applyBorder="1" applyAlignment="1">
      <alignment vertical="center" wrapText="1"/>
    </xf>
    <xf numFmtId="3" fontId="53" fillId="2" borderId="11" xfId="1" applyNumberFormat="1" applyFont="1" applyFill="1" applyBorder="1" applyAlignment="1">
      <alignment horizontal="center" vertical="center"/>
    </xf>
    <xf numFmtId="14" fontId="53" fillId="0" borderId="3" xfId="1" applyNumberFormat="1" applyFont="1" applyFill="1" applyBorder="1" applyAlignment="1">
      <alignment horizontal="center" vertical="center"/>
    </xf>
    <xf numFmtId="17" fontId="53" fillId="0" borderId="3" xfId="1" applyNumberFormat="1" applyFont="1" applyFill="1" applyBorder="1" applyAlignment="1">
      <alignment horizontal="center" vertical="center"/>
    </xf>
    <xf numFmtId="0" fontId="53" fillId="0" borderId="3" xfId="1" applyFont="1" applyFill="1" applyBorder="1" applyAlignment="1">
      <alignment vertical="center"/>
    </xf>
    <xf numFmtId="0" fontId="51" fillId="0" borderId="3" xfId="0" applyFont="1" applyBorder="1" applyAlignment="1">
      <alignment horizontal="center"/>
    </xf>
    <xf numFmtId="14" fontId="51" fillId="0" borderId="1" xfId="0" applyNumberFormat="1" applyFont="1" applyBorder="1" applyAlignment="1"/>
    <xf numFmtId="0" fontId="51" fillId="0" borderId="1" xfId="0" applyFont="1" applyBorder="1" applyAlignment="1"/>
    <xf numFmtId="0" fontId="51" fillId="0" borderId="1" xfId="0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3" fontId="59" fillId="0" borderId="1" xfId="4" applyNumberFormat="1" applyFont="1" applyFill="1" applyBorder="1" applyAlignment="1">
      <alignment horizontal="left" vertical="center"/>
    </xf>
    <xf numFmtId="14" fontId="52" fillId="0" borderId="1" xfId="0" applyNumberFormat="1" applyFont="1" applyBorder="1" applyAlignment="1">
      <alignment horizontal="center" vertical="center" wrapText="1"/>
    </xf>
    <xf numFmtId="14" fontId="52" fillId="0" borderId="1" xfId="0" applyNumberFormat="1" applyFont="1" applyBorder="1" applyAlignment="1">
      <alignment horizontal="right" vertical="center" wrapText="1"/>
    </xf>
    <xf numFmtId="14" fontId="53" fillId="0" borderId="11" xfId="1" applyNumberFormat="1" applyFont="1" applyFill="1" applyBorder="1" applyAlignment="1">
      <alignment horizontal="center" vertical="center"/>
    </xf>
    <xf numFmtId="1" fontId="51" fillId="2" borderId="3" xfId="0" applyNumberFormat="1" applyFont="1" applyFill="1" applyBorder="1" applyAlignment="1"/>
    <xf numFmtId="0" fontId="52" fillId="2" borderId="3" xfId="0" applyFont="1" applyFill="1" applyBorder="1" applyAlignment="1">
      <alignment vertical="center" wrapText="1"/>
    </xf>
    <xf numFmtId="14" fontId="51" fillId="2" borderId="3" xfId="0" applyNumberFormat="1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/>
    </xf>
    <xf numFmtId="14" fontId="51" fillId="2" borderId="3" xfId="0" applyNumberFormat="1" applyFont="1" applyFill="1" applyBorder="1" applyAlignment="1">
      <alignment horizontal="center"/>
    </xf>
    <xf numFmtId="3" fontId="53" fillId="2" borderId="3" xfId="4" applyNumberFormat="1" applyFont="1" applyFill="1" applyBorder="1" applyAlignment="1">
      <alignment horizontal="center" vertical="center"/>
    </xf>
    <xf numFmtId="3" fontId="53" fillId="0" borderId="52" xfId="1" applyNumberFormat="1" applyFont="1" applyFill="1" applyBorder="1" applyAlignment="1">
      <alignment horizontal="center" vertical="center"/>
    </xf>
    <xf numFmtId="49" fontId="51" fillId="0" borderId="3" xfId="0" applyNumberFormat="1" applyFont="1" applyFill="1" applyBorder="1" applyAlignment="1">
      <alignment horizontal="center" vertical="center"/>
    </xf>
    <xf numFmtId="169" fontId="51" fillId="2" borderId="3" xfId="0" applyNumberFormat="1" applyFont="1" applyFill="1" applyBorder="1" applyAlignment="1">
      <alignment horizontal="center" vertical="center"/>
    </xf>
    <xf numFmtId="0" fontId="51" fillId="0" borderId="55" xfId="0" applyFont="1" applyBorder="1" applyAlignment="1"/>
    <xf numFmtId="0" fontId="57" fillId="2" borderId="56" xfId="0" applyFont="1" applyFill="1" applyBorder="1" applyAlignment="1">
      <alignment horizontal="center" vertical="center" wrapText="1"/>
    </xf>
    <xf numFmtId="0" fontId="51" fillId="0" borderId="57" xfId="0" applyFont="1" applyBorder="1" applyAlignment="1"/>
    <xf numFmtId="0" fontId="45" fillId="0" borderId="0" xfId="0" applyFont="1" applyAlignment="1">
      <alignment vertical="center"/>
    </xf>
    <xf numFmtId="3" fontId="48" fillId="3" borderId="26" xfId="1" applyNumberFormat="1" applyFont="1" applyFill="1" applyBorder="1" applyAlignment="1">
      <alignment horizontal="center" vertical="center" wrapText="1"/>
    </xf>
    <xf numFmtId="3" fontId="50" fillId="3" borderId="11" xfId="1" applyNumberFormat="1" applyFont="1" applyFill="1" applyBorder="1" applyAlignment="1">
      <alignment horizontal="center" vertical="center" wrapText="1"/>
    </xf>
    <xf numFmtId="0" fontId="50" fillId="3" borderId="47" xfId="1" applyFont="1" applyFill="1" applyBorder="1" applyAlignment="1">
      <alignment horizontal="center" vertical="center" wrapText="1"/>
    </xf>
    <xf numFmtId="3" fontId="50" fillId="3" borderId="11" xfId="1" applyNumberFormat="1" applyFont="1" applyFill="1" applyBorder="1" applyAlignment="1">
      <alignment horizontal="left" vertical="center" wrapText="1"/>
    </xf>
    <xf numFmtId="3" fontId="50" fillId="3" borderId="1" xfId="1" applyNumberFormat="1" applyFont="1" applyFill="1" applyBorder="1" applyAlignment="1">
      <alignment horizontal="left" vertical="center" wrapText="1"/>
    </xf>
    <xf numFmtId="1" fontId="51" fillId="2" borderId="54" xfId="0" applyNumberFormat="1" applyFont="1" applyFill="1" applyBorder="1" applyAlignment="1"/>
    <xf numFmtId="0" fontId="53" fillId="0" borderId="54" xfId="1" applyFont="1" applyFill="1" applyBorder="1" applyAlignment="1">
      <alignment vertical="center"/>
    </xf>
    <xf numFmtId="0" fontId="51" fillId="0" borderId="24" xfId="0" applyFont="1" applyBorder="1" applyAlignment="1">
      <alignment horizontal="center"/>
    </xf>
    <xf numFmtId="1" fontId="51" fillId="0" borderId="52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vertical="center" wrapText="1"/>
    </xf>
    <xf numFmtId="0" fontId="51" fillId="0" borderId="17" xfId="0" applyFont="1" applyBorder="1" applyAlignment="1"/>
    <xf numFmtId="0" fontId="51" fillId="2" borderId="17" xfId="0" applyFont="1" applyFill="1" applyBorder="1" applyAlignment="1">
      <alignment horizontal="center" vertical="center" wrapText="1"/>
    </xf>
    <xf numFmtId="3" fontId="51" fillId="2" borderId="17" xfId="0" applyNumberFormat="1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49" fontId="51" fillId="0" borderId="17" xfId="0" applyNumberFormat="1" applyFont="1" applyFill="1" applyBorder="1" applyAlignment="1"/>
    <xf numFmtId="0" fontId="51" fillId="0" borderId="22" xfId="0" applyFont="1" applyBorder="1" applyAlignment="1"/>
    <xf numFmtId="0" fontId="64" fillId="2" borderId="1" xfId="0" applyFont="1" applyFill="1" applyBorder="1" applyAlignment="1">
      <alignment horizontal="left" vertical="center" wrapText="1"/>
    </xf>
    <xf numFmtId="0" fontId="64" fillId="2" borderId="1" xfId="0" applyFont="1" applyFill="1" applyBorder="1" applyAlignment="1">
      <alignment vertical="center" wrapText="1"/>
    </xf>
    <xf numFmtId="0" fontId="64" fillId="4" borderId="1" xfId="0" applyFont="1" applyFill="1" applyBorder="1" applyAlignment="1">
      <alignment vertical="center" wrapText="1"/>
    </xf>
    <xf numFmtId="0" fontId="64" fillId="0" borderId="1" xfId="0" applyFont="1" applyFill="1" applyBorder="1" applyAlignment="1">
      <alignment vertical="center" wrapText="1"/>
    </xf>
    <xf numFmtId="0" fontId="65" fillId="0" borderId="4" xfId="0" applyFont="1" applyBorder="1" applyAlignment="1">
      <alignment vertical="center" wrapText="1"/>
    </xf>
    <xf numFmtId="0" fontId="64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vertical="center" wrapText="1"/>
    </xf>
    <xf numFmtId="14" fontId="55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3" fontId="63" fillId="0" borderId="1" xfId="4" applyNumberFormat="1" applyFont="1" applyFill="1" applyBorder="1" applyAlignment="1">
      <alignment horizontal="center" vertical="center"/>
    </xf>
    <xf numFmtId="14" fontId="63" fillId="0" borderId="1" xfId="4" applyNumberFormat="1" applyFont="1" applyFill="1" applyBorder="1" applyAlignment="1">
      <alignment horizontal="center" vertical="center"/>
    </xf>
    <xf numFmtId="3" fontId="63" fillId="0" borderId="11" xfId="4" applyNumberFormat="1" applyFont="1" applyFill="1" applyBorder="1" applyAlignment="1">
      <alignment horizontal="center" vertical="center"/>
    </xf>
    <xf numFmtId="169" fontId="55" fillId="0" borderId="1" xfId="0" applyNumberFormat="1" applyFont="1" applyFill="1" applyBorder="1" applyAlignment="1">
      <alignment horizontal="center" vertical="center"/>
    </xf>
    <xf numFmtId="1" fontId="55" fillId="0" borderId="1" xfId="0" applyNumberFormat="1" applyFont="1" applyFill="1" applyBorder="1" applyAlignment="1">
      <alignment horizontal="center" vertical="center"/>
    </xf>
    <xf numFmtId="14" fontId="55" fillId="0" borderId="1" xfId="1" applyNumberFormat="1" applyFont="1" applyFill="1" applyBorder="1" applyAlignment="1">
      <alignment horizontal="center" vertical="center"/>
    </xf>
    <xf numFmtId="0" fontId="63" fillId="0" borderId="1" xfId="1" applyFont="1" applyFill="1" applyBorder="1" applyAlignment="1">
      <alignment vertical="center" wrapText="1"/>
    </xf>
    <xf numFmtId="14" fontId="55" fillId="0" borderId="1" xfId="0" applyNumberFormat="1" applyFont="1" applyFill="1" applyBorder="1" applyAlignment="1">
      <alignment horizontal="center"/>
    </xf>
    <xf numFmtId="0" fontId="51" fillId="0" borderId="1" xfId="0" applyFont="1" applyFill="1" applyBorder="1" applyAlignment="1">
      <alignment vertical="center" wrapText="1"/>
    </xf>
    <xf numFmtId="3" fontId="51" fillId="0" borderId="1" xfId="4" applyNumberFormat="1" applyFont="1" applyFill="1" applyBorder="1" applyAlignment="1">
      <alignment horizontal="center" vertical="center"/>
    </xf>
    <xf numFmtId="0" fontId="64" fillId="5" borderId="1" xfId="0" applyFont="1" applyFill="1" applyBorder="1" applyAlignment="1">
      <alignment horizontal="left" vertical="center" wrapText="1"/>
    </xf>
    <xf numFmtId="0" fontId="66" fillId="5" borderId="1" xfId="0" applyFont="1" applyFill="1" applyBorder="1" applyAlignment="1">
      <alignment horizontal="left" vertical="center" wrapText="1"/>
    </xf>
    <xf numFmtId="0" fontId="64" fillId="5" borderId="1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 wrapText="1"/>
    </xf>
    <xf numFmtId="0" fontId="64" fillId="5" borderId="1" xfId="0" applyFont="1" applyFill="1" applyBorder="1" applyAlignment="1">
      <alignment vertical="center" wrapText="1"/>
    </xf>
    <xf numFmtId="0" fontId="66" fillId="4" borderId="1" xfId="0" applyFont="1" applyFill="1" applyBorder="1" applyAlignment="1">
      <alignment horizontal="left" vertical="center" wrapText="1"/>
    </xf>
    <xf numFmtId="0" fontId="66" fillId="0" borderId="1" xfId="0" applyFont="1" applyBorder="1" applyAlignment="1">
      <alignment vertical="center"/>
    </xf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vertical="center" wrapText="1"/>
    </xf>
    <xf numFmtId="0" fontId="66" fillId="1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 wrapText="1"/>
    </xf>
    <xf numFmtId="0" fontId="64" fillId="0" borderId="4" xfId="0" applyFont="1" applyBorder="1" applyAlignment="1">
      <alignment vertical="center" wrapText="1"/>
    </xf>
    <xf numFmtId="0" fontId="64" fillId="0" borderId="1" xfId="0" applyFont="1" applyBorder="1" applyAlignment="1">
      <alignment vertical="center"/>
    </xf>
    <xf numFmtId="0" fontId="64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wrapText="1"/>
    </xf>
    <xf numFmtId="3" fontId="51" fillId="0" borderId="1" xfId="0" applyNumberFormat="1" applyFont="1" applyFill="1" applyBorder="1" applyAlignment="1">
      <alignment horizontal="center" wrapText="1"/>
    </xf>
    <xf numFmtId="3" fontId="51" fillId="0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49" fillId="3" borderId="1" xfId="1" applyNumberFormat="1" applyFont="1" applyFill="1" applyBorder="1" applyAlignment="1">
      <alignment horizontal="center" vertical="center" textRotation="90" wrapText="1"/>
    </xf>
    <xf numFmtId="1" fontId="50" fillId="3" borderId="1" xfId="1" applyNumberFormat="1" applyFont="1" applyFill="1" applyBorder="1" applyAlignment="1">
      <alignment horizontal="center" vertical="center" wrapText="1"/>
    </xf>
    <xf numFmtId="1" fontId="53" fillId="0" borderId="1" xfId="1" applyNumberFormat="1" applyFont="1" applyFill="1" applyBorder="1" applyAlignment="1">
      <alignment horizontal="center" vertical="center"/>
    </xf>
    <xf numFmtId="1" fontId="53" fillId="0" borderId="3" xfId="1" applyNumberFormat="1" applyFont="1" applyFill="1" applyBorder="1" applyAlignment="1">
      <alignment horizontal="center" vertical="center"/>
    </xf>
    <xf numFmtId="1" fontId="51" fillId="2" borderId="17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/>
    <xf numFmtId="1" fontId="0" fillId="0" borderId="0" xfId="0" applyNumberFormat="1" applyAlignment="1">
      <alignment horizontal="center" vertical="center"/>
    </xf>
    <xf numFmtId="0" fontId="51" fillId="11" borderId="1" xfId="0" applyFont="1" applyFill="1" applyBorder="1" applyAlignment="1">
      <alignment horizontal="center" vertical="center" wrapText="1"/>
    </xf>
    <xf numFmtId="3" fontId="53" fillId="11" borderId="1" xfId="1" applyNumberFormat="1" applyFont="1" applyFill="1" applyBorder="1" applyAlignment="1">
      <alignment horizontal="center" vertical="center"/>
    </xf>
    <xf numFmtId="3" fontId="53" fillId="11" borderId="3" xfId="1" applyNumberFormat="1" applyFont="1" applyFill="1" applyBorder="1" applyAlignment="1">
      <alignment horizontal="center" vertical="center"/>
    </xf>
    <xf numFmtId="3" fontId="58" fillId="11" borderId="3" xfId="1" applyNumberFormat="1" applyFont="1" applyFill="1" applyBorder="1" applyAlignment="1">
      <alignment horizontal="center" vertical="center"/>
    </xf>
    <xf numFmtId="0" fontId="50" fillId="11" borderId="1" xfId="1" applyFont="1" applyFill="1" applyBorder="1" applyAlignment="1">
      <alignment horizontal="center" vertical="center" wrapText="1"/>
    </xf>
    <xf numFmtId="3" fontId="63" fillId="11" borderId="1" xfId="4" applyNumberFormat="1" applyFont="1" applyFill="1" applyBorder="1" applyAlignment="1">
      <alignment horizontal="center" vertical="center"/>
    </xf>
    <xf numFmtId="3" fontId="55" fillId="11" borderId="1" xfId="1" applyNumberFormat="1" applyFont="1" applyFill="1" applyBorder="1" applyAlignment="1">
      <alignment horizontal="center" vertical="center"/>
    </xf>
    <xf numFmtId="3" fontId="59" fillId="11" borderId="1" xfId="4" applyNumberFormat="1" applyFont="1" applyFill="1" applyBorder="1" applyAlignment="1">
      <alignment horizontal="center" vertical="center"/>
    </xf>
    <xf numFmtId="0" fontId="50" fillId="11" borderId="1" xfId="1" applyFont="1" applyFill="1" applyBorder="1" applyAlignment="1">
      <alignment vertical="center" wrapText="1"/>
    </xf>
    <xf numFmtId="0" fontId="63" fillId="11" borderId="1" xfId="1" applyFont="1" applyFill="1" applyBorder="1" applyAlignment="1">
      <alignment vertical="center" wrapText="1"/>
    </xf>
    <xf numFmtId="3" fontId="59" fillId="11" borderId="1" xfId="1" applyNumberFormat="1" applyFont="1" applyFill="1" applyBorder="1" applyAlignment="1">
      <alignment horizontal="center" vertical="center"/>
    </xf>
    <xf numFmtId="0" fontId="51" fillId="11" borderId="1" xfId="0" applyFont="1" applyFill="1" applyBorder="1" applyAlignment="1"/>
    <xf numFmtId="0" fontId="49" fillId="3" borderId="5" xfId="1" applyFont="1" applyFill="1" applyBorder="1" applyAlignment="1">
      <alignment horizontal="center" vertical="center" wrapText="1"/>
    </xf>
    <xf numFmtId="0" fontId="49" fillId="3" borderId="1" xfId="1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left" vertical="center"/>
    </xf>
    <xf numFmtId="0" fontId="64" fillId="11" borderId="1" xfId="0" applyFont="1" applyFill="1" applyBorder="1" applyAlignment="1">
      <alignment vertical="center"/>
    </xf>
    <xf numFmtId="0" fontId="64" fillId="11" borderId="1" xfId="0" applyFont="1" applyFill="1" applyBorder="1" applyAlignment="1">
      <alignment horizontal="left" vertical="center"/>
    </xf>
    <xf numFmtId="0" fontId="64" fillId="11" borderId="1" xfId="0" applyFont="1" applyFill="1" applyBorder="1" applyAlignment="1">
      <alignment horizontal="left"/>
    </xf>
    <xf numFmtId="0" fontId="15" fillId="0" borderId="3" xfId="0" applyFont="1" applyBorder="1" applyAlignment="1">
      <alignment wrapText="1"/>
    </xf>
    <xf numFmtId="0" fontId="65" fillId="0" borderId="3" xfId="0" applyFont="1" applyBorder="1" applyAlignment="1">
      <alignment vertical="center" wrapText="1"/>
    </xf>
    <xf numFmtId="0" fontId="64" fillId="0" borderId="3" xfId="0" applyFont="1" applyBorder="1" applyAlignment="1">
      <alignment horizontal="left" vertical="center"/>
    </xf>
    <xf numFmtId="0" fontId="52" fillId="11" borderId="1" xfId="0" applyFont="1" applyFill="1" applyBorder="1" applyAlignment="1">
      <alignment vertical="center" wrapText="1"/>
    </xf>
    <xf numFmtId="0" fontId="15" fillId="11" borderId="1" xfId="0" applyFont="1" applyFill="1" applyBorder="1" applyAlignment="1">
      <alignment vertical="center" wrapText="1"/>
    </xf>
    <xf numFmtId="0" fontId="51" fillId="11" borderId="1" xfId="0" applyFont="1" applyFill="1" applyBorder="1" applyAlignment="1">
      <alignment horizontal="center"/>
    </xf>
    <xf numFmtId="14" fontId="51" fillId="11" borderId="1" xfId="0" applyNumberFormat="1" applyFont="1" applyFill="1" applyBorder="1" applyAlignment="1">
      <alignment horizontal="center" vertical="center" wrapText="1"/>
    </xf>
    <xf numFmtId="14" fontId="51" fillId="11" borderId="1" xfId="0" applyNumberFormat="1" applyFont="1" applyFill="1" applyBorder="1" applyAlignment="1">
      <alignment horizontal="center"/>
    </xf>
    <xf numFmtId="3" fontId="53" fillId="11" borderId="1" xfId="4" applyNumberFormat="1" applyFont="1" applyFill="1" applyBorder="1" applyAlignment="1">
      <alignment horizontal="center" vertical="center"/>
    </xf>
    <xf numFmtId="14" fontId="53" fillId="11" borderId="1" xfId="1" applyNumberFormat="1" applyFont="1" applyFill="1" applyBorder="1" applyAlignment="1">
      <alignment horizontal="center" vertical="center"/>
    </xf>
    <xf numFmtId="17" fontId="53" fillId="11" borderId="1" xfId="1" applyNumberFormat="1" applyFont="1" applyFill="1" applyBorder="1" applyAlignment="1">
      <alignment horizontal="center" vertical="center"/>
    </xf>
    <xf numFmtId="1" fontId="53" fillId="11" borderId="1" xfId="1" applyNumberFormat="1" applyFont="1" applyFill="1" applyBorder="1" applyAlignment="1">
      <alignment horizontal="center" vertical="center"/>
    </xf>
    <xf numFmtId="49" fontId="51" fillId="11" borderId="1" xfId="0" applyNumberFormat="1" applyFont="1" applyFill="1" applyBorder="1" applyAlignment="1">
      <alignment horizontal="center" vertical="center"/>
    </xf>
    <xf numFmtId="169" fontId="51" fillId="11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/>
    </xf>
    <xf numFmtId="0" fontId="67" fillId="11" borderId="1" xfId="0" applyFont="1" applyFill="1" applyBorder="1" applyAlignment="1">
      <alignment vertical="center" wrapText="1"/>
    </xf>
    <xf numFmtId="0" fontId="67" fillId="11" borderId="1" xfId="0" applyFont="1" applyFill="1" applyBorder="1" applyAlignment="1">
      <alignment vertical="center"/>
    </xf>
    <xf numFmtId="1" fontId="51" fillId="0" borderId="26" xfId="0" applyNumberFormat="1" applyFont="1" applyFill="1" applyBorder="1" applyAlignment="1">
      <alignment horizontal="center" vertical="center"/>
    </xf>
    <xf numFmtId="1" fontId="51" fillId="0" borderId="28" xfId="0" applyNumberFormat="1" applyFont="1" applyFill="1" applyBorder="1" applyAlignment="1">
      <alignment horizontal="center" vertical="center"/>
    </xf>
    <xf numFmtId="1" fontId="51" fillId="2" borderId="26" xfId="0" applyNumberFormat="1" applyFont="1" applyFill="1" applyBorder="1" applyAlignment="1">
      <alignment horizontal="center" vertical="center"/>
    </xf>
    <xf numFmtId="0" fontId="51" fillId="0" borderId="58" xfId="0" applyFont="1" applyBorder="1" applyAlignment="1"/>
    <xf numFmtId="0" fontId="51" fillId="4" borderId="1" xfId="0" applyFont="1" applyFill="1" applyBorder="1" applyAlignment="1">
      <alignment wrapText="1"/>
    </xf>
    <xf numFmtId="0" fontId="51" fillId="0" borderId="1" xfId="0" applyFont="1" applyBorder="1" applyAlignment="1">
      <alignment wrapText="1"/>
    </xf>
    <xf numFmtId="0" fontId="51" fillId="4" borderId="1" xfId="0" applyFont="1" applyFill="1" applyBorder="1" applyAlignment="1"/>
    <xf numFmtId="9" fontId="51" fillId="0" borderId="1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left" vertical="center" wrapText="1"/>
    </xf>
    <xf numFmtId="0" fontId="0" fillId="0" borderId="0" xfId="0" applyFill="1" applyAlignment="1"/>
    <xf numFmtId="169" fontId="51" fillId="0" borderId="1" xfId="0" applyNumberFormat="1" applyFont="1" applyFill="1" applyBorder="1" applyAlignment="1">
      <alignment vertical="center"/>
    </xf>
    <xf numFmtId="14" fontId="53" fillId="0" borderId="1" xfId="0" applyNumberFormat="1" applyFont="1" applyFill="1" applyBorder="1" applyAlignment="1">
      <alignment horizontal="center" vertical="center" wrapText="1"/>
    </xf>
    <xf numFmtId="1" fontId="53" fillId="0" borderId="1" xfId="0" applyNumberFormat="1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vertical="center" wrapText="1"/>
    </xf>
    <xf numFmtId="0" fontId="64" fillId="0" borderId="1" xfId="0" applyFont="1" applyFill="1" applyBorder="1" applyAlignment="1">
      <alignment horizontal="left" vertical="center"/>
    </xf>
    <xf numFmtId="14" fontId="51" fillId="2" borderId="3" xfId="0" applyNumberFormat="1" applyFont="1" applyFill="1" applyBorder="1" applyAlignment="1">
      <alignment horizontal="center" vertical="center"/>
    </xf>
    <xf numFmtId="14" fontId="53" fillId="2" borderId="3" xfId="0" applyNumberFormat="1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4" fontId="53" fillId="0" borderId="1" xfId="0" applyNumberFormat="1" applyFont="1" applyFill="1" applyBorder="1" applyAlignment="1">
      <alignment horizontal="center" vertical="center"/>
    </xf>
    <xf numFmtId="0" fontId="51" fillId="0" borderId="0" xfId="0" applyFont="1" applyFill="1" applyAlignment="1"/>
    <xf numFmtId="14" fontId="66" fillId="0" borderId="1" xfId="0" applyNumberFormat="1" applyFont="1" applyFill="1" applyBorder="1" applyAlignment="1">
      <alignment horizontal="center" vertical="center" wrapText="1"/>
    </xf>
    <xf numFmtId="14" fontId="66" fillId="13" borderId="1" xfId="0" applyNumberFormat="1" applyFont="1" applyFill="1" applyBorder="1" applyAlignment="1">
      <alignment horizontal="center" vertical="center" wrapText="1"/>
    </xf>
    <xf numFmtId="0" fontId="66" fillId="13" borderId="1" xfId="0" applyFont="1" applyFill="1" applyBorder="1" applyAlignment="1">
      <alignment horizontal="center" vertical="center" wrapText="1"/>
    </xf>
    <xf numFmtId="14" fontId="66" fillId="13" borderId="1" xfId="0" applyNumberFormat="1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4" fillId="13" borderId="1" xfId="0" applyFont="1" applyFill="1" applyBorder="1" applyAlignment="1">
      <alignment horizontal="center"/>
    </xf>
    <xf numFmtId="14" fontId="66" fillId="0" borderId="1" xfId="0" applyNumberFormat="1" applyFont="1" applyFill="1" applyBorder="1" applyAlignment="1">
      <alignment horizontal="center"/>
    </xf>
    <xf numFmtId="1" fontId="66" fillId="0" borderId="1" xfId="0" applyNumberFormat="1" applyFont="1" applyFill="1" applyBorder="1" applyAlignment="1">
      <alignment horizontal="center" vertical="center" wrapText="1"/>
    </xf>
    <xf numFmtId="14" fontId="49" fillId="3" borderId="1" xfId="1" applyNumberFormat="1" applyFont="1" applyFill="1" applyBorder="1" applyAlignment="1">
      <alignment horizontal="center" vertical="center" wrapText="1"/>
    </xf>
    <xf numFmtId="14" fontId="50" fillId="3" borderId="1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14" fontId="64" fillId="0" borderId="0" xfId="0" applyNumberFormat="1" applyFont="1" applyBorder="1" applyAlignment="1">
      <alignment horizontal="center" vertical="center"/>
    </xf>
    <xf numFmtId="3" fontId="53" fillId="0" borderId="0" xfId="1" applyNumberFormat="1" applyFont="1" applyFill="1" applyBorder="1" applyAlignment="1">
      <alignment horizontal="center" vertical="center"/>
    </xf>
    <xf numFmtId="1" fontId="66" fillId="0" borderId="0" xfId="0" applyNumberFormat="1" applyFont="1" applyFill="1" applyBorder="1" applyAlignment="1">
      <alignment horizontal="center" vertical="center" wrapText="1"/>
    </xf>
    <xf numFmtId="14" fontId="53" fillId="0" borderId="0" xfId="1" applyNumberFormat="1" applyFont="1" applyFill="1" applyBorder="1" applyAlignment="1">
      <alignment horizontal="center" vertical="center"/>
    </xf>
    <xf numFmtId="1" fontId="51" fillId="0" borderId="0" xfId="0" applyNumberFormat="1" applyFont="1" applyFill="1" applyBorder="1" applyAlignment="1">
      <alignment horizontal="center" vertical="center"/>
    </xf>
    <xf numFmtId="0" fontId="49" fillId="3" borderId="1" xfId="1" applyFont="1" applyFill="1" applyBorder="1" applyAlignment="1">
      <alignment vertical="center"/>
    </xf>
    <xf numFmtId="3" fontId="48" fillId="3" borderId="1" xfId="1" applyNumberFormat="1" applyFont="1" applyFill="1" applyBorder="1" applyAlignment="1">
      <alignment vertical="center" wrapText="1"/>
    </xf>
    <xf numFmtId="3" fontId="48" fillId="3" borderId="1" xfId="1" applyNumberFormat="1" applyFont="1" applyFill="1" applyBorder="1" applyAlignment="1">
      <alignment vertical="center"/>
    </xf>
    <xf numFmtId="0" fontId="49" fillId="3" borderId="1" xfId="1" applyFont="1" applyFill="1" applyBorder="1" applyAlignment="1">
      <alignment vertical="center" wrapText="1"/>
    </xf>
    <xf numFmtId="1" fontId="66" fillId="0" borderId="3" xfId="0" applyNumberFormat="1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1" fontId="51" fillId="2" borderId="3" xfId="0" applyNumberFormat="1" applyFont="1" applyFill="1" applyBorder="1" applyAlignment="1">
      <alignment horizontal="center" vertical="center"/>
    </xf>
    <xf numFmtId="1" fontId="53" fillId="0" borderId="3" xfId="0" applyNumberFormat="1" applyFont="1" applyFill="1" applyBorder="1" applyAlignment="1">
      <alignment horizontal="center" vertical="center"/>
    </xf>
    <xf numFmtId="1" fontId="51" fillId="0" borderId="3" xfId="0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 wrapText="1"/>
    </xf>
    <xf numFmtId="3" fontId="59" fillId="0" borderId="11" xfId="4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/>
    </xf>
    <xf numFmtId="10" fontId="51" fillId="0" borderId="1" xfId="0" applyNumberFormat="1" applyFont="1" applyFill="1" applyBorder="1" applyAlignment="1">
      <alignment horizontal="center" vertical="center"/>
    </xf>
    <xf numFmtId="10" fontId="50" fillId="3" borderId="1" xfId="1" applyNumberFormat="1" applyFont="1" applyFill="1" applyBorder="1" applyAlignment="1">
      <alignment horizontal="center" vertical="center" wrapText="1"/>
    </xf>
    <xf numFmtId="10" fontId="51" fillId="0" borderId="3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1" fontId="53" fillId="0" borderId="0" xfId="0" applyNumberFormat="1" applyFont="1" applyFill="1" applyBorder="1" applyAlignment="1">
      <alignment horizontal="center" vertical="center"/>
    </xf>
    <xf numFmtId="10" fontId="51" fillId="0" borderId="0" xfId="0" applyNumberFormat="1" applyFont="1" applyFill="1" applyBorder="1" applyAlignment="1">
      <alignment horizontal="center" vertical="center"/>
    </xf>
    <xf numFmtId="3" fontId="50" fillId="0" borderId="0" xfId="1" applyNumberFormat="1" applyFont="1" applyFill="1" applyBorder="1" applyAlignment="1">
      <alignment horizontal="center" vertical="center" wrapText="1"/>
    </xf>
    <xf numFmtId="3" fontId="53" fillId="0" borderId="0" xfId="4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3" fontId="22" fillId="0" borderId="0" xfId="4" applyNumberFormat="1" applyFont="1" applyFill="1" applyBorder="1" applyAlignment="1">
      <alignment horizontal="center" vertical="center"/>
    </xf>
    <xf numFmtId="169" fontId="51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/>
    <xf numFmtId="3" fontId="51" fillId="0" borderId="1" xfId="0" applyNumberFormat="1" applyFont="1" applyFill="1" applyBorder="1" applyAlignment="1">
      <alignment horizontal="left" wrapText="1"/>
    </xf>
    <xf numFmtId="3" fontId="51" fillId="0" borderId="1" xfId="0" applyNumberFormat="1" applyFont="1" applyFill="1" applyBorder="1" applyAlignment="1">
      <alignment horizontal="left"/>
    </xf>
    <xf numFmtId="0" fontId="65" fillId="0" borderId="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/>
    </xf>
    <xf numFmtId="0" fontId="51" fillId="0" borderId="3" xfId="0" applyFont="1" applyFill="1" applyBorder="1" applyAlignment="1">
      <alignment horizontal="center"/>
    </xf>
    <xf numFmtId="14" fontId="53" fillId="0" borderId="3" xfId="0" applyNumberFormat="1" applyFont="1" applyFill="1" applyBorder="1" applyAlignment="1">
      <alignment horizontal="center" vertical="center"/>
    </xf>
    <xf numFmtId="3" fontId="53" fillId="0" borderId="3" xfId="4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14" fontId="51" fillId="0" borderId="3" xfId="0" applyNumberFormat="1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vertical="center" wrapText="1"/>
    </xf>
    <xf numFmtId="0" fontId="65" fillId="0" borderId="44" xfId="0" applyFont="1" applyFill="1" applyBorder="1" applyAlignment="1">
      <alignment vertical="center" wrapText="1"/>
    </xf>
    <xf numFmtId="0" fontId="64" fillId="0" borderId="3" xfId="0" applyFont="1" applyFill="1" applyBorder="1" applyAlignment="1">
      <alignment horizontal="left" vertical="center"/>
    </xf>
    <xf numFmtId="0" fontId="64" fillId="0" borderId="3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vertical="center" wrapText="1"/>
    </xf>
    <xf numFmtId="0" fontId="64" fillId="0" borderId="3" xfId="0" applyFont="1" applyFill="1" applyBorder="1" applyAlignment="1">
      <alignment horizontal="center"/>
    </xf>
    <xf numFmtId="0" fontId="64" fillId="0" borderId="4" xfId="0" applyFont="1" applyFill="1" applyBorder="1" applyAlignment="1">
      <alignment horizontal="left" vertical="center"/>
    </xf>
    <xf numFmtId="0" fontId="64" fillId="0" borderId="4" xfId="0" applyFont="1" applyFill="1" applyBorder="1" applyAlignment="1">
      <alignment horizontal="center" vertical="center"/>
    </xf>
    <xf numFmtId="14" fontId="51" fillId="0" borderId="5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/>
    </xf>
    <xf numFmtId="3" fontId="51" fillId="0" borderId="0" xfId="0" applyNumberFormat="1" applyFont="1" applyAlignment="1"/>
    <xf numFmtId="0" fontId="69" fillId="3" borderId="1" xfId="1" applyFont="1" applyFill="1" applyBorder="1"/>
    <xf numFmtId="0" fontId="13" fillId="0" borderId="1" xfId="1" applyFont="1" applyBorder="1"/>
    <xf numFmtId="0" fontId="69" fillId="3" borderId="1" xfId="1" applyFont="1" applyFill="1" applyBorder="1" applyAlignment="1">
      <alignment horizontal="left"/>
    </xf>
    <xf numFmtId="0" fontId="5" fillId="0" borderId="0" xfId="1" applyFont="1"/>
    <xf numFmtId="3" fontId="13" fillId="0" borderId="1" xfId="1" applyNumberFormat="1" applyFont="1" applyFill="1" applyBorder="1"/>
    <xf numFmtId="3" fontId="69" fillId="3" borderId="1" xfId="1" applyNumberFormat="1" applyFont="1" applyFill="1" applyBorder="1" applyAlignment="1"/>
    <xf numFmtId="0" fontId="5" fillId="0" borderId="0" xfId="1" applyFont="1" applyAlignment="1"/>
    <xf numFmtId="0" fontId="13" fillId="0" borderId="0" xfId="1" applyFont="1" applyBorder="1"/>
    <xf numFmtId="0" fontId="69" fillId="0" borderId="0" xfId="1" applyFont="1" applyFill="1" applyBorder="1"/>
    <xf numFmtId="0" fontId="69" fillId="0" borderId="0" xfId="1" applyFont="1" applyFill="1" applyBorder="1" applyAlignment="1">
      <alignment horizontal="left"/>
    </xf>
    <xf numFmtId="0" fontId="21" fillId="3" borderId="7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3" fontId="23" fillId="3" borderId="37" xfId="1" applyNumberFormat="1" applyFont="1" applyFill="1" applyBorder="1" applyAlignment="1">
      <alignment horizontal="center" vertical="center"/>
    </xf>
    <xf numFmtId="3" fontId="23" fillId="3" borderId="38" xfId="1" applyNumberFormat="1" applyFont="1" applyFill="1" applyBorder="1" applyAlignment="1">
      <alignment horizontal="center" vertical="center"/>
    </xf>
    <xf numFmtId="3" fontId="23" fillId="3" borderId="16" xfId="1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3" fontId="22" fillId="3" borderId="8" xfId="1" applyNumberFormat="1" applyFont="1" applyFill="1" applyBorder="1" applyAlignment="1">
      <alignment horizontal="left" vertical="center"/>
    </xf>
    <xf numFmtId="3" fontId="22" fillId="3" borderId="4" xfId="1" applyNumberFormat="1" applyFont="1" applyFill="1" applyBorder="1" applyAlignment="1">
      <alignment horizontal="left" vertical="center"/>
    </xf>
    <xf numFmtId="3" fontId="22" fillId="3" borderId="5" xfId="1" applyNumberFormat="1" applyFont="1" applyFill="1" applyBorder="1" applyAlignment="1">
      <alignment horizontal="left" vertical="center"/>
    </xf>
    <xf numFmtId="0" fontId="21" fillId="3" borderId="29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3" fontId="20" fillId="3" borderId="6" xfId="1" applyNumberFormat="1" applyFont="1" applyFill="1" applyBorder="1" applyAlignment="1">
      <alignment horizontal="center" vertical="center" wrapText="1"/>
    </xf>
    <xf numFmtId="3" fontId="20" fillId="3" borderId="14" xfId="1" applyNumberFormat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 wrapText="1"/>
    </xf>
    <xf numFmtId="0" fontId="21" fillId="3" borderId="19" xfId="1" applyFont="1" applyFill="1" applyBorder="1" applyAlignment="1">
      <alignment horizontal="center" vertical="center" wrapText="1"/>
    </xf>
    <xf numFmtId="3" fontId="20" fillId="3" borderId="6" xfId="1" applyNumberFormat="1" applyFont="1" applyFill="1" applyBorder="1" applyAlignment="1">
      <alignment horizontal="center" vertical="center"/>
    </xf>
    <xf numFmtId="3" fontId="20" fillId="3" borderId="14" xfId="1" applyNumberFormat="1" applyFont="1" applyFill="1" applyBorder="1" applyAlignment="1">
      <alignment horizontal="center" vertical="center"/>
    </xf>
    <xf numFmtId="0" fontId="21" fillId="3" borderId="21" xfId="1" applyFont="1" applyFill="1" applyBorder="1" applyAlignment="1">
      <alignment horizontal="center" vertical="center" wrapText="1"/>
    </xf>
    <xf numFmtId="0" fontId="21" fillId="3" borderId="25" xfId="1" applyFont="1" applyFill="1" applyBorder="1" applyAlignment="1">
      <alignment horizontal="center" vertical="center" wrapText="1"/>
    </xf>
    <xf numFmtId="10" fontId="21" fillId="3" borderId="20" xfId="1" applyNumberFormat="1" applyFont="1" applyFill="1" applyBorder="1" applyAlignment="1">
      <alignment horizontal="center" vertical="center" wrapText="1"/>
    </xf>
    <xf numFmtId="10" fontId="21" fillId="3" borderId="11" xfId="1" applyNumberFormat="1" applyFont="1" applyFill="1" applyBorder="1" applyAlignment="1">
      <alignment horizontal="center" vertical="center" wrapText="1"/>
    </xf>
    <xf numFmtId="10" fontId="21" fillId="3" borderId="24" xfId="1" applyNumberFormat="1" applyFont="1" applyFill="1" applyBorder="1" applyAlignment="1">
      <alignment horizontal="center" vertical="center" wrapText="1"/>
    </xf>
    <xf numFmtId="0" fontId="21" fillId="3" borderId="40" xfId="1" applyFont="1" applyFill="1" applyBorder="1" applyAlignment="1">
      <alignment horizontal="center" vertical="center"/>
    </xf>
    <xf numFmtId="0" fontId="21" fillId="3" borderId="41" xfId="1" applyFont="1" applyFill="1" applyBorder="1" applyAlignment="1">
      <alignment horizontal="center" vertical="center"/>
    </xf>
    <xf numFmtId="0" fontId="21" fillId="3" borderId="42" xfId="1" applyFont="1" applyFill="1" applyBorder="1" applyAlignment="1">
      <alignment horizontal="center" vertical="center"/>
    </xf>
    <xf numFmtId="0" fontId="21" fillId="3" borderId="13" xfId="1" applyFont="1" applyFill="1" applyBorder="1" applyAlignment="1">
      <alignment horizontal="center" vertical="center" wrapText="1"/>
    </xf>
    <xf numFmtId="3" fontId="23" fillId="3" borderId="1" xfId="1" applyNumberFormat="1" applyFont="1" applyFill="1" applyBorder="1" applyAlignment="1">
      <alignment horizontal="center" vertical="center"/>
    </xf>
    <xf numFmtId="10" fontId="21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62" fillId="3" borderId="1" xfId="0" applyNumberFormat="1" applyFont="1" applyFill="1" applyBorder="1" applyAlignment="1">
      <alignment horizontal="center" vertical="center"/>
    </xf>
    <xf numFmtId="3" fontId="50" fillId="3" borderId="26" xfId="1" applyNumberFormat="1" applyFont="1" applyFill="1" applyBorder="1" applyAlignment="1">
      <alignment horizontal="center" vertical="center" wrapText="1"/>
    </xf>
    <xf numFmtId="3" fontId="50" fillId="3" borderId="4" xfId="1" applyNumberFormat="1" applyFont="1" applyFill="1" applyBorder="1" applyAlignment="1">
      <alignment horizontal="center" vertical="center" wrapText="1"/>
    </xf>
    <xf numFmtId="3" fontId="50" fillId="3" borderId="5" xfId="1" applyNumberFormat="1" applyFont="1" applyFill="1" applyBorder="1" applyAlignment="1">
      <alignment horizontal="center" vertical="center" wrapText="1"/>
    </xf>
    <xf numFmtId="3" fontId="62" fillId="3" borderId="52" xfId="0" applyNumberFormat="1" applyFont="1" applyFill="1" applyBorder="1" applyAlignment="1">
      <alignment horizontal="center" vertical="center"/>
    </xf>
    <xf numFmtId="3" fontId="62" fillId="3" borderId="0" xfId="0" applyNumberFormat="1" applyFont="1" applyFill="1" applyBorder="1" applyAlignment="1">
      <alignment horizontal="center" vertical="center"/>
    </xf>
    <xf numFmtId="0" fontId="49" fillId="3" borderId="4" xfId="1" applyFont="1" applyFill="1" applyBorder="1" applyAlignment="1">
      <alignment horizontal="center" vertical="center" wrapText="1"/>
    </xf>
    <xf numFmtId="0" fontId="49" fillId="3" borderId="5" xfId="1" applyFont="1" applyFill="1" applyBorder="1" applyAlignment="1">
      <alignment horizontal="center" vertical="center" wrapText="1"/>
    </xf>
    <xf numFmtId="0" fontId="49" fillId="3" borderId="1" xfId="1" applyFont="1" applyFill="1" applyBorder="1" applyAlignment="1">
      <alignment horizontal="center" vertical="center" wrapText="1"/>
    </xf>
    <xf numFmtId="0" fontId="49" fillId="3" borderId="1" xfId="1" applyFont="1" applyFill="1" applyBorder="1" applyAlignment="1">
      <alignment horizontal="center" vertical="center"/>
    </xf>
    <xf numFmtId="3" fontId="48" fillId="3" borderId="1" xfId="1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14" borderId="0" xfId="0" applyFill="1" applyAlignment="1">
      <alignment vertical="center" wrapText="1"/>
    </xf>
  </cellXfs>
  <cellStyles count="11">
    <cellStyle name="Hipervínculo" xfId="10" builtinId="8"/>
    <cellStyle name="Millares [0] 2" xfId="8"/>
    <cellStyle name="Millares 2" xfId="2"/>
    <cellStyle name="Millares 2 2" xfId="5"/>
    <cellStyle name="Millares 4" xfId="4"/>
    <cellStyle name="Normal" xfId="0" builtinId="0"/>
    <cellStyle name="Normal 2" xfId="1"/>
    <cellStyle name="Normal 2 2" xfId="6"/>
    <cellStyle name="Normal 3" xfId="3"/>
    <cellStyle name="Normal 4" xfId="7"/>
    <cellStyle name="Normal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209551</xdr:rowOff>
    </xdr:from>
    <xdr:to>
      <xdr:col>36</xdr:col>
      <xdr:colOff>726948</xdr:colOff>
      <xdr:row>0</xdr:row>
      <xdr:rowOff>215267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4700" y="209551"/>
          <a:ext cx="2250948" cy="571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329806</xdr:rowOff>
    </xdr:from>
    <xdr:to>
      <xdr:col>24</xdr:col>
      <xdr:colOff>177799</xdr:colOff>
      <xdr:row>2</xdr:row>
      <xdr:rowOff>476250</xdr:rowOff>
    </xdr:to>
    <xdr:pic>
      <xdr:nvPicPr>
        <xdr:cNvPr id="3" name="Imagen 7" descr="C:\Users\carce\AppData\Local\Microsoft\Windows\INetCache\Content.Word\muvh_gobierno_slogan-0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2" r="858" b="9396"/>
        <a:stretch>
          <a:fillRect/>
        </a:stretch>
      </xdr:blipFill>
      <xdr:spPr bwMode="auto">
        <a:xfrm>
          <a:off x="2068286" y="329806"/>
          <a:ext cx="8859156" cy="12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209551</xdr:rowOff>
    </xdr:from>
    <xdr:to>
      <xdr:col>42</xdr:col>
      <xdr:colOff>193548</xdr:colOff>
      <xdr:row>0</xdr:row>
      <xdr:rowOff>215267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3550" y="209551"/>
          <a:ext cx="2250949" cy="5716"/>
        </a:xfrm>
        <a:prstGeom prst="rect">
          <a:avLst/>
        </a:prstGeom>
      </xdr:spPr>
    </xdr:pic>
    <xdr:clientData/>
  </xdr:twoCellAnchor>
  <xdr:twoCellAnchor>
    <xdr:from>
      <xdr:col>3</xdr:col>
      <xdr:colOff>120648</xdr:colOff>
      <xdr:row>0</xdr:row>
      <xdr:rowOff>125699</xdr:rowOff>
    </xdr:from>
    <xdr:to>
      <xdr:col>24</xdr:col>
      <xdr:colOff>177799</xdr:colOff>
      <xdr:row>2</xdr:row>
      <xdr:rowOff>346925</xdr:rowOff>
    </xdr:to>
    <xdr:pic>
      <xdr:nvPicPr>
        <xdr:cNvPr id="5" name="Imagen 7" descr="C:\Users\carce\AppData\Local\Microsoft\Windows\INetCache\Content.Word\muvh_gobierno_slogan-0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2" r="858" b="9396"/>
        <a:stretch>
          <a:fillRect/>
        </a:stretch>
      </xdr:blipFill>
      <xdr:spPr bwMode="auto">
        <a:xfrm>
          <a:off x="2889248" y="125699"/>
          <a:ext cx="8286751" cy="136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cheverri\AppData\Local\Microsoft\Windows\INetCache\Content.Outlook\4VTG6K7U\INFORME%20PLA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tha Graciela Echeverria Valiente" refreshedDate="43419.497023148149" createdVersion="5" refreshedVersion="5" minRefreshableVersion="3" recordCount="858">
  <cacheSource type="worksheet">
    <worksheetSource ref="C3:O861" sheet="FONAVIS 30-09-2018" r:id="rId2"/>
  </cacheSource>
  <cacheFields count="13">
    <cacheField name="DEPARTAMENTO" numFmtId="3">
      <sharedItems count="17">
        <s v="1 - CONCEPCION"/>
        <s v="2 - SAN PEDRO"/>
        <s v="3 - CORDILLERA"/>
        <s v="4 - GUAIRA"/>
        <s v="5 - CAAGUAZU"/>
        <s v="6 - CAAZAPÁ"/>
        <s v="7 - ITAPUA"/>
        <s v="8 - MISIONES"/>
        <s v="9 - PARAGUARÍ"/>
        <s v="10 - ALTO PARANÁ"/>
        <s v="11 - CENTRAL"/>
        <s v="13 - AMAMBAY"/>
        <s v="14 - CANINDEYÚ"/>
        <s v="15 - PRESIDENTE HAYES"/>
        <s v="16 - BOQUERÓN"/>
        <s v="17 - ALTO PARAGUAY"/>
        <s v="99 - ALCANCE NACIONAL"/>
      </sharedItems>
    </cacheField>
    <cacheField name="GRUPO ORGANIZADO" numFmtId="0">
      <sharedItems containsBlank="1"/>
    </cacheField>
    <cacheField name="SAT" numFmtId="0">
      <sharedItems containsBlank="1"/>
    </cacheField>
    <cacheField name="DISTRITO" numFmtId="0">
      <sharedItems containsBlank="1"/>
    </cacheField>
    <cacheField name="A INICIAR" numFmtId="0">
      <sharedItems containsString="0" containsBlank="1" containsNumber="1" containsInteger="1" minValue="0" maxValue="198"/>
    </cacheField>
    <cacheField name="EN EJECUCIÓN" numFmtId="0">
      <sharedItems containsString="0" containsBlank="1" containsNumber="1" containsInteger="1" minValue="1" maxValue="139"/>
    </cacheField>
    <cacheField name="CULMINADA" numFmtId="0">
      <sharedItems containsString="0" containsBlank="1" containsNumber="1" containsInteger="1" minValue="1" maxValue="133"/>
    </cacheField>
    <cacheField name="EN PROCESO" numFmtId="0">
      <sharedItems containsString="0" containsBlank="1" containsNumber="1" containsInteger="1" minValue="1" maxValue="15"/>
    </cacheField>
    <cacheField name="RESCINDIDA" numFmtId="0">
      <sharedItems containsString="0" containsBlank="1" containsNumber="1" containsInteger="1" minValue="18" maxValue="70"/>
    </cacheField>
    <cacheField name="PARALIZADA" numFmtId="0">
      <sharedItems containsString="0" containsBlank="1" containsNumber="1" containsInteger="1" minValue="13" maxValue="60"/>
    </cacheField>
    <cacheField name="ANULADA" numFmtId="0">
      <sharedItems containsString="0" containsBlank="1" containsNumber="1" containsInteger="1" minValue="1" maxValue="12"/>
    </cacheField>
    <cacheField name=" %AVANCE DE OBRAS AL 30/09/2018" numFmtId="10">
      <sharedItems containsString="0" containsBlank="1" containsNumber="1" minValue="0" maxValue="1"/>
    </cacheField>
    <cacheField name="ESTADO DE OBRAS AL 30/09/2018" numFmtId="3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8">
  <r>
    <x v="0"/>
    <s v="COMISIÓN DIRECTIVA DE SIN TECHO PRO - VIVIENDA"/>
    <s v="COTEP S.A."/>
    <s v="YBY YAÚ "/>
    <m/>
    <m/>
    <m/>
    <m/>
    <m/>
    <m/>
    <m/>
    <n v="1"/>
    <s v="CULMINADA"/>
  </r>
  <r>
    <x v="0"/>
    <s v="COMISIÓN DIRECTIVA DE SIN TECHO PRO - VIVIENDA"/>
    <s v="COTEP S.A."/>
    <s v="YBY YAÚ "/>
    <m/>
    <m/>
    <m/>
    <m/>
    <m/>
    <m/>
    <n v="11"/>
    <n v="0"/>
    <s v="ANULADA"/>
  </r>
  <r>
    <x v="0"/>
    <s v="JUNTA COM. DE VECINOS LOCAL JORGE S. MIRANDA"/>
    <s v="LIC- NILSA MAGDALENA TORRES"/>
    <s v="PASO BARRETO"/>
    <m/>
    <m/>
    <m/>
    <m/>
    <m/>
    <m/>
    <m/>
    <n v="1"/>
    <s v="CULMINADA"/>
  </r>
  <r>
    <x v="0"/>
    <s v="COM. VEC. NUEVA FORTUNA ASENT NUEVA FORTUNA 2° ETAPA"/>
    <s v="LIC. NILSA MAGDALENA TORRES"/>
    <s v="AZOTEY"/>
    <m/>
    <m/>
    <m/>
    <m/>
    <m/>
    <m/>
    <m/>
    <n v="1"/>
    <s v="CULMINADA"/>
  </r>
  <r>
    <x v="0"/>
    <s v="COM. DIRECTIVA DE LOS OCUPANTES DEL PREDIO DE LA  VILLA NUEVA ESPERANZA UBICADO ENTRE LOS BARRIOS SAN ANTONIO Y SAN ROQUE"/>
    <s v="FREDDY DIOSNEL ROLON"/>
    <s v="HORQUETA"/>
    <n v="0"/>
    <m/>
    <m/>
    <m/>
    <m/>
    <m/>
    <m/>
    <n v="0"/>
    <s v="ANULADA"/>
  </r>
  <r>
    <x v="0"/>
    <s v="COM. VECINAL DEL TERRITORIO SOCIAL MARIA AUXILIADORA - BASE V"/>
    <s v="FREDDY DIOSNEL ROLON"/>
    <s v="HORQUETA"/>
    <m/>
    <m/>
    <m/>
    <m/>
    <m/>
    <m/>
    <m/>
    <n v="1"/>
    <m/>
  </r>
  <r>
    <x v="0"/>
    <s v="COM. VECINAL DEL TERRITORIO SOCIAL MARIA AUXILIADORA - BASE V"/>
    <s v="FREDDY DIOSNEL ROLON"/>
    <s v="HORQUETA"/>
    <n v="0"/>
    <m/>
    <m/>
    <m/>
    <m/>
    <m/>
    <m/>
    <n v="0"/>
    <s v="ANULADA"/>
  </r>
  <r>
    <x v="0"/>
    <s v="COMISIÓN SIN TECHO DE LA LOCALIDAD DE PEGUAJHO LOMA"/>
    <s v="CONSULTORA NOESIS"/>
    <s v="HORQUETA"/>
    <m/>
    <m/>
    <m/>
    <m/>
    <m/>
    <m/>
    <m/>
    <m/>
    <m/>
  </r>
  <r>
    <x v="0"/>
    <s v="COMISIÓN VECINAL DEL ASENTAMIENTO MARIA AUXILIADORA BASE I"/>
    <s v="CONSULTORA NOESIS"/>
    <s v="HORQUETA"/>
    <m/>
    <m/>
    <m/>
    <m/>
    <m/>
    <m/>
    <m/>
    <m/>
    <m/>
  </r>
  <r>
    <x v="0"/>
    <s v="SAGRADO CORAZÓN DE JESÙS "/>
    <s v="COTEP S.A. "/>
    <s v="HORQUETA"/>
    <m/>
    <m/>
    <m/>
    <m/>
    <m/>
    <m/>
    <m/>
    <n v="1"/>
    <s v="CULMINADA"/>
  </r>
  <r>
    <x v="0"/>
    <s v="COMISION VECINAL DE LA COLONIA NUEVA ESPERANZA"/>
    <s v="LIC. NILSA MAGDALENA TORRES"/>
    <s v="HORQUETA"/>
    <m/>
    <m/>
    <m/>
    <m/>
    <m/>
    <m/>
    <m/>
    <m/>
    <m/>
  </r>
  <r>
    <x v="0"/>
    <s v="COMISION PRO-TECHO DE YKUA PORA"/>
    <s v="CONSULTORA NOESIS"/>
    <s v="HORQUETA"/>
    <m/>
    <m/>
    <m/>
    <m/>
    <m/>
    <m/>
    <m/>
    <m/>
    <m/>
  </r>
  <r>
    <x v="0"/>
    <s v="COMISIÓN PRO TECHO DE LA LOCALIDAD DE CALLEJON SANTA ROSA"/>
    <s v="CONSULTORA NOESIS"/>
    <s v="HORQUETA"/>
    <m/>
    <m/>
    <m/>
    <m/>
    <m/>
    <m/>
    <m/>
    <m/>
    <m/>
  </r>
  <r>
    <x v="0"/>
    <s v="COMISION SIN TECHO DE LA LOCALIDAD YCUA HOVY"/>
    <s v="CONSULTORA NOESIS"/>
    <s v="HORQUETA"/>
    <m/>
    <m/>
    <m/>
    <m/>
    <m/>
    <m/>
    <m/>
    <n v="1"/>
    <s v="CULMINADA"/>
  </r>
  <r>
    <x v="0"/>
    <s v="COMISION VECINAL DE LA VILLA SAN JOSE OBRERO II"/>
    <s v="FREDDY DIOSNEL ROLON"/>
    <s v="HORQUETA"/>
    <m/>
    <m/>
    <m/>
    <m/>
    <m/>
    <m/>
    <m/>
    <n v="1"/>
    <s v="CULMINADA"/>
  </r>
  <r>
    <x v="0"/>
    <s v="COMISION VECINAL DEL ASENTAMIENTO SAN JOSE OBRERO I"/>
    <s v="FREDDY DIOSNEL ROLON"/>
    <s v="HORQUETA"/>
    <m/>
    <m/>
    <m/>
    <m/>
    <m/>
    <m/>
    <m/>
    <n v="1"/>
    <s v="CULMINADA"/>
  </r>
  <r>
    <x v="0"/>
    <s v="COMISION SIN TECHO DE LA LOCALIDAD PEGUAJHO GUAZU"/>
    <s v="CONSULTORA NOESIS"/>
    <s v="HORQUETA"/>
    <m/>
    <m/>
    <m/>
    <m/>
    <m/>
    <m/>
    <m/>
    <n v="1"/>
    <s v="CULMINADA"/>
  </r>
  <r>
    <x v="0"/>
    <s v="COMISION DIRECTIVA DE LAS FLIAS SIN TECHO DE LA LOCALIDAD DE SAN MIGUEL KA¨AGUY´Í"/>
    <s v="CONSULTORA NOESIS"/>
    <s v="HORQUETA"/>
    <m/>
    <m/>
    <m/>
    <m/>
    <m/>
    <m/>
    <m/>
    <n v="1"/>
    <s v="CULMINADA"/>
  </r>
  <r>
    <x v="0"/>
    <s v="NUEVA FORTUNA III FASE"/>
    <s v="SATOC"/>
    <s v="AZOTEY"/>
    <m/>
    <m/>
    <n v="45"/>
    <m/>
    <m/>
    <m/>
    <m/>
    <n v="1"/>
    <s v="CULMINADA"/>
  </r>
  <r>
    <x v="0"/>
    <s v="COMISION VECINAL DE LA LOCALIDAD DE CURUPAY LOMA 3RA FASE"/>
    <s v="CONSULTORA NOESIS"/>
    <s v="HORQUETA"/>
    <m/>
    <m/>
    <n v="56"/>
    <m/>
    <m/>
    <m/>
    <m/>
    <n v="1"/>
    <s v="CULMINADA"/>
  </r>
  <r>
    <x v="0"/>
    <s v="COMISIÓN SIN TECHO DEL PROGRAMA OÑONDIVEPA"/>
    <s v="CONSULTORA NOESIS"/>
    <s v="HORQUETA"/>
    <m/>
    <m/>
    <n v="38"/>
    <m/>
    <m/>
    <m/>
    <m/>
    <n v="1"/>
    <s v="CULMINADA"/>
  </r>
  <r>
    <x v="0"/>
    <s v="COMISIÓN VECINAL DE LA COLONIA SANJA MOROTÍ"/>
    <s v="CONSULTORA NOESIS"/>
    <s v="AZOTEY"/>
    <m/>
    <n v="94"/>
    <m/>
    <m/>
    <m/>
    <m/>
    <m/>
    <n v="0.87619999999999998"/>
    <s v="EN EJECUCIÓN"/>
  </r>
  <r>
    <x v="0"/>
    <s v="COMISIÓN VECINAL DE LA COLONIA SANJA MOROTÍ"/>
    <s v="CONSULTORA NOESIS"/>
    <s v="AZOTEY"/>
    <m/>
    <n v="3"/>
    <m/>
    <m/>
    <m/>
    <m/>
    <m/>
    <n v="0.87619999999999998"/>
    <s v="EN EJECUCIÓN"/>
  </r>
  <r>
    <x v="0"/>
    <s v="JUNTA COMUNAL DE VECINOS DE LA LOCALIDAD DE LA COLONIA JORGE SEBASTIAN MIRANDA"/>
    <s v="CONSULTORA NOESIS"/>
    <s v="PASO BARRETO"/>
    <m/>
    <m/>
    <n v="36"/>
    <m/>
    <m/>
    <m/>
    <m/>
    <n v="1"/>
    <s v="CULMINADA"/>
  </r>
  <r>
    <x v="0"/>
    <s v="COMISIÓN DE FOMENTO Y DESARROLLO DE LA COLONIA SAN RAFAEL"/>
    <s v="GUEESE"/>
    <s v="SARGENTO JOSÉ FÉLIX LÓPEZ"/>
    <m/>
    <m/>
    <m/>
    <m/>
    <m/>
    <n v="60"/>
    <m/>
    <n v="0"/>
    <s v="PARALIZADA"/>
  </r>
  <r>
    <x v="0"/>
    <s v="COMISIÓN VECINAL DE LA LOCALIDAD DE SAN LUIS "/>
    <s v="BLAS ISMAEL VERA ESPÍNOLA"/>
    <s v="BELÈN"/>
    <m/>
    <m/>
    <m/>
    <m/>
    <m/>
    <n v="13"/>
    <m/>
    <n v="0.1"/>
    <s v="PARALIZADA"/>
  </r>
  <r>
    <x v="0"/>
    <s v="COMISIÓN DE FOMENTO Y DESARROLLO DE LA LOCALIDAD DE PASO YRUNDE ' Y"/>
    <s v="BLAS ISMAEL VERA ESPÍNOLA"/>
    <s v="BELÈN"/>
    <m/>
    <n v="55"/>
    <m/>
    <m/>
    <m/>
    <m/>
    <m/>
    <n v="0.06"/>
    <s v="EN EJECUCIÓN"/>
  </r>
  <r>
    <x v="0"/>
    <s v="JUNTA COMUNAL DE LA LOCALIDAD DE CURUZU ÑU"/>
    <s v="CONSULTORA NOESIS"/>
    <s v="CONCEPCIÓN"/>
    <m/>
    <n v="78"/>
    <m/>
    <m/>
    <m/>
    <m/>
    <m/>
    <n v="0.47070000000000001"/>
    <s v="EN EJECUCIÓN"/>
  </r>
  <r>
    <x v="0"/>
    <s v="COMISION NUEVO BARRIO DE PASO BARRETO"/>
    <s v="CONSULTORA NOESIS"/>
    <s v="PASO BARRETO"/>
    <n v="198"/>
    <m/>
    <m/>
    <m/>
    <m/>
    <m/>
    <m/>
    <n v="0"/>
    <s v="A INICIAR"/>
  </r>
  <r>
    <x v="1"/>
    <s v="COMISIÓN VECINAL DEL ASENTAMIENTO SAN NICOLAS"/>
    <s v="FUNDACIÓN OJETYPEKA"/>
    <s v="CAPIIBARY"/>
    <m/>
    <m/>
    <m/>
    <m/>
    <m/>
    <m/>
    <m/>
    <m/>
    <m/>
  </r>
  <r>
    <x v="1"/>
    <s v="COMISIÓN VECINAL DEL ASENTAMIENTO JULIAN JARA "/>
    <s v="CEDES / HÁBITAT"/>
    <s v="SAN ESTANISLAO"/>
    <m/>
    <m/>
    <m/>
    <m/>
    <m/>
    <m/>
    <m/>
    <m/>
    <m/>
  </r>
  <r>
    <x v="1"/>
    <s v="COMISIÓN DE FOMENTO Y DESARROLLO DE LA COLONIA LA GERMANINA"/>
    <s v="EMPRENDIMIENTOS INMOBILIARIOS"/>
    <s v="NUEVA GERMANIA"/>
    <m/>
    <m/>
    <n v="105"/>
    <m/>
    <m/>
    <m/>
    <m/>
    <n v="1"/>
    <s v="CULMINADA"/>
  </r>
  <r>
    <x v="1"/>
    <s v="COMISIÓN DE FOMENTO Y DESARROLLO DE LA COLONIA LA GERMANINA"/>
    <s v="EMPRENDIMIENTOS INMOBILIARIOS"/>
    <s v="NUEVA GERMANIA"/>
    <n v="2"/>
    <m/>
    <m/>
    <m/>
    <m/>
    <m/>
    <m/>
    <n v="0"/>
    <s v="A INICIAR"/>
  </r>
  <r>
    <x v="1"/>
    <s v="PROYECTO DE VIVIENDAS DENOMINADAS POR AYUDA MUTUA DE USUARIOS &quot;CENTRO ECO-URBANISTICO LIMITADA&quot;"/>
    <s v="EMPRENDIMIENTOS INMOBILIARIOS"/>
    <s v="GUAYAYBI"/>
    <m/>
    <n v="70"/>
    <m/>
    <m/>
    <m/>
    <m/>
    <m/>
    <n v="0.80510000000000004"/>
    <s v="EN EJECUCIÓN"/>
  </r>
  <r>
    <x v="1"/>
    <s v="PROYECTO DE VIVIENDAS DENOMINADO POR AYUDA MUTUA DE USUARIOS &quot;CENTRO ECO-URBANISTICO LIMITADA&quot;"/>
    <s v="EMPRENDIMIENTOS INMOBILIARIOS"/>
    <s v="GUAYAYBI"/>
    <n v="6"/>
    <m/>
    <m/>
    <m/>
    <m/>
    <m/>
    <m/>
    <n v="0"/>
    <s v="A INICIAR"/>
  </r>
  <r>
    <x v="1"/>
    <s v="COM. VECINAL DE LA COMUNIDAD DEL ASENTAM. 15 DE AGOSTO"/>
    <s v="CONSULTORA NOESIS"/>
    <s v="GUAYAYBI"/>
    <m/>
    <m/>
    <m/>
    <m/>
    <m/>
    <m/>
    <m/>
    <m/>
    <m/>
  </r>
  <r>
    <x v="1"/>
    <s v="COMISIÓN PRO VIVIENDA DEL ASENTAMIENTO AGUERITO"/>
    <s v="TEKOVE SERVICIO DE ACCIÓN SOCIAL"/>
    <s v="SANTA ROSA DEL AGUARAY"/>
    <m/>
    <m/>
    <m/>
    <m/>
    <m/>
    <m/>
    <m/>
    <m/>
    <s v=" "/>
  </r>
  <r>
    <x v="1"/>
    <s v="COMISIÓN PRO CONSTRUCCIÓN DE VIVIENDA DE LA COMUNIDAD KAMBA YCUA"/>
    <s v="CONSULTORA NOESIS"/>
    <s v="SANTA ROSA DEL AGUARAY"/>
    <m/>
    <m/>
    <m/>
    <m/>
    <m/>
    <m/>
    <m/>
    <m/>
    <m/>
  </r>
  <r>
    <x v="1"/>
    <s v="COM.VECINAL COLONIA 6 DE ENERO PLANTA 2 2DA FASE"/>
    <s v="CONSULTORA NOESIS"/>
    <s v="TACUATI "/>
    <m/>
    <m/>
    <m/>
    <m/>
    <m/>
    <m/>
    <m/>
    <n v="1"/>
    <s v="CULMINADA"/>
  </r>
  <r>
    <x v="1"/>
    <s v="COM.VECINAL COLONIA 6 DE ENERO PLANTA 2 2DA FASE"/>
    <s v="CONSULTORA NOESIS"/>
    <s v="TACUATI "/>
    <m/>
    <m/>
    <n v="1"/>
    <m/>
    <m/>
    <m/>
    <m/>
    <n v="1"/>
    <s v="CULMINADA"/>
  </r>
  <r>
    <x v="1"/>
    <s v="COMISION VECINAL DEL ASENTAMIENTO 20 DE JULIO"/>
    <s v="CONSULTORA NOESIS"/>
    <s v="TACUATI "/>
    <m/>
    <m/>
    <m/>
    <m/>
    <m/>
    <m/>
    <m/>
    <n v="1"/>
    <s v="CULMINADA"/>
  </r>
  <r>
    <x v="1"/>
    <s v="COMISION VECINAL DE LA COLONIA 6 DE ENERO PLANTA 1 2DA FASE"/>
    <s v="CONSULTORA NOESIS"/>
    <s v="TACUATI "/>
    <m/>
    <m/>
    <m/>
    <m/>
    <m/>
    <m/>
    <m/>
    <n v="1"/>
    <s v="CULMINADA"/>
  </r>
  <r>
    <x v="1"/>
    <s v="COMISION DEL ASENTAMIENTO DOS DE ORO"/>
    <s v="CONTACONSULT"/>
    <s v="CAPIIBARY"/>
    <m/>
    <m/>
    <m/>
    <m/>
    <m/>
    <m/>
    <m/>
    <n v="1"/>
    <s v="CULMINADA"/>
  </r>
  <r>
    <x v="1"/>
    <s v="COMISION DE FOMENTO Y DESARROLLO DEL ASENTAMIENTO TACUATY POTY FASE III"/>
    <s v="CONSULTORA NOESIS"/>
    <s v="TACUATI "/>
    <m/>
    <m/>
    <m/>
    <m/>
    <m/>
    <m/>
    <m/>
    <n v="1"/>
    <s v="CULMINADA"/>
  </r>
  <r>
    <x v="1"/>
    <s v="JAGUARETE FORES TORO PIRU I"/>
    <s v="ABOG. HUMBERTO VALOIS CABRAL"/>
    <s v="GUAYAYBI"/>
    <m/>
    <m/>
    <n v="133"/>
    <m/>
    <m/>
    <m/>
    <m/>
    <n v="1"/>
    <s v="CULMINADA"/>
  </r>
  <r>
    <x v="1"/>
    <s v="JAGUARETE FORES TORO PIRU I"/>
    <s v="ABOG. HUMBERTO VALOIS CABRAL"/>
    <s v="GUAYAYBI"/>
    <n v="2"/>
    <m/>
    <m/>
    <m/>
    <m/>
    <m/>
    <m/>
    <n v="0"/>
    <s v="A INICIAR"/>
  </r>
  <r>
    <x v="1"/>
    <s v="COMISIÓN VECINAL DEL ASENTAMIENTO JULIAN JARA DE LA CALLE 40 - 2 FASE"/>
    <s v="CEDES / HÁBITAT"/>
    <s v="SAN ESTANISLAO"/>
    <m/>
    <m/>
    <m/>
    <m/>
    <m/>
    <m/>
    <m/>
    <n v="1"/>
    <s v="CULMINADA"/>
  </r>
  <r>
    <x v="1"/>
    <s v="COMISION DE FOMENTO Y DESARROLLO DE ROSARIO LOMA DE LA COLONIA ANTEQUERA"/>
    <s v="ABOG. MARIA CELIA ACOSTA RIOS"/>
    <s v="SAN Pedro DEL YCUAMANDIYU"/>
    <m/>
    <m/>
    <m/>
    <m/>
    <m/>
    <m/>
    <m/>
    <n v="1"/>
    <s v="CULMINADA"/>
  </r>
  <r>
    <x v="1"/>
    <s v="COMISION PRO CONSTRUCCIÓN DE VIVIENDA POR SENAVITAT DEL ASENTAMIENTO SAN MIGUEL DEL NORTE"/>
    <s v="CONSULTORA NOESIS"/>
    <s v="SANTA ROSA DEL AGUARAY"/>
    <m/>
    <m/>
    <n v="34"/>
    <m/>
    <m/>
    <m/>
    <m/>
    <n v="1"/>
    <s v="CULMINADA"/>
  </r>
  <r>
    <x v="1"/>
    <s v="COMISIÒN PRO VIVIENDA DE LA LOCALIDAD DE AGUERITO"/>
    <s v="TEKOVE SERVICIO DE ACCIÓN SOCIAL"/>
    <s v="SANTA ROSA DEL AGUARAY"/>
    <m/>
    <n v="50"/>
    <m/>
    <m/>
    <m/>
    <m/>
    <m/>
    <n v="0.98780000000000001"/>
    <s v="EN EJECUCIÓN"/>
  </r>
  <r>
    <x v="1"/>
    <s v="COMISIÒN PRO VIVIENDA DE LA LOCALIDAD DE AGUERITO"/>
    <s v="TEKOVE SERVICIO DE ACCIÓN SOCIAL"/>
    <s v="SANTA ROSA DEL AGUARAY"/>
    <n v="1"/>
    <m/>
    <m/>
    <m/>
    <m/>
    <m/>
    <m/>
    <n v="0"/>
    <s v="A INICIAR"/>
  </r>
  <r>
    <x v="1"/>
    <s v="COMISIÓN VECINAL SAN MIGUEL"/>
    <s v="CONSULTORA NOESIS"/>
    <s v="GUAYAYBI"/>
    <m/>
    <m/>
    <n v="93"/>
    <m/>
    <m/>
    <m/>
    <m/>
    <n v="1"/>
    <s v="CULMINADA"/>
  </r>
  <r>
    <x v="1"/>
    <s v="COMISIÓN SIN TECHO DEL BARRIO SANTA ANA"/>
    <s v="ASOCIACIÓN SATOC"/>
    <s v="SAN Pedro DEL YCUAMANDIYÙ"/>
    <m/>
    <n v="19"/>
    <m/>
    <m/>
    <m/>
    <m/>
    <m/>
    <n v="0.91349999999999998"/>
    <s v="EN EJECUCIÓN"/>
  </r>
  <r>
    <x v="1"/>
    <s v="COMUNIDAD INDIGENA NARANJITO RIO VERDE "/>
    <s v="CEDES/HABITAT"/>
    <s v="SANTA ROSA DEL AGUARAY"/>
    <m/>
    <n v="54"/>
    <m/>
    <m/>
    <m/>
    <m/>
    <m/>
    <n v="0.1938"/>
    <s v="EN EJECUCIÓN"/>
  </r>
  <r>
    <x v="1"/>
    <s v="COMUNIDAD INDIGENA NARANJITO RIO VERDE "/>
    <s v="CEDES/HABITAT"/>
    <s v="SANTA ROSA DEL AGUARAY"/>
    <n v="1"/>
    <m/>
    <m/>
    <m/>
    <m/>
    <m/>
    <m/>
    <n v="0"/>
    <s v="A INICIAR"/>
  </r>
  <r>
    <x v="1"/>
    <s v="COMISIÓN PRO VIVIENDA SAN VICENTE PANCHOLO"/>
    <s v="CONSULTORA NOESIS"/>
    <s v="GENERAL RESQUIN "/>
    <m/>
    <m/>
    <m/>
    <m/>
    <m/>
    <m/>
    <m/>
    <m/>
    <m/>
  </r>
  <r>
    <x v="1"/>
    <s v="COMISIÓN PRO VIVIENDA KO'ETI PYAHU DE LA COLONIA ESTRELLITA"/>
    <s v="ABG. MARIA CELIA ACOSTA  RIOS "/>
    <s v="SAN VICENTE PANCHOLO"/>
    <m/>
    <m/>
    <m/>
    <m/>
    <m/>
    <m/>
    <m/>
    <m/>
    <m/>
  </r>
  <r>
    <x v="1"/>
    <s v="COMISIÓN DE FOMENTO Y DESARROLLO DEL ASENTAMIENTO SAN PEDRO POTY"/>
    <s v="ING. SILVIO FARIÑA MARTINEZ"/>
    <s v="SAN PEDRO Y"/>
    <m/>
    <m/>
    <m/>
    <m/>
    <m/>
    <m/>
    <m/>
    <m/>
    <m/>
  </r>
  <r>
    <x v="1"/>
    <s v="COMISIÓN DE FOMENTO Y DESARROLLO DE LA COLONIA NARANJAYTY Y ASENTAMIENTO PABLO IBAÑEZ II"/>
    <s v="ING. SILVIO FARIÑA MARTINEZ"/>
    <s v="SAN Pedro DEL YCUAMANDIYU"/>
    <m/>
    <m/>
    <m/>
    <m/>
    <m/>
    <m/>
    <m/>
    <m/>
    <m/>
  </r>
  <r>
    <x v="2"/>
    <s v="COMISION VECINAL SIN TIERRA Y SIN TECHO SAN JORGE"/>
    <s v="ING. BLAS ANTONIO DENIS SALOMÓN"/>
    <s v="SANTA ELENA"/>
    <m/>
    <m/>
    <m/>
    <m/>
    <m/>
    <m/>
    <m/>
    <m/>
    <m/>
  </r>
  <r>
    <x v="2"/>
    <s v="COMSION POR UNA VIVIENDA PROPIA JUAN PABLO II"/>
    <s v="BLAS ISMAEL VERA ESPÍNOLA"/>
    <s v="ITACURUBI DEL ROSARIO"/>
    <m/>
    <m/>
    <m/>
    <m/>
    <m/>
    <m/>
    <m/>
    <m/>
    <m/>
  </r>
  <r>
    <x v="2"/>
    <s v="COM. PRO VIV. TEKOPORA DE PUNTA DEL ESTE DE LA COMPAÑÍA 21 DE JULIO"/>
    <s v="CONSULTORA S.G. S.R.L."/>
    <s v="TOBATI "/>
    <m/>
    <m/>
    <m/>
    <m/>
    <m/>
    <m/>
    <m/>
    <m/>
    <m/>
  </r>
  <r>
    <x v="2"/>
    <s v="COMISIÓN VECINAL SIN TIERRA Y SIN TECHO SAGRADA FAMILIA DEL BARRIO LOMA GUAZU DE LA CIUDAD DE CAACUPE"/>
    <s v="BLAS ISMAEL VERA ESPÍNOLA"/>
    <s v="CAACUPE"/>
    <m/>
    <m/>
    <m/>
    <m/>
    <m/>
    <m/>
    <m/>
    <n v="1"/>
    <s v="CULMINADA"/>
  </r>
  <r>
    <x v="2"/>
    <s v="COMISIÓN VECINAL SIN TIERRA Y SIN TECHO SAGRADA FAMILIA DEL BARRIO LOMA GUAZU DE LA CIUDAD DE CAACUPE"/>
    <s v="BLAS ISMAEL VERA ESPÍNOLA"/>
    <s v="CAACUPE"/>
    <m/>
    <n v="38"/>
    <m/>
    <m/>
    <m/>
    <m/>
    <m/>
    <n v="0.74939999999999996"/>
    <s v="EN EJECUCIÓN"/>
  </r>
  <r>
    <x v="2"/>
    <s v="COMISIÓN VECINAL SIN TIERRA Y SIN TECHO SAGRADA FAMILIA DEL BARRIO LOMA GUAZU DE LA CIUDAD DE CAACUPE"/>
    <s v="BLAS ISMAEL VERA ESPÍNOLA"/>
    <s v="CAACUPE"/>
    <n v="10"/>
    <m/>
    <m/>
    <m/>
    <m/>
    <m/>
    <m/>
    <n v="0"/>
    <s v="A INICIAR"/>
  </r>
  <r>
    <x v="2"/>
    <s v=" CIUDAD NUEVA"/>
    <s v="LIC. MA. MERCEDES ENRIQUEZ"/>
    <s v="CAACUPE"/>
    <m/>
    <m/>
    <m/>
    <m/>
    <m/>
    <m/>
    <m/>
    <n v="1"/>
    <s v="CULMINADA"/>
  </r>
  <r>
    <x v="2"/>
    <s v="COMISION VECINAL CABAÑAS POTY"/>
    <s v="CONTACONSULT"/>
    <s v="CAACUPE"/>
    <m/>
    <m/>
    <m/>
    <m/>
    <m/>
    <m/>
    <m/>
    <m/>
    <m/>
  </r>
  <r>
    <x v="2"/>
    <s v="COMISIÓN VECINAL LA ESPERANZA DEL BARRIO SAN CAYETANO"/>
    <s v="ACG CONSULTORA INTEGRAL"/>
    <s v="EMBOSCADA"/>
    <m/>
    <m/>
    <n v="38"/>
    <m/>
    <m/>
    <m/>
    <m/>
    <n v="1"/>
    <s v="CULMINADA"/>
  </r>
  <r>
    <x v="2"/>
    <s v="COMISIÓN VECINAL LA ESPERANZA DEL BO. SAN CAYETANO"/>
    <s v="ACG CONSULTORA INTEGRAL"/>
    <s v="EMBOSCADA"/>
    <n v="1"/>
    <m/>
    <m/>
    <m/>
    <m/>
    <m/>
    <m/>
    <n v="0"/>
    <s v="A INICIAR"/>
  </r>
  <r>
    <x v="2"/>
    <s v="COMISION PRO VIVIENDA POPULAR_x000a_LA ESPERANZA"/>
    <s v="ACG CONSULTORA INTEGRAL"/>
    <s v="ATYRA"/>
    <m/>
    <m/>
    <m/>
    <m/>
    <m/>
    <m/>
    <m/>
    <m/>
    <m/>
  </r>
  <r>
    <x v="2"/>
    <s v="COMISION VECINAL CAACUPE POTY II"/>
    <s v="BLAS ISMAEL VERA ESPÍNOLA"/>
    <s v="CAACUPE"/>
    <m/>
    <m/>
    <m/>
    <m/>
    <m/>
    <m/>
    <m/>
    <m/>
    <m/>
  </r>
  <r>
    <x v="2"/>
    <s v="COMISION VECINAL CAACUPE POTY 2"/>
    <s v="BLAS ISMAEL VERA ESPÍNOLA"/>
    <s v="CAACUPE"/>
    <m/>
    <m/>
    <m/>
    <m/>
    <m/>
    <m/>
    <m/>
    <n v="1"/>
    <s v="CULMINADA"/>
  </r>
  <r>
    <x v="2"/>
    <s v="COMISION SANTA ROSA DE LIMA"/>
    <s v="CESARINA BARRETO DE ENCISO"/>
    <s v="ITACURUBI DE LA CORDILLERA"/>
    <m/>
    <m/>
    <m/>
    <m/>
    <m/>
    <m/>
    <m/>
    <n v="1"/>
    <s v="CULMINADA"/>
  </r>
  <r>
    <x v="2"/>
    <s v="COMISIÓN DEL NÚCLEO HABITACIONAL LA CANDELARIA"/>
    <s v="ABOG. CRISTIAN CÉSAR TURRINI AYALA"/>
    <s v="ATYRA"/>
    <m/>
    <n v="24"/>
    <m/>
    <m/>
    <m/>
    <m/>
    <m/>
    <n v="0.48"/>
    <s v="EN EJECUCIÓN"/>
  </r>
  <r>
    <x v="2"/>
    <s v="COMISIÓN DE DESARROLLO DEL  ASENTAMIENTO CORONILLO DE LA COMPAÑÍA ISLA GUAZU"/>
    <s v="ARQ. MIRTHA CLAUDELINA POISSÒN"/>
    <s v="TOBATÌ"/>
    <m/>
    <n v="25"/>
    <m/>
    <m/>
    <m/>
    <m/>
    <m/>
    <n v="0.6"/>
    <s v="EN EJECUCIÓN"/>
  </r>
  <r>
    <x v="2"/>
    <s v="COMISIÓN DE DESARROLLO DEL  ASENTAMIENTO CORONILLO DE LA COMPAÑÍA ISLA GUAZU"/>
    <s v="ARQ. MIRTHA CLAUDELINA POISSÒN"/>
    <s v="TOBATÌ"/>
    <n v="2"/>
    <m/>
    <m/>
    <m/>
    <m/>
    <m/>
    <m/>
    <n v="0"/>
    <s v="A INICIAR"/>
  </r>
  <r>
    <x v="2"/>
    <s v="COMISIÓN RENOVADA DEL ASENTAMIENTO VILLA ELBITA  DE LA 2DA CIA ISLA YOBAY"/>
    <s v="CEDES HABITAD"/>
    <s v="EMBOSCADA"/>
    <m/>
    <n v="24"/>
    <m/>
    <m/>
    <m/>
    <m/>
    <m/>
    <n v="0.56259999999999999"/>
    <s v="EN EJECUCIÓN"/>
  </r>
  <r>
    <x v="2"/>
    <s v="COMISIÓN DEL ASENTAMIENTO SANTA ROSA DE LIMA"/>
    <s v="CESARINA BARRETO DE ENCISO"/>
    <s v="ITACURUBI DE LA CORDILLERA"/>
    <m/>
    <m/>
    <n v="5"/>
    <m/>
    <m/>
    <m/>
    <m/>
    <n v="1"/>
    <s v="CULMINADA"/>
  </r>
  <r>
    <x v="2"/>
    <s v="COMISION DIRECTIVA DEL COMPLEJO HABITACIONAL SAN FRANCISCO"/>
    <s v="BLAS ISMAEL VERA ESPÍNOLA"/>
    <s v="ARROYO Y ESTERO"/>
    <n v="44"/>
    <m/>
    <m/>
    <m/>
    <m/>
    <m/>
    <m/>
    <n v="0"/>
    <s v="A INICIAR"/>
  </r>
  <r>
    <x v="2"/>
    <s v="COMISION DE FOMENTO Y DESARROLLO DEL ASENTAMIENTO ING. AGRO. GUIDO ALMADA I "/>
    <s v="ABOG. MARIA CELIA ACOSTA"/>
    <s v="JUAN DE MENA"/>
    <m/>
    <n v="87"/>
    <m/>
    <m/>
    <m/>
    <m/>
    <m/>
    <n v="9.1300000000000006E-2"/>
    <s v="EN EJECUCIÓN"/>
  </r>
  <r>
    <x v="3"/>
    <s v="COMISION VECINAL SINAI II - BARRIO ESTACION"/>
    <s v="CESARINA BARRETO DE ENCISO"/>
    <s v="VILLARRICA"/>
    <m/>
    <m/>
    <m/>
    <m/>
    <m/>
    <m/>
    <m/>
    <n v="1"/>
    <s v="CULMINADA"/>
  </r>
  <r>
    <x v="3"/>
    <s v="COM. DIRECTIVA DEL TERRITPRIO SOCIAL TUYUTIMI"/>
    <s v="GLADYS ESTHER FRANCO CARDOZO"/>
    <s v="VILLARRICA"/>
    <m/>
    <m/>
    <m/>
    <m/>
    <m/>
    <m/>
    <m/>
    <m/>
    <m/>
  </r>
  <r>
    <x v="3"/>
    <s v="COMISIÓN PRO VIVIENDA SAGRADA FAMILIA"/>
    <s v="ING. SILVIO FARIÑA MARTINEZ"/>
    <s v="PASO YOBAI"/>
    <m/>
    <m/>
    <m/>
    <m/>
    <m/>
    <m/>
    <m/>
    <m/>
    <m/>
  </r>
  <r>
    <x v="3"/>
    <s v="COMISIÓN VECINAL PRO VIVIENDA HABITACIONAL SANTA RITA"/>
    <s v="GUEESE"/>
    <s v="YATAITY"/>
    <m/>
    <m/>
    <m/>
    <m/>
    <m/>
    <m/>
    <m/>
    <m/>
    <m/>
  </r>
  <r>
    <x v="3"/>
    <s v="COMISIÓN VECINAL PRO VIVIENDA HABITACIONAL SANTA RITA"/>
    <s v="GUEESE"/>
    <s v="YATAITY"/>
    <m/>
    <m/>
    <m/>
    <m/>
    <m/>
    <m/>
    <m/>
    <n v="0"/>
    <s v="ANULADA POR RESOL. Nº 496/16 Y 820/17"/>
  </r>
  <r>
    <x v="3"/>
    <s v="COMISION PRO VIVIENDA DE LA LOCALIDAD PLANCHADA"/>
    <s v="CONSULTORA NOESIS"/>
    <s v="PASO YOBAI"/>
    <m/>
    <m/>
    <m/>
    <m/>
    <m/>
    <m/>
    <m/>
    <n v="1"/>
    <s v="CULMINADA"/>
  </r>
  <r>
    <x v="3"/>
    <s v="COMISIÓN PRO VIVIENDA DEL ASENTAMIENTO TUYUTIMI 2"/>
    <s v="MIRIAN BRITOS DE CABRERA "/>
    <s v="VILLARRICA"/>
    <m/>
    <n v="22"/>
    <m/>
    <m/>
    <m/>
    <m/>
    <m/>
    <n v="0.44419999999999998"/>
    <s v="EN EJECUCIÓN"/>
  </r>
  <r>
    <x v="3"/>
    <s v="COMISIÓN FORTALECIMIENTO COMUNITARIO MARIA AUXILIADORA &quot;PROYECTO VIVIENDA SENAVITAD&quot;.                                                                                               "/>
    <s v="ING. SILVIO FARIÑA MARTINEZ                                 "/>
    <s v="PASO YOBAI"/>
    <m/>
    <n v="78"/>
    <m/>
    <m/>
    <m/>
    <m/>
    <m/>
    <n v="0.47410000000000002"/>
    <s v="EN EJECUCIÓN"/>
  </r>
  <r>
    <x v="3"/>
    <s v="COMISION DE FOMENTO Y DESARROLLO DE LA LOCALIDAD DE SAN FRANCISCO EX CIERVO CUA                                                                                                     "/>
    <s v="SILVIO FARIÑA MARTINEZ                                      "/>
    <s v="PASO YOBAI"/>
    <m/>
    <n v="69"/>
    <m/>
    <m/>
    <m/>
    <m/>
    <m/>
    <n v="0.45800000000000002"/>
    <s v="EN EJECUCIÓN"/>
  </r>
  <r>
    <x v="3"/>
    <s v="COMISION DE FOMENTO Y DESARROLLO DE LA LOCALIDAD DE SAN FRANCISCO EX CIERVO CUA                                                                                                     "/>
    <s v="SILVIO FARIÑA MARTINEZ                                      "/>
    <s v="PASO YOBAI"/>
    <m/>
    <n v="1"/>
    <m/>
    <m/>
    <m/>
    <m/>
    <m/>
    <n v="0.45800000000000002"/>
    <s v="EN EJECUCIÓN"/>
  </r>
  <r>
    <x v="3"/>
    <s v="COMISION VECINAL DE FOMENTO Y DESARROLLO SAN RAFAEL YROYSA 1º LINEA                                                                                                                 "/>
    <s v="SILVIO FARIÑA MARTINEZ                                      "/>
    <s v="COLONIA INDEPENDENCIA"/>
    <m/>
    <n v="101"/>
    <m/>
    <m/>
    <m/>
    <m/>
    <m/>
    <n v="0.4526"/>
    <s v="EN EJECUCIÓN"/>
  </r>
  <r>
    <x v="3"/>
    <s v="COMISION VECINAL DE FOMENTO Y DESARROLLO SAN RAFAEL YROYSA 1º LINEA                                                                                                                 "/>
    <s v="SILVIO FARIÑA MARTINEZ                                      "/>
    <s v="COLONIA INDEPENDENCIA"/>
    <m/>
    <n v="2"/>
    <m/>
    <m/>
    <m/>
    <m/>
    <m/>
    <n v="0.4526"/>
    <s v="EN EJECUCIÓN"/>
  </r>
  <r>
    <x v="3"/>
    <s v="COMUNIDAD INDIGENA &quot;YVYRATYMI-VEGA KUE&quot;                                                                                                                                             "/>
    <s v="CEDES / HABITAT"/>
    <s v="COLONIA INDEPENDENCIA"/>
    <m/>
    <n v="37"/>
    <m/>
    <m/>
    <m/>
    <m/>
    <m/>
    <n v="0.62960000000000005"/>
    <s v="EN EJECUCIÓN"/>
  </r>
  <r>
    <x v="3"/>
    <s v="COMUNIDAD YVYTY MIRI.                                                                                                                                                               "/>
    <s v="CEDES / HABITAT"/>
    <s v="COLONIA INDEPENDENCIA"/>
    <m/>
    <n v="17"/>
    <m/>
    <m/>
    <m/>
    <m/>
    <m/>
    <n v="0.85270000000000001"/>
    <s v="EN EJECUCIÓN"/>
  </r>
  <r>
    <x v="3"/>
    <s v="COMUNIDAD INDIGENA ''YVYTY KORÁ'' DEL PUEBLO MBYA GUARANI.                                                                                                                          "/>
    <s v="CEDES / HABITAT"/>
    <s v="COLONIA INDEPENDENCIA"/>
    <m/>
    <n v="20"/>
    <m/>
    <m/>
    <m/>
    <m/>
    <m/>
    <n v="0.45429999999999998"/>
    <s v="EN EJECUCIÓN"/>
  </r>
  <r>
    <x v="3"/>
    <s v="COMUNIDAD INDIGENA ''YVYTY KORÁ'' DEL PUEBLO MBYA GUARANI.                                                                                                                          "/>
    <s v="CEDES / HABITAT"/>
    <s v="COLONIA INDEPENDENCIA"/>
    <m/>
    <n v="2"/>
    <m/>
    <m/>
    <m/>
    <m/>
    <m/>
    <n v="0.45429999999999998"/>
    <s v="EN EJECUCIÓN"/>
  </r>
  <r>
    <x v="3"/>
    <s v="COMISIÓN FOMENTO Y DESARROLLO NUEVA ALBORADA                                                                                                                                         "/>
    <s v="GUEESE"/>
    <s v="PASO YOBAI"/>
    <m/>
    <n v="31"/>
    <m/>
    <m/>
    <m/>
    <m/>
    <m/>
    <n v="0.45169999999999999"/>
    <s v="EN EJECUCIÓN"/>
  </r>
  <r>
    <x v="3"/>
    <s v="COMUNIDAD INDIGENA MBYA GUARANI &quot;NARANJITO&quot;, &quot; ISLA HU&quot;, &quot; SANTA TERESA&quot;, &quot;ARROYO HU&quot;"/>
    <s v="ING. SILVIO FARIÑA MARTINEZ"/>
    <s v="PASO YOBAI"/>
    <m/>
    <n v="97"/>
    <m/>
    <m/>
    <m/>
    <m/>
    <m/>
    <n v="0.21010000000000001"/>
    <s v="EN EJECUCIÓN"/>
  </r>
  <r>
    <x v="3"/>
    <s v="COMUNIDAD INDIGENA MBYA GUARANI &quot;NARANJITO&quot;, &quot; ISLA HU&quot;, &quot; SANTA TERESA&quot;, &quot;ARROYO HU&quot;"/>
    <s v="ING. SILVIO FARIÑA MARTINEZ"/>
    <s v="PASO YOBAI"/>
    <n v="2"/>
    <m/>
    <m/>
    <m/>
    <m/>
    <m/>
    <m/>
    <n v="0"/>
    <s v="A INICIAR"/>
  </r>
  <r>
    <x v="3"/>
    <s v="COMISION LA ESPERANZA"/>
    <s v="SERVICIO AGRARIO DE TECNOOGIA Y ORGANIZACIÓN COMUNITARIA - SATOC"/>
    <s v="VILLARICA"/>
    <m/>
    <n v="50"/>
    <m/>
    <m/>
    <m/>
    <m/>
    <m/>
    <n v="0.48920000000000002"/>
    <s v="EN EJECUCIÓN"/>
  </r>
  <r>
    <x v="3"/>
    <s v="COMISION ASENTAMIENTO FAMILIAR"/>
    <s v="SERVICIO AGRARIO DE TECNOOGIA Y ORGANIZACIÓN COMUNITARIA - SATOC"/>
    <s v="VILLARICA"/>
    <n v="40"/>
    <m/>
    <m/>
    <m/>
    <m/>
    <m/>
    <m/>
    <n v="0"/>
    <s v="A INICIAR"/>
  </r>
  <r>
    <x v="4"/>
    <s v="COMISIÓN DIRECTIVA DEL TERRITORIO SOCIAL CARAGUATAYMI DE LA LOCALIDAD DEL BARRIO CAPITAN ROA (2° ETAPA)"/>
    <s v="CIME"/>
    <s v="CORONEL OVIEDO"/>
    <m/>
    <m/>
    <m/>
    <m/>
    <m/>
    <m/>
    <m/>
    <m/>
    <m/>
  </r>
  <r>
    <x v="4"/>
    <s v="OGA PORA GYUPE "/>
    <s v="CESARINA BARRETO DE ENCISO"/>
    <s v="CAAGUAZÚ"/>
    <m/>
    <m/>
    <m/>
    <m/>
    <m/>
    <m/>
    <m/>
    <n v="1"/>
    <s v="CULMINADA"/>
  </r>
  <r>
    <x v="4"/>
    <s v="OGA PORA GYUPE "/>
    <s v="CESARINA BARRETO DE ENCISO"/>
    <s v="CAAGUAZÚ"/>
    <n v="3"/>
    <m/>
    <m/>
    <m/>
    <m/>
    <m/>
    <m/>
    <n v="0"/>
    <s v="A INICIAR"/>
  </r>
  <r>
    <x v="4"/>
    <s v="COMISION PRO-CONSTRUCCIÓN DE VIVIENDAS VIRGEN DEL ROSARIO"/>
    <s v="LIC. MARIA MERCEDES ENRIQUEZ"/>
    <s v="YHU "/>
    <m/>
    <m/>
    <n v="35"/>
    <m/>
    <m/>
    <m/>
    <m/>
    <n v="1"/>
    <s v="CULMINADA"/>
  </r>
  <r>
    <x v="4"/>
    <s v="COMISION DIRECTIVA DEL TERRITORIO SOCIAL SOL NACIENTE I DEL BARRIO SAN MIGUEL"/>
    <s v="ABOG. MARIA CELIA ACOSTA"/>
    <s v="CORONEL OVIEDO"/>
    <m/>
    <m/>
    <m/>
    <m/>
    <m/>
    <m/>
    <m/>
    <m/>
    <m/>
  </r>
  <r>
    <x v="4"/>
    <s v="TERRITORIO SOCIAL VIRGEN DE FATIMA DE LA LOCALIDAD BARRIO SAN ISIDRO DE ESTA CIUDAD"/>
    <s v="CIME"/>
    <s v="CORONEL OVIEDO"/>
    <m/>
    <m/>
    <m/>
    <m/>
    <m/>
    <m/>
    <m/>
    <m/>
    <m/>
  </r>
  <r>
    <x v="4"/>
    <s v="TERRITORIO SOCIAL VIRGEN DE FATIMA DE LA LOCALIDAD BARRIO SAN ISIDRO DE ESTA CIUDAD"/>
    <s v="CIME"/>
    <s v="CORONEL OVIEDO"/>
    <n v="0"/>
    <m/>
    <m/>
    <m/>
    <m/>
    <m/>
    <n v="1"/>
    <n v="0"/>
    <s v="ANULADA"/>
  </r>
  <r>
    <x v="4"/>
    <s v="MBY'A GUARANI Y'AKARETA - FASE II"/>
    <s v="CEDES / HÁBITAT"/>
    <s v="RAUL A. OVIEDO"/>
    <m/>
    <m/>
    <m/>
    <m/>
    <m/>
    <m/>
    <m/>
    <m/>
    <m/>
  </r>
  <r>
    <x v="4"/>
    <s v="COMISION CENTRAL DEL TERRITORIO SOCIAL NUEVA ESPERANZA I"/>
    <s v="ABOG. VERÓNICA OJEDA "/>
    <s v="CORONEL OVIEDO"/>
    <m/>
    <m/>
    <m/>
    <m/>
    <m/>
    <m/>
    <m/>
    <m/>
    <m/>
  </r>
  <r>
    <x v="4"/>
    <s v="COMISION CENTRAL DEL TERRITORIO SOCIAL NUEVA ESPERANZA I"/>
    <s v="ABOG. VERÓNICA OJEDA "/>
    <s v="CORONEL OVIEDO"/>
    <n v="1"/>
    <m/>
    <m/>
    <m/>
    <m/>
    <m/>
    <m/>
    <n v="0"/>
    <s v="A INICIAR"/>
  </r>
  <r>
    <x v="4"/>
    <s v="COMISION CENTRAL DEL TERRITORIO SOCIAL VILLA JARDIN DE LA CALLE SAN MIGUEL"/>
    <s v="ABOG. VERÓNICA OJEDA "/>
    <s v="CAAGUAZÚ"/>
    <m/>
    <m/>
    <m/>
    <m/>
    <m/>
    <m/>
    <m/>
    <m/>
    <m/>
  </r>
  <r>
    <x v="4"/>
    <s v="COMISION CENTRAL DEL TERRITORIO SOCIAL VILLA JARDIN DE LA CALLE SAN MIGUEL"/>
    <s v="ABOG. VERÓNICA OJEDA "/>
    <s v="CAAGUAZÚ"/>
    <n v="1"/>
    <m/>
    <m/>
    <m/>
    <m/>
    <m/>
    <m/>
    <n v="0"/>
    <s v="A INICIAR"/>
  </r>
  <r>
    <x v="4"/>
    <s v="COMISIÓN DIRECTIVA DEL TERRITORIO SOCIAL SANTA LUCIA"/>
    <s v="GLADYS ESTHER FRANCO"/>
    <s v="CORONEL OVIEDO"/>
    <m/>
    <m/>
    <m/>
    <m/>
    <m/>
    <m/>
    <m/>
    <m/>
    <m/>
  </r>
  <r>
    <x v="4"/>
    <s v="COMISIÓN FORTALEZA I "/>
    <s v="ABOG. VERÓNICA OJEDA "/>
    <s v="CORONEL OVIEDO"/>
    <m/>
    <m/>
    <m/>
    <m/>
    <m/>
    <m/>
    <m/>
    <n v="1"/>
    <s v="CULMINADA"/>
  </r>
  <r>
    <x v="4"/>
    <s v="COMISIÓN FORTALEZA I "/>
    <s v="ABOG. VERÓNICA OJEDA "/>
    <s v="CORONEL OVIEDO"/>
    <m/>
    <m/>
    <m/>
    <m/>
    <m/>
    <m/>
    <m/>
    <n v="1"/>
    <s v="CULMINADA"/>
  </r>
  <r>
    <x v="4"/>
    <s v="TERRITORIO SOCIAL SAN JORGE"/>
    <s v="ABOG. VERÓNICA OJEDA "/>
    <s v="CORONEL OVIEDO"/>
    <n v="2"/>
    <m/>
    <m/>
    <m/>
    <m/>
    <m/>
    <m/>
    <n v="0"/>
    <s v="A INICIAR"/>
  </r>
  <r>
    <x v="4"/>
    <s v="COM. INDIGENA MBYA DE Y´AKARETA 3° ETAPA"/>
    <s v="CEDES / HÁBITAT"/>
    <s v="RAUL A. OVIEDO"/>
    <m/>
    <m/>
    <m/>
    <m/>
    <m/>
    <m/>
    <m/>
    <m/>
    <m/>
  </r>
  <r>
    <x v="4"/>
    <s v="COM. INDIGENA YBU PERTENECIENTE A LA PARCIALIDAD MBYA GUARANI 3RA FASE"/>
    <s v="CEDES / HÁBITAT"/>
    <s v="NUEVA TOLEDO"/>
    <m/>
    <m/>
    <m/>
    <m/>
    <m/>
    <m/>
    <m/>
    <m/>
    <m/>
  </r>
  <r>
    <x v="4"/>
    <s v="COM. INDIGENA MBYA SANTA TERESA"/>
    <s v="CEDES / HÁBITAT"/>
    <s v="RAUL A. OVIEDO"/>
    <m/>
    <m/>
    <m/>
    <m/>
    <m/>
    <m/>
    <m/>
    <m/>
    <m/>
  </r>
  <r>
    <x v="4"/>
    <s v="ASOCIACIÓN DE TRABAJADORES DE MEDIOS DE COMUNICACIÓN - ATRAMECO"/>
    <s v="ABOG. VERÓNICA OJEDA "/>
    <s v="CORONEL OVIEDO"/>
    <m/>
    <m/>
    <m/>
    <m/>
    <m/>
    <m/>
    <m/>
    <m/>
    <m/>
  </r>
  <r>
    <x v="4"/>
    <s v="TERRITORIO SOCIAL VILLA ESMERALDA"/>
    <s v="FREDDY DIOSNEL ROLON"/>
    <s v="CORONEL OVIEDO"/>
    <m/>
    <m/>
    <m/>
    <m/>
    <m/>
    <m/>
    <m/>
    <m/>
    <m/>
  </r>
  <r>
    <x v="4"/>
    <s v="TERRITORIO SOCIAL VILLA ESMERALDA"/>
    <m/>
    <s v="CORONEL OVIEDO"/>
    <m/>
    <m/>
    <m/>
    <m/>
    <m/>
    <m/>
    <m/>
    <n v="0"/>
    <s v="ANULADA"/>
  </r>
  <r>
    <x v="4"/>
    <s v="COMISIÓN CENTRAL DEL TERRITORIO SOCIAL SANTA ISABEL"/>
    <s v="ABOG. MARIA CELIA ACOSTA"/>
    <s v="CAAGUAZÚ"/>
    <m/>
    <m/>
    <m/>
    <m/>
    <m/>
    <m/>
    <m/>
    <m/>
    <m/>
  </r>
  <r>
    <x v="4"/>
    <s v="COMISIÓN DIRECTIVA DEL ASENTAMIENTO 24 DE JULIO"/>
    <s v="CONSULTORA IGNACIO RAMÓN OCAMPOS"/>
    <s v="CORONEL OVIEDO"/>
    <m/>
    <n v="74"/>
    <m/>
    <m/>
    <m/>
    <m/>
    <m/>
    <n v="0.87780000000000002"/>
    <s v="EN EJECUCIÓN"/>
  </r>
  <r>
    <x v="4"/>
    <s v="COMISIÓN DIRECTIVA DEL ASENTAMIENTO 24 DE JULIO"/>
    <s v="CONSULTORA IGNACIO RAMÓN OCAMPOS"/>
    <s v="CORONEL OVIEDO"/>
    <n v="5"/>
    <m/>
    <m/>
    <m/>
    <m/>
    <m/>
    <m/>
    <n v="0"/>
    <s v="A INICIAR"/>
  </r>
  <r>
    <x v="4"/>
    <s v="COMISIÓN CENTRAL DEL TERRITORIO SOCIAL NUEVA ESPERANZA II"/>
    <s v="U.S.A.G."/>
    <s v="CAAGUAZÚ"/>
    <m/>
    <m/>
    <m/>
    <m/>
    <m/>
    <m/>
    <m/>
    <m/>
    <m/>
  </r>
  <r>
    <x v="4"/>
    <s v="COMISIÓN TERRITORIO SOCIAL LA FORTUNA II"/>
    <s v="SARAH MARIA FERREIRO VELÁZQUEZ"/>
    <s v="CORONEL OVIEDO"/>
    <m/>
    <m/>
    <m/>
    <m/>
    <m/>
    <m/>
    <m/>
    <m/>
    <m/>
  </r>
  <r>
    <x v="4"/>
    <s v="TERRITORIO SOCIAL 31 DE JULIO"/>
    <s v="CONTACONSULT"/>
    <s v="CORONEL OVIEDO"/>
    <m/>
    <m/>
    <m/>
    <m/>
    <m/>
    <m/>
    <m/>
    <m/>
    <m/>
  </r>
  <r>
    <x v="4"/>
    <s v="COMUNIDAD INDIGENA PUNTA PORA"/>
    <s v="LIC. MARIA MERCEDES ENRIQUEZ"/>
    <s v="JUAN MANUEL FRUTOS "/>
    <m/>
    <m/>
    <m/>
    <m/>
    <m/>
    <m/>
    <m/>
    <m/>
    <m/>
  </r>
  <r>
    <x v="4"/>
    <s v="COMISION VECINAL SIN TECHO LA CANDELARIA  "/>
    <s v="ARQ. MIGUEL ANGEL PATIÑO CHÁVEZ"/>
    <s v="CECILIO BAEZ"/>
    <m/>
    <m/>
    <m/>
    <m/>
    <m/>
    <m/>
    <m/>
    <m/>
    <m/>
  </r>
  <r>
    <x v="4"/>
    <s v="COMISION CENTRAL DEL TERRITORIO SOCIAL 8 DE DICIEMBRE"/>
    <s v="JOSE MARIA VILLALBA BARRETO"/>
    <s v="CAAGUAZÚ"/>
    <m/>
    <m/>
    <m/>
    <m/>
    <m/>
    <m/>
    <m/>
    <n v="1"/>
    <s v="CULMINADA"/>
  </r>
  <r>
    <x v="4"/>
    <s v="COMISION CENTRAL DEL TERRITORIO SOCIAL 8 DE DICIEMBRE"/>
    <s v="JOSE MARIA VILLALBA BARRETO"/>
    <s v="CAAGUAZÚ"/>
    <n v="0"/>
    <m/>
    <m/>
    <m/>
    <m/>
    <m/>
    <n v="1"/>
    <n v="0"/>
    <s v="A INICIAR"/>
  </r>
  <r>
    <x v="4"/>
    <s v="COMISION CONSEJO DE DESARROLLO COMUNITARIO - ASENTAMIENTO SANTIAGO LUIS FRANCO"/>
    <s v="MARIA CELIA ACOSTA"/>
    <s v="SIMON BOLIVAR"/>
    <m/>
    <m/>
    <m/>
    <m/>
    <m/>
    <m/>
    <m/>
    <n v="1"/>
    <s v="CULMINADA"/>
  </r>
  <r>
    <x v="4"/>
    <s v="COMISION CONSEJO DE DESARROLLO COMUNITARIO - ASENTAMIENTO SANTIAGO LUIS FRANCO"/>
    <s v="MARIA CELIA ACOSTA"/>
    <s v="SIMON BOLIVAR"/>
    <n v="1"/>
    <m/>
    <m/>
    <m/>
    <m/>
    <m/>
    <m/>
    <n v="0"/>
    <s v="A INICIAR"/>
  </r>
  <r>
    <x v="4"/>
    <s v="COMISION VECINAL DE LA COLONIA Dr. BLAS GARAY "/>
    <s v="ABOG. MARIA CELIA ACOSTA"/>
    <s v="CORONEL OVIEDO"/>
    <m/>
    <m/>
    <m/>
    <m/>
    <m/>
    <m/>
    <m/>
    <n v="1"/>
    <s v="CULMINADA"/>
  </r>
  <r>
    <x v="4"/>
    <s v="COMISION DIRECTIVA DEL TERRITORIO SOCIAL SAN RAFAEL"/>
    <s v="GLADYS ESTER FRANCO CARDOZO"/>
    <s v="CORONEL OVIEDO"/>
    <m/>
    <m/>
    <m/>
    <m/>
    <m/>
    <m/>
    <m/>
    <n v="1"/>
    <s v="CULMINADA"/>
  </r>
  <r>
    <x v="4"/>
    <s v="COMISION DIRECTIVA DEL TERRITORIO SOCIAL SOL NACIENTE I"/>
    <s v="ABOG. MARIA CELIA ACOSTA"/>
    <s v="CORONEL OVIEDO"/>
    <m/>
    <m/>
    <m/>
    <m/>
    <m/>
    <m/>
    <m/>
    <n v="1"/>
    <s v="CULMINADA"/>
  </r>
  <r>
    <x v="4"/>
    <s v="ASOCIACION MULTISECTORIAL PARA EL DESARROLLO INTEGRAL COMUNITARIO DE LA LOCALIDAD DE YUQUYTY (AMUDIC),"/>
    <s v="COEMPRO "/>
    <s v="CORONEL OVIEDO"/>
    <m/>
    <m/>
    <m/>
    <m/>
    <m/>
    <m/>
    <m/>
    <m/>
    <m/>
  </r>
  <r>
    <x v="4"/>
    <s v="COMISIÓN VECINAL NUEVA LONDRES"/>
    <s v="NATANAEL CADOGAN"/>
    <s v="NUEVA LONDRES"/>
    <m/>
    <m/>
    <m/>
    <m/>
    <n v="70"/>
    <m/>
    <m/>
    <n v="0.73780000000000001"/>
    <s v="RESCINDIDO"/>
  </r>
  <r>
    <x v="4"/>
    <s v="COMUNIDAD INDIGENA MBYA APYTERE DE LA COLONIA YVYRY VATE"/>
    <s v="LIC. MARIA MERCEDES ENRIQUEZ"/>
    <s v="YHU"/>
    <m/>
    <m/>
    <m/>
    <m/>
    <m/>
    <m/>
    <m/>
    <m/>
    <m/>
  </r>
  <r>
    <x v="4"/>
    <s v="LA GLORIA II - 1era ETAPA"/>
    <s v="RIGOBERTO GONZALEZ"/>
    <s v="CORONEL OVIEDO"/>
    <m/>
    <m/>
    <m/>
    <m/>
    <m/>
    <m/>
    <m/>
    <m/>
    <m/>
  </r>
  <r>
    <x v="4"/>
    <s v="SOL NACIENTE"/>
    <s v="RIGOBERTO GONZALEZ"/>
    <s v="CORONEL OVIEDO"/>
    <m/>
    <m/>
    <m/>
    <m/>
    <m/>
    <m/>
    <m/>
    <m/>
    <m/>
  </r>
  <r>
    <x v="4"/>
    <s v="LA GLORIA I"/>
    <s v="RIGOBERTO GONZALEZ"/>
    <s v="CORONEL OVIEDO"/>
    <m/>
    <m/>
    <m/>
    <m/>
    <m/>
    <m/>
    <m/>
    <m/>
    <m/>
  </r>
  <r>
    <x v="4"/>
    <s v="LA GLORIA I - 2DA ETAPA"/>
    <s v="RIGOBERTO GONZALEZ"/>
    <s v="CORONEL OVIEDO"/>
    <m/>
    <m/>
    <n v="31"/>
    <m/>
    <m/>
    <m/>
    <m/>
    <n v="1"/>
    <s v="CULMINADA"/>
  </r>
  <r>
    <x v="4"/>
    <s v="TERRITORIO SOCIAL VILLA ELSA"/>
    <s v="FREDDY DIOSNEL ROLON"/>
    <s v="CORONEL OVIEDO"/>
    <m/>
    <m/>
    <m/>
    <m/>
    <m/>
    <m/>
    <m/>
    <m/>
    <m/>
  </r>
  <r>
    <x v="4"/>
    <s v="COMIS. PRO. VIVIENDA DE LA PALOMA I DE LA 2da LINEA IRRAZABAL NORTE"/>
    <s v="JOSE MARIA VILLALBA BARRETO"/>
    <s v="REPATRIACIÓN"/>
    <m/>
    <m/>
    <m/>
    <m/>
    <m/>
    <m/>
    <m/>
    <m/>
    <m/>
  </r>
  <r>
    <x v="4"/>
    <s v="COMISIÒN DIRECTIVA DEL TERRITORIO SOCIAL SAN ROQUE GONZÁLEZ"/>
    <s v="JOSE MARIA VILLALBA BARRETO"/>
    <s v="CORONEL OVIEDO"/>
    <m/>
    <m/>
    <n v="26"/>
    <m/>
    <m/>
    <m/>
    <m/>
    <n v="1"/>
    <s v="CULMINADA"/>
  </r>
  <r>
    <x v="4"/>
    <s v="COMISIÒN DIRECTIVA DEL TERRITORIO SOCIAL SAN ROQUE GONZÁLEZ"/>
    <s v="JOSE MARIA VILLALBA BARRETO"/>
    <s v="CORONEL OVIEDO"/>
    <m/>
    <m/>
    <n v="1"/>
    <m/>
    <m/>
    <m/>
    <m/>
    <n v="1"/>
    <s v="CULMINADA"/>
  </r>
  <r>
    <x v="4"/>
    <s v="COMISIÒN DIRECTIVA DEL TERRITORIO SOCIAL SAN ROQUE GONZÁLEZ"/>
    <s v="JOSE MARIA VILLALBA BARRETO"/>
    <s v="CORONEL OVIEDO"/>
    <m/>
    <n v="1"/>
    <m/>
    <m/>
    <m/>
    <m/>
    <m/>
    <n v="0.48609999999999998"/>
    <s v="EN EJECUCIÓN"/>
  </r>
  <r>
    <x v="4"/>
    <s v="TERRITORIO SOCIAL VIRGEN DEL CARMEN"/>
    <s v="VERONICA OJEDA"/>
    <s v="CORONEL OVIEDO"/>
    <m/>
    <m/>
    <n v="24"/>
    <m/>
    <m/>
    <m/>
    <m/>
    <n v="1"/>
    <s v="CULMINADA"/>
  </r>
  <r>
    <x v="4"/>
    <s v="TERRITORIO SOCIAL VIRGEN DEL CARMEN"/>
    <s v="VERONICA OJEDA"/>
    <s v="CORONEL OVIEDO"/>
    <n v="3"/>
    <m/>
    <m/>
    <m/>
    <m/>
    <m/>
    <m/>
    <n v="0"/>
    <s v="A INICIAR"/>
  </r>
  <r>
    <x v="4"/>
    <s v="COMISIÓN DE COOPERATIVA DE VIVIENDA DE LA LOCALIDAD DE SIDEPAR 3000"/>
    <s v="COOPERATES"/>
    <s v="YHU"/>
    <m/>
    <n v="51"/>
    <m/>
    <m/>
    <m/>
    <m/>
    <m/>
    <n v="0.49569999999999997"/>
    <s v="EN EJECUCIÓN"/>
  </r>
  <r>
    <x v="4"/>
    <s v="COMISIÓN DE COOPERATIVA DE VIVIENDA DE LA LOCALIDAD DE SIDEPAR 3001"/>
    <s v="COOPERATES"/>
    <s v="YHU"/>
    <m/>
    <n v="1"/>
    <m/>
    <m/>
    <m/>
    <m/>
    <m/>
    <n v="0.49569999999999997"/>
    <s v="EN EJECUCIÓN"/>
  </r>
  <r>
    <x v="4"/>
    <s v="TERRITORIO SOCIAL 25 DE DICIEMBRE"/>
    <s v="MIRIAN BRITOS DE CABRERA "/>
    <s v="CORONEL OVIEDO"/>
    <m/>
    <n v="54"/>
    <m/>
    <m/>
    <m/>
    <m/>
    <m/>
    <n v="0.43769999999999998"/>
    <s v="EN EJECUCIÓN"/>
  </r>
  <r>
    <x v="4"/>
    <s v="COMISIÒN DE FOMENTO Y DESARROLLO DE LA COLONIA MARIA NIDIA"/>
    <s v="ABOG. CRISTIAN TURRINI AYALA"/>
    <s v="MCAL. FRANCISCO S. LÒPEZ"/>
    <m/>
    <m/>
    <m/>
    <m/>
    <m/>
    <n v="38"/>
    <m/>
    <n v="0"/>
    <s v="PARALIZADA"/>
  </r>
  <r>
    <x v="4"/>
    <s v="COMISIÒN DE FOMENTO Y DESARROLLO DE LA COLONIA MARIA NIDIA"/>
    <s v="ABOG. CRISTIAN TURRINI AYALA"/>
    <s v="MCAL. FRANCISCO S. LÒPEZ"/>
    <n v="4"/>
    <m/>
    <m/>
    <m/>
    <m/>
    <m/>
    <m/>
    <n v="0"/>
    <s v="A INICIAR"/>
  </r>
  <r>
    <x v="4"/>
    <s v="SAN JORGE"/>
    <s v="MA. MERCEDES ENRIQUEZ"/>
    <s v="CORONEL OVIEDO "/>
    <m/>
    <m/>
    <n v="3"/>
    <m/>
    <m/>
    <m/>
    <m/>
    <n v="1"/>
    <s v="CULMINADA"/>
  </r>
  <r>
    <x v="4"/>
    <s v="COMISION DIRECTIVA DEL TERRITORIO SOCIAL SOL NACIENTE I"/>
    <s v="ABOG. MARIA CELIA ACOSTA"/>
    <s v="CORONEL OVIEDO"/>
    <m/>
    <n v="4"/>
    <m/>
    <m/>
    <m/>
    <m/>
    <m/>
    <n v="0.31440000000000001"/>
    <s v="EN EJECUCIÓN"/>
  </r>
  <r>
    <x v="4"/>
    <s v="ASENTAMIENTO SAN ROQUE GONZÁLEZ DE SANTA CRUZ"/>
    <s v="NATANAEL CADOGAN"/>
    <s v="CORONEL OVIEDO"/>
    <m/>
    <m/>
    <n v="43"/>
    <m/>
    <m/>
    <m/>
    <m/>
    <n v="1"/>
    <s v="CULMINADA"/>
  </r>
  <r>
    <x v="4"/>
    <s v="ASENTAMIENTO SAN ROQUE GONZÁLEZ DE SANTA CRUZ"/>
    <s v="JOSE MARIA VILLALBA BARRETO"/>
    <s v="CORONEL OVIEDO"/>
    <n v="2"/>
    <m/>
    <m/>
    <m/>
    <m/>
    <m/>
    <m/>
    <n v="0"/>
    <s v="A INICIAR"/>
  </r>
  <r>
    <x v="4"/>
    <s v="COMISIÓN CENTRAL DEL TERRITORIO SOCIAL SANTA ISABEL"/>
    <s v="ABG. MARIA CELIA ACOSTA  RIOS "/>
    <s v="CAAGUAZÚ"/>
    <m/>
    <m/>
    <m/>
    <m/>
    <m/>
    <m/>
    <m/>
    <m/>
    <m/>
  </r>
  <r>
    <x v="4"/>
    <m/>
    <m/>
    <m/>
    <m/>
    <m/>
    <m/>
    <m/>
    <m/>
    <m/>
    <m/>
    <m/>
    <m/>
  </r>
  <r>
    <x v="4"/>
    <m/>
    <m/>
    <m/>
    <m/>
    <m/>
    <m/>
    <m/>
    <m/>
    <m/>
    <m/>
    <m/>
    <m/>
  </r>
  <r>
    <x v="5"/>
    <s v="COMUNIDAD INDIGENA MBYA GUARANÍ YTU"/>
    <s v="ALTO FORREST PARAGUAY"/>
    <s v="ABAI "/>
    <m/>
    <m/>
    <m/>
    <m/>
    <m/>
    <m/>
    <m/>
    <m/>
    <m/>
  </r>
  <r>
    <x v="5"/>
    <s v="COMISIÓN VECINAL DEL ASENTAMIENTO ARTEMIO ROJAS I"/>
    <s v="FREDDY DIOSNEL ROLON"/>
    <s v="SAN JUAN NEPOMUCENO"/>
    <m/>
    <m/>
    <m/>
    <m/>
    <m/>
    <m/>
    <m/>
    <m/>
    <m/>
  </r>
  <r>
    <x v="5"/>
    <s v="COMISIÓN VECINAL DEL ASENTAMIENTO ARTEMIO ROJAS I"/>
    <s v="FREDDY DIOSNEL ROLON"/>
    <s v="SAN JUAN NEPOMUCENO"/>
    <m/>
    <m/>
    <m/>
    <m/>
    <m/>
    <m/>
    <m/>
    <n v="1"/>
    <s v="CULMINADA"/>
  </r>
  <r>
    <x v="5"/>
    <s v="COMISIÓN ASENTAMIENTO 11 DE MAYO"/>
    <s v="FREDDY DIOSNEL ROLON"/>
    <s v="SAN JUAN NEPOMUCENO"/>
    <m/>
    <m/>
    <m/>
    <m/>
    <m/>
    <m/>
    <m/>
    <m/>
    <m/>
  </r>
  <r>
    <x v="5"/>
    <s v="COMISIÓN ASENTAMIENTO 11 DE MAYO"/>
    <s v="FREDDY DIOSNEL ROLON"/>
    <s v="SAN JUAN NEPOMUCENO"/>
    <n v="1"/>
    <m/>
    <m/>
    <m/>
    <m/>
    <m/>
    <m/>
    <n v="0"/>
    <s v="A INICIAR"/>
  </r>
  <r>
    <x v="5"/>
    <s v="COMISIÓN VECINAL SIN TIERRA SANTA TERESA"/>
    <s v="ABOG. HUMBERTO VALOIS CABRAL"/>
    <s v="ABAI"/>
    <m/>
    <m/>
    <m/>
    <m/>
    <m/>
    <m/>
    <m/>
    <m/>
    <m/>
  </r>
  <r>
    <x v="5"/>
    <s v="COMISIÓN VECINAL SIN TIERRA SANTA TERESA"/>
    <s v="ABOG. HUMBERTO VALOIS CABRAL"/>
    <s v="ABAI"/>
    <m/>
    <m/>
    <m/>
    <m/>
    <m/>
    <m/>
    <m/>
    <n v="1"/>
    <s v="CULMINADA"/>
  </r>
  <r>
    <x v="5"/>
    <s v="COMISION VECINAL DEL ASENTAMIENTO &quot;LA UNION SANJUANINA&quot;"/>
    <s v="FREDDY DIOSNEL ROLON"/>
    <s v="SAN JUAN NEPOMUCENO"/>
    <m/>
    <m/>
    <m/>
    <m/>
    <m/>
    <m/>
    <m/>
    <m/>
    <m/>
  </r>
  <r>
    <x v="5"/>
    <s v="COMISION VECINAL DEL ASENTAMIENTO &quot;LA UNION SANJUANINA&quot;"/>
    <s v="FREDDY DIOSNEL ROLON"/>
    <s v="SAN JUAN NEPOMUCENO"/>
    <n v="0"/>
    <m/>
    <m/>
    <m/>
    <m/>
    <m/>
    <n v="1"/>
    <n v="0"/>
    <s v="A INICIAR"/>
  </r>
  <r>
    <x v="5"/>
    <s v="COMISION DE FOMENTO Y DESARROLLO DEL ASENTAMIENTO SAN ANTONIO"/>
    <s v="CONSULTORA NOESIS"/>
    <s v="3 DE MAYO"/>
    <m/>
    <m/>
    <m/>
    <m/>
    <m/>
    <m/>
    <m/>
    <m/>
    <m/>
  </r>
  <r>
    <x v="5"/>
    <s v="COMISION DE FOMENTO Y DESARROLLO DEL ASENTAMIENTO 8 DE DICIEMBRE"/>
    <s v="ING. SILVIO FARIÑA MARTINEZ"/>
    <s v="SAN JUAN NEPOMUCENO"/>
    <m/>
    <m/>
    <m/>
    <m/>
    <m/>
    <m/>
    <m/>
    <n v="1"/>
    <s v="CULMINADA"/>
  </r>
  <r>
    <x v="5"/>
    <s v="COMISION DE FOMENTO Y DESARROLLO DEL ASENTAMIENTO SAN MIGUEL"/>
    <s v="ING. SILVIO FARIÑA MARTINEZ"/>
    <s v="BUENA VISTA"/>
    <m/>
    <m/>
    <m/>
    <m/>
    <m/>
    <m/>
    <m/>
    <n v="1"/>
    <s v="CULMINADA"/>
  </r>
  <r>
    <x v="5"/>
    <s v="COMISION DE FOMENTO Y DESARROLLO DE LA LOCALIDAD DE ASENTAMIENTO - SAN ISIDRO"/>
    <s v="CONSULTORA NOESIS"/>
    <s v="3 DE MAYO"/>
    <m/>
    <m/>
    <m/>
    <m/>
    <m/>
    <m/>
    <m/>
    <m/>
    <m/>
  </r>
  <r>
    <x v="5"/>
    <s v="COMISION VECINAL DEL BARRIO SAN JOSE OBRERO"/>
    <s v="CODES"/>
    <s v="ABAI"/>
    <m/>
    <m/>
    <m/>
    <m/>
    <m/>
    <m/>
    <m/>
    <n v="1"/>
    <s v="CULMINADA"/>
  </r>
  <r>
    <x v="5"/>
    <s v="COMISION DE FOMENTO Y DESARROLLO DE LA COLONIA DE KAVAJU KANGUE"/>
    <s v="ING. SILVIO FARIÑA MARTINEZ"/>
    <s v="SAN JUAN NEPOMUCENO"/>
    <m/>
    <m/>
    <m/>
    <m/>
    <m/>
    <m/>
    <m/>
    <n v="1"/>
    <s v="CULMINADA"/>
  </r>
  <r>
    <x v="5"/>
    <s v="COMUNIDAD INDIGENA MBYA GUARANI ÑU APU´A"/>
    <s v="ING. SILVIO FARIÑA MARTINEZ"/>
    <s v="ABAI"/>
    <m/>
    <m/>
    <m/>
    <m/>
    <m/>
    <m/>
    <m/>
    <n v="1"/>
    <s v="CULMINADA"/>
  </r>
  <r>
    <x v="5"/>
    <s v="COMISION DE DESARROLLO RURAL DE LA COMUNIDAD DE SANTA ROSA DE LIMA"/>
    <s v="ASOCIACION NUEVO AMANECER"/>
    <s v="YUTY"/>
    <m/>
    <m/>
    <m/>
    <m/>
    <n v="43"/>
    <m/>
    <m/>
    <n v="0.1211"/>
    <s v="RESCINDIDO"/>
  </r>
  <r>
    <x v="5"/>
    <s v="COMISION DE FOMENTO Y DESARROLLO DEL ASENTAMIENTO SANTA RITA"/>
    <s v="CONSULTORA NOESIS"/>
    <s v="3 DE MAYO"/>
    <m/>
    <m/>
    <m/>
    <m/>
    <m/>
    <m/>
    <m/>
    <n v="1"/>
    <s v="CULMINADA"/>
  </r>
  <r>
    <x v="5"/>
    <s v="COMISION DE FOMENTO Y DESARROLLO DEL ASENTAMIENTO SANTA RITA"/>
    <s v="CONSULTORA NOESIS"/>
    <s v="3 DE MAYO"/>
    <m/>
    <m/>
    <n v="1"/>
    <m/>
    <m/>
    <m/>
    <m/>
    <n v="1"/>
    <s v="CULMINADA"/>
  </r>
  <r>
    <x v="5"/>
    <s v="COMISION VECINAL DE FOMENTO Y DESARROLLO ASENTAMIENTO 1° DE MARZO"/>
    <s v="ABOG. HUMBERTO VALOIS CABRAL"/>
    <s v="TAVA-I"/>
    <m/>
    <m/>
    <n v="71"/>
    <m/>
    <m/>
    <m/>
    <m/>
    <n v="1"/>
    <s v="CULMINADA"/>
  </r>
  <r>
    <x v="5"/>
    <s v="COMUNIDAD INDIGENA YPETYMI"/>
    <s v="CODES"/>
    <s v="ABAI"/>
    <m/>
    <m/>
    <n v="27"/>
    <m/>
    <m/>
    <m/>
    <m/>
    <n v="1"/>
    <s v="CULMINADA"/>
  </r>
  <r>
    <x v="5"/>
    <s v="COMUNIDAD INDIGENA YPETYMI"/>
    <s v="CODES"/>
    <s v="ABAI"/>
    <n v="0"/>
    <m/>
    <m/>
    <m/>
    <m/>
    <m/>
    <n v="1"/>
    <n v="0"/>
    <s v="A INICIAR"/>
  </r>
  <r>
    <x v="5"/>
    <s v="COMISIÓN DIRECTIVA DEL ASENTAMIENTO SAN RAFAEL "/>
    <s v="CESARINA BARRETO DE ENCISO"/>
    <s v="Caazapá"/>
    <m/>
    <m/>
    <n v="5"/>
    <m/>
    <m/>
    <m/>
    <m/>
    <n v="1"/>
    <s v="CULMINADA"/>
  </r>
  <r>
    <x v="5"/>
    <s v="COMISIÓN DIRECTIVA DEL TERRITORIO SOCIAL PADRE ADOLFO ZARACHO "/>
    <s v="CESARINA BARRETO DE ENCISO"/>
    <s v="Caazapá"/>
    <m/>
    <m/>
    <n v="4"/>
    <m/>
    <m/>
    <m/>
    <m/>
    <n v="1"/>
    <s v="CULMINADA"/>
  </r>
  <r>
    <x v="5"/>
    <s v="COMISIÓN DE DESARROLLO Y FOMENTO DEL ASENTAMIENTO SAN LORENZO"/>
    <s v="LIC. NOLASCO ALMADA CONSULTORA A&amp;S"/>
    <s v="YUTY"/>
    <m/>
    <n v="14"/>
    <m/>
    <m/>
    <m/>
    <m/>
    <m/>
    <n v="0.9325"/>
    <s v="EN EJECUCIÓN"/>
  </r>
  <r>
    <x v="5"/>
    <s v="COMISIÓN DE FOMENTO Y DESARROLLO DE MANDU'ARA DE LA COLONIA TAPYTA"/>
    <s v="ABOG. MARIA CELIA ACOSTA RIOS"/>
    <s v="SAN JUAN NEPOMUCENO"/>
    <m/>
    <n v="52"/>
    <m/>
    <m/>
    <m/>
    <m/>
    <m/>
    <n v="0.70579999999999998"/>
    <s v="EN EJECUCIÓN"/>
  </r>
  <r>
    <x v="5"/>
    <s v="COMISIÓN DE DESARROLLO Y FOMENTO DENOMINADO MARIA AUXILIADORA DE LA COLONIA MARÍA AUXILIADORA"/>
    <s v="ABOG. CRISTIAN TURRINI AYALA"/>
    <s v="BUENA VISTA"/>
    <m/>
    <n v="30"/>
    <m/>
    <m/>
    <m/>
    <m/>
    <m/>
    <n v="0.44479999999999997"/>
    <s v="EN EJECUCIÓN"/>
  </r>
  <r>
    <x v="6"/>
    <s v="COMISIÓN ÑANDE ROGARA REKAVO"/>
    <s v="SARAH MARIA FERREIRO VELÁZQUEZ"/>
    <s v="TOMAS ROMERO PEREIRA"/>
    <m/>
    <m/>
    <m/>
    <m/>
    <m/>
    <m/>
    <m/>
    <m/>
    <m/>
  </r>
  <r>
    <x v="6"/>
    <s v="COMISIÓN VECINAL ASENTAMIENTO BEATO ROQUE GONZALEZ DE SANTA CRUZ"/>
    <s v="CONSULTORA NOESIS"/>
    <s v="SAN PEDRO DEL PARANÁ"/>
    <m/>
    <m/>
    <m/>
    <m/>
    <m/>
    <m/>
    <m/>
    <m/>
    <m/>
  </r>
  <r>
    <x v="6"/>
    <s v="COMISIÓN VECINAL DEL ASENTAMIENTO 8 DE DICIEMBRE"/>
    <s v="CONSULTORA NOESIS"/>
    <s v="SAN PEDRO DEL PARANÁ"/>
    <m/>
    <m/>
    <m/>
    <m/>
    <m/>
    <m/>
    <m/>
    <m/>
    <m/>
  </r>
  <r>
    <x v="6"/>
    <s v="COMISIÓN AD-HOC PRO VIVENDA DEL BARRIO SAN BLAS DEL DISTRITO DE TOMAS ROMERO PEREIRA"/>
    <s v="ABOG. VERÓNICA OJEDA"/>
    <s v="TOMAS ROMERO PEREIRA"/>
    <n v="25"/>
    <m/>
    <m/>
    <m/>
    <m/>
    <m/>
    <m/>
    <n v="0"/>
    <s v="A INICIAR"/>
  </r>
  <r>
    <x v="6"/>
    <s v="COMISION DIRECTIVA DEL TERRITORIO SOCIAL BUENA VISTA"/>
    <s v="ASOCIACIÓN TEKOVERA"/>
    <s v="CORONEL BOGADO"/>
    <m/>
    <m/>
    <m/>
    <m/>
    <m/>
    <m/>
    <m/>
    <m/>
    <m/>
  </r>
  <r>
    <x v="6"/>
    <s v="COMISION DIRECTIVA DEL TERRITORIO SOCIAL BUENA VISTA"/>
    <s v="ASOCIACIÓN TEKOVERA"/>
    <s v="CORONEL BOGADO"/>
    <n v="0"/>
    <m/>
    <m/>
    <m/>
    <m/>
    <m/>
    <m/>
    <n v="0"/>
    <s v="ANULADA"/>
  </r>
  <r>
    <x v="6"/>
    <s v="COMISION VECINAL DEL ASENTAMIENTO SAN RAMON"/>
    <s v="CONSULTORA NOESIS"/>
    <s v="SAN PEDRO DEL PARANÁ"/>
    <m/>
    <m/>
    <m/>
    <m/>
    <m/>
    <m/>
    <m/>
    <m/>
    <m/>
  </r>
  <r>
    <x v="6"/>
    <s v="COMISIÒN DE FOMENTO Y DESARROLLO DE PIRAPEY KM. 75, ASENTAMIENTO SANTA LIBRADA                                                                                             "/>
    <s v="ABOG. MARIA CELIA ACOSTA RIOS                               "/>
    <s v="EDELIRA"/>
    <m/>
    <n v="42"/>
    <m/>
    <m/>
    <m/>
    <m/>
    <m/>
    <n v="0.57050000000000001"/>
    <s v="EN EJECUCIÓN"/>
  </r>
  <r>
    <x v="6"/>
    <s v="COMISIÒN DE FOMENTO Y DESARROLLO DE PIRAPEY KM. 75, ASENTAMIENTO SANTA LIBRADA                                                                                             "/>
    <s v="ABOG. MARIA CELIA ACOSTA RIOS                               "/>
    <s v="EDELIRA"/>
    <m/>
    <n v="1"/>
    <m/>
    <m/>
    <m/>
    <m/>
    <m/>
    <n v="0.57050000000000001"/>
    <s v="EN EJECUCIÓN"/>
  </r>
  <r>
    <x v="6"/>
    <s v="COMISIÓN DE FOMENTO Y DESARROLLO DEL ASENTAMIENTO 13 DE JUNIO                                                                                                             "/>
    <s v="ABOG. MARIA CELIA ACOSTA RIOS                               "/>
    <s v="EDELIRA"/>
    <m/>
    <n v="87"/>
    <m/>
    <m/>
    <m/>
    <m/>
    <m/>
    <n v="0.46510000000000001"/>
    <s v="EN EJECUCIÓN"/>
  </r>
  <r>
    <x v="6"/>
    <s v="COMISIÓN PRO VIVIENDA RURAL DE LA COMPAÑÍA SAN AGUSTÍN, ASENTAMIENTO NUEVA ESPERANZA                                                                                      "/>
    <s v="EMPRESA UNIPERSONAL CONSULTORA NOESIS                       "/>
    <s v="SAN PEDRO DEL PARANÁ             "/>
    <m/>
    <n v="59"/>
    <m/>
    <m/>
    <m/>
    <m/>
    <m/>
    <n v="0.87"/>
    <s v="EN EJECUCIÓN"/>
  </r>
  <r>
    <x v="6"/>
    <s v="ASOCIACION CAMPESINA DE LA COLONIA LIBERTAD                                                                                                                                "/>
    <s v="CONSULTORA DGV                                              "/>
    <s v="SAN RAFAEL DEL PARANÁ"/>
    <m/>
    <n v="22"/>
    <m/>
    <m/>
    <m/>
    <m/>
    <m/>
    <n v="0.51"/>
    <s v="EN EJECUCIÓN"/>
  </r>
  <r>
    <x v="6"/>
    <s v="ASOCIACION CAMPESINA DE LA COLONIA LIBERTAD                                                                                                                                "/>
    <s v="CONSULTORA DGV                                              "/>
    <s v="SAN RAFAEL DEL PARANÁ"/>
    <m/>
    <n v="4"/>
    <m/>
    <m/>
    <m/>
    <m/>
    <m/>
    <n v="0.51"/>
    <s v="EN EJECUCIÓN"/>
  </r>
  <r>
    <x v="6"/>
    <s v="COMISIÓN VECINAL DEL ASENTAMIENTO TAVA PORA"/>
    <s v="LIC. ENRIQUE JAVIER AYALA ECHAURI                           "/>
    <s v="SAN PEDRO DEL PARANÁ             "/>
    <m/>
    <n v="46"/>
    <m/>
    <m/>
    <m/>
    <m/>
    <m/>
    <n v="0.15"/>
    <s v="EN EJECUCIÓN"/>
  </r>
  <r>
    <x v="6"/>
    <s v="COMISIÓN VECINAL DEL ASENTAMIENTO TAVA PORA"/>
    <s v="LIC. ENRIQUE JAVIER AYALA ECHAURI                           "/>
    <s v="SAN PEDRO DEL PARANÁ             "/>
    <n v="3"/>
    <m/>
    <m/>
    <m/>
    <m/>
    <m/>
    <m/>
    <n v="0"/>
    <s v="A INICIAR"/>
  </r>
  <r>
    <x v="6"/>
    <s v="COMISION PRO VIVIENDA ASENTAMIENTO PRIMAVERA DE LA COLONIA 7 DE AGOSTO KM 14"/>
    <s v="ABOG. MARIA CELIA ACOSTA"/>
    <s v="CARLOS ANTONIO LÓPEZ"/>
    <m/>
    <n v="45"/>
    <m/>
    <m/>
    <m/>
    <m/>
    <m/>
    <n v="0.16"/>
    <s v="EN EJECUCIÓN"/>
  </r>
  <r>
    <x v="6"/>
    <s v="COMISION VECINAL (AD-HOC) DEL BARRIO NUEVO AMANECER II"/>
    <s v="ASOC. TEKOVERA"/>
    <s v="CAMBYRETA "/>
    <n v="34"/>
    <m/>
    <m/>
    <m/>
    <m/>
    <m/>
    <m/>
    <n v="0"/>
    <s v="A INICIAR"/>
  </r>
  <r>
    <x v="6"/>
    <s v="COMUNIDAD INDIGENA MBYA DE TEKOHA GUASU YUKERI"/>
    <s v="VERONICA OJEDA CASTELLI"/>
    <s v="ALTO VERA "/>
    <m/>
    <n v="45"/>
    <m/>
    <m/>
    <m/>
    <m/>
    <m/>
    <n v="4.24E-2"/>
    <s v="EN EJECUCIÓN"/>
  </r>
  <r>
    <x v="7"/>
    <s v="ORGANIZACIÓN DIVINO NIÑO JESUS SAGRADA FAMILIA"/>
    <s v="CESARINA BARRETO DE ENCISO"/>
    <s v="SAN PATRICIO"/>
    <m/>
    <m/>
    <m/>
    <m/>
    <m/>
    <m/>
    <m/>
    <m/>
    <m/>
  </r>
  <r>
    <x v="7"/>
    <s v="COM. GRUPO HABITACIONAL SANTA ROSA DE LIMA N° 1 Y N° 3"/>
    <s v="CESARINA BARRETO DE ENCISO"/>
    <s v="SANTA ROSA"/>
    <m/>
    <m/>
    <m/>
    <m/>
    <m/>
    <m/>
    <m/>
    <m/>
    <m/>
  </r>
  <r>
    <x v="7"/>
    <s v="COMISIÓN CRISTO REY DE PANCHITO LÓPEZ"/>
    <s v="CESARINA BARRETO DE ENCISO"/>
    <s v="YABEBYRY"/>
    <m/>
    <m/>
    <m/>
    <m/>
    <m/>
    <m/>
    <m/>
    <n v="1"/>
    <s v="CULMINADA"/>
  </r>
  <r>
    <x v="7"/>
    <s v="COMISION FRANCISCO SOLANO LOPEZ"/>
    <s v="CESARINA BARRETO DE ENCISO"/>
    <s v="YABEBYRY"/>
    <m/>
    <m/>
    <m/>
    <m/>
    <m/>
    <m/>
    <m/>
    <m/>
    <m/>
  </r>
  <r>
    <x v="7"/>
    <s v="COMISION DE MADRES UNIDAS SAN BLAS"/>
    <s v="CESARINA BARRETO DE ENCISO"/>
    <s v="SAN IGNACIO"/>
    <m/>
    <m/>
    <m/>
    <m/>
    <m/>
    <m/>
    <m/>
    <n v="1"/>
    <s v="CULMINADA"/>
  </r>
  <r>
    <x v="7"/>
    <s v="COMISION DE MADRES UNIDAS SAN BLAS"/>
    <s v="CESARINA BARRETO DE ENCISO"/>
    <s v="SAN IGNACIO"/>
    <n v="1"/>
    <m/>
    <m/>
    <m/>
    <m/>
    <m/>
    <m/>
    <n v="0"/>
    <s v="A INICIAR"/>
  </r>
  <r>
    <x v="8"/>
    <s v="COMISION VECINAL VYA RENDA DE LA COMPAÑÍA ÑUATI "/>
    <s v="ASOCIACIÓN TEKOVERA"/>
    <s v="PARAGUARÍ"/>
    <n v="4"/>
    <m/>
    <m/>
    <m/>
    <m/>
    <m/>
    <m/>
    <n v="0"/>
    <s v="A INICIAR"/>
  </r>
  <r>
    <x v="8"/>
    <s v="COMISIÓN DE FOMENTO Y DESARROLLO DEL ASENTAMIENTO SAN JUAN"/>
    <s v="ABOG. CRISTIAN TURRINI AYALA"/>
    <s v="MBUYAPEY"/>
    <m/>
    <m/>
    <m/>
    <m/>
    <m/>
    <m/>
    <m/>
    <m/>
    <m/>
  </r>
  <r>
    <x v="8"/>
    <s v="COMISIÓN DE FOMENTO Y DESARROLLO DEL ASENTAMIENTO SAN JUAN"/>
    <s v="ABOG. CRISTIAN TURRINI AYALA"/>
    <s v="MBUYAPEY"/>
    <n v="0"/>
    <m/>
    <m/>
    <m/>
    <m/>
    <m/>
    <m/>
    <n v="0"/>
    <s v="ANULADA"/>
  </r>
  <r>
    <x v="8"/>
    <s v="COMISIÓN DIRECTIVA DEL CONDOMINIO LUNA PARK"/>
    <s v="DIOSNEL MIRANDA ROLÓN"/>
    <s v="YBYCUI"/>
    <m/>
    <n v="38"/>
    <m/>
    <m/>
    <m/>
    <m/>
    <m/>
    <n v="0.97760000000000002"/>
    <s v="EN EJECUCIÓN"/>
  </r>
  <r>
    <x v="8"/>
    <s v="COMISIÓN DIRECTIVA DEL CONDOMINIO LUNA PARK"/>
    <s v="DIOSNEL MIRANDA ROLÓN"/>
    <s v="YBYCUI"/>
    <n v="2"/>
    <m/>
    <m/>
    <m/>
    <m/>
    <m/>
    <m/>
    <n v="0"/>
    <s v="A INICIAR"/>
  </r>
  <r>
    <x v="8"/>
    <s v="COMISIÓN DE FOM Y DESARR. DEL ASENTAMIENTO SAN ISIDRO - KAAGUY POTY"/>
    <s v="ABOG. CRISTIAN TURRINI AYALA"/>
    <s v="MBUYAPEY"/>
    <m/>
    <m/>
    <m/>
    <m/>
    <m/>
    <m/>
    <m/>
    <m/>
    <m/>
  </r>
  <r>
    <x v="8"/>
    <s v="COMISIÓN  VECINAL DE FOMENTO Y DESARROLLO DEL ASENTAMIENTO SAN FRANCISCO"/>
    <s v="ABOG. CRISTIAN TURRINI AYALA"/>
    <s v="MBUYAPEY"/>
    <m/>
    <m/>
    <m/>
    <m/>
    <m/>
    <m/>
    <m/>
    <m/>
    <m/>
  </r>
  <r>
    <x v="8"/>
    <s v="COMISIÓN  VECINAL DE FOMENTO Y DESARROLLO DEL ASENTAMIENTO SAN FRANCISCO"/>
    <s v="ABOG. CRISTIAN TURRINI AYALA"/>
    <s v="MBUYAPEY"/>
    <m/>
    <n v="2"/>
    <m/>
    <m/>
    <m/>
    <m/>
    <m/>
    <n v="0.5"/>
    <s v="EN EJECUCIÓN"/>
  </r>
  <r>
    <x v="8"/>
    <s v="COMISIÓN DIRECTIVA DE FOMENTO Y DESARROLLO DEL ASENTAMIENTO LIZ Y FRANCISCO"/>
    <s v="ABOG. CRISTIAN TURRINI AYALA"/>
    <s v="MBUYAPEY"/>
    <m/>
    <n v="47"/>
    <m/>
    <m/>
    <m/>
    <m/>
    <m/>
    <n v="0.81359999999999999"/>
    <s v="EN EJECUCIÓN"/>
  </r>
  <r>
    <x v="8"/>
    <s v="COMISIÓN DIRECTIVA DEL ASENTAMIENTO 1° DE MAYO"/>
    <s v="WILLAM PABLO STEWART BONZI"/>
    <s v="YAGUARÓN"/>
    <m/>
    <m/>
    <n v="48"/>
    <m/>
    <m/>
    <m/>
    <m/>
    <n v="1"/>
    <s v="CULMINADA"/>
  </r>
  <r>
    <x v="8"/>
    <s v="COMISIÓN DIRECTIVA DEL ASENTAMIENTO 1° DE MAYO"/>
    <s v="WILLAM PABLO STEWART BONZI"/>
    <s v="YAGUARÓN"/>
    <m/>
    <m/>
    <n v="1"/>
    <m/>
    <m/>
    <m/>
    <m/>
    <n v="1"/>
    <s v="CULMINADA"/>
  </r>
  <r>
    <x v="8"/>
    <s v="COMISIÓN VECINAL VY ARENDA  ASENTAMIENTO SANTO DOMINGO"/>
    <s v="ASOCIACIÓN TEKOVERA"/>
    <s v="PARAGUARI"/>
    <m/>
    <m/>
    <n v="65"/>
    <m/>
    <m/>
    <m/>
    <m/>
    <n v="1"/>
    <s v="CULMINADA"/>
  </r>
  <r>
    <x v="8"/>
    <s v="COMISIÓN VECINAL VY ARENDA  ASENTAMIENTO SANTO DOMINGO"/>
    <s v="ASOCIACIÓN TEKOVERA"/>
    <s v="PARAGUARI"/>
    <n v="1"/>
    <m/>
    <m/>
    <m/>
    <m/>
    <m/>
    <m/>
    <n v="0"/>
    <s v="A INICIAR"/>
  </r>
  <r>
    <x v="8"/>
    <s v="COMISION VECINAL CURUCAU"/>
    <s v="EMPRENDIMIENTOS INMOBILIARIOS"/>
    <s v="QUIINDY"/>
    <m/>
    <m/>
    <m/>
    <m/>
    <m/>
    <n v="13"/>
    <m/>
    <n v="0"/>
    <s v="PARALIZADA"/>
  </r>
  <r>
    <x v="9"/>
    <s v="COMISION PRO VECINAL MONDAY SUR"/>
    <s v="FUNDACIÓN OJETYEKA"/>
    <s v="PRESIDENTE FRANCO"/>
    <n v="70"/>
    <m/>
    <m/>
    <m/>
    <m/>
    <m/>
    <m/>
    <n v="0"/>
    <s v="A INICIAR"/>
  </r>
  <r>
    <x v="9"/>
    <s v="COMUNIDAD INDIGENA AVA GUARANI INDEPENDIENTE AKARAY MI”, "/>
    <s v=" CODES"/>
    <s v="HERNANDARIAS"/>
    <m/>
    <m/>
    <m/>
    <m/>
    <m/>
    <m/>
    <m/>
    <m/>
    <m/>
  </r>
  <r>
    <x v="9"/>
    <s v="COMISIÓN  VECINAL SANTA LUCIA DE LA COLONIA SANTA LUCIA - 2DA. FASE"/>
    <s v="ENRIQUE JAVIER AYALA"/>
    <s v="ITAKYRY"/>
    <n v="0"/>
    <m/>
    <m/>
    <m/>
    <m/>
    <m/>
    <m/>
    <n v="0"/>
    <s v="ANULADA"/>
  </r>
  <r>
    <x v="9"/>
    <s v="COMUNIDAD INDIGENA AVA GUARANI DE PASO CADENA "/>
    <s v="CEDES / HÁBITAT"/>
    <s v="ITAKYRY"/>
    <m/>
    <m/>
    <m/>
    <m/>
    <m/>
    <m/>
    <m/>
    <m/>
    <m/>
  </r>
  <r>
    <x v="9"/>
    <s v="ASOCIACIÓN PARA EL DESARROLLO VECINAL (A.D.V.)"/>
    <s v="EMPRENDIMIENTOS INMOBILIARIOS"/>
    <s v="CIUDAD DEL ESTE"/>
    <m/>
    <m/>
    <m/>
    <m/>
    <m/>
    <m/>
    <m/>
    <m/>
    <m/>
  </r>
  <r>
    <x v="9"/>
    <s v="COMISIÓN VECINAL DE LA COLONIA TEMBIAPORA"/>
    <s v="CONSULTORA NOESIS"/>
    <s v="ITAKYRY"/>
    <m/>
    <m/>
    <m/>
    <m/>
    <m/>
    <m/>
    <m/>
    <m/>
    <m/>
  </r>
  <r>
    <x v="9"/>
    <s v="COMISIÓN VECINAL DE LA COLONIA TEMBIAPORA"/>
    <s v="CONSULTORA NOESIS"/>
    <s v="ITAKYRY"/>
    <n v="0"/>
    <m/>
    <m/>
    <m/>
    <m/>
    <m/>
    <m/>
    <n v="0"/>
    <s v="ANULADA"/>
  </r>
  <r>
    <x v="9"/>
    <s v="COMUNIDAD INDIGENA AVA GUARANI DE PASO CADENA"/>
    <s v="CEDES / HÁBITAT"/>
    <s v="ITAKYRY"/>
    <m/>
    <m/>
    <m/>
    <m/>
    <m/>
    <m/>
    <m/>
    <n v="1"/>
    <s v="CULMINADA"/>
  </r>
  <r>
    <x v="9"/>
    <s v="COMUNIDAD INDIGENA KIRITO NUEVO"/>
    <s v=" CODES"/>
    <s v="MBARACAYU"/>
    <m/>
    <m/>
    <n v="92"/>
    <m/>
    <m/>
    <m/>
    <m/>
    <n v="1"/>
    <s v="CULMINADA"/>
  </r>
  <r>
    <x v="9"/>
    <s v="COMUNIDAD INDIGENA KIRITO NUEVO"/>
    <s v=" CODES"/>
    <s v="MBARACAYU"/>
    <m/>
    <m/>
    <n v="5"/>
    <m/>
    <m/>
    <m/>
    <m/>
    <n v="1"/>
    <s v="CULMINADA"/>
  </r>
  <r>
    <x v="9"/>
    <s v="COMUNIDAD INDIGENA AVA GUARANI MARISCAL LOPEZ"/>
    <s v="CEDES / HÁBITAT"/>
    <s v="ITAKYRY"/>
    <m/>
    <m/>
    <m/>
    <m/>
    <m/>
    <m/>
    <m/>
    <n v="1"/>
    <s v="CULMINADA"/>
  </r>
  <r>
    <x v="9"/>
    <s v="COMUNIDAD Y DESARROLLO PUERTO BARRA TAPY"/>
    <s v=" CODES"/>
    <s v="NARANJAL"/>
    <m/>
    <m/>
    <m/>
    <m/>
    <m/>
    <m/>
    <m/>
    <n v="1"/>
    <s v="CULMINADA"/>
  </r>
  <r>
    <x v="9"/>
    <s v="COMUNIDAD INDIGENA URUKU POTY"/>
    <s v="CEDES / HÁBITAT"/>
    <s v="ITAKYRY"/>
    <m/>
    <m/>
    <m/>
    <m/>
    <m/>
    <m/>
    <m/>
    <n v="1"/>
    <s v="CULMINADA"/>
  </r>
  <r>
    <x v="9"/>
    <s v="COMUNIDAD INDIGENA TEKOHA PY´AHU CARREIRA I"/>
    <s v="CEDES / HÁBITAT"/>
    <s v="ITAKYRY"/>
    <m/>
    <m/>
    <m/>
    <m/>
    <m/>
    <m/>
    <m/>
    <n v="1"/>
    <s v="CULMINADA"/>
  </r>
  <r>
    <x v="9"/>
    <s v="COMUNIDAD INDIGENA KA'AGUY YVATE"/>
    <s v="CEDES / HÁBITAT"/>
    <s v="ITAKYRY"/>
    <m/>
    <m/>
    <m/>
    <m/>
    <m/>
    <m/>
    <m/>
    <n v="1"/>
    <s v="CULMINADA"/>
  </r>
  <r>
    <x v="9"/>
    <s v="COMISION DE FOMENTO DE LA COLONIA NUEVA FORTUNA - 2DA. LINEA"/>
    <s v="ABOG. CRISTIAN TURRINI AYALA"/>
    <s v="HERNANDARIAS"/>
    <m/>
    <m/>
    <n v="68"/>
    <m/>
    <m/>
    <m/>
    <m/>
    <n v="1"/>
    <s v="CULMINADA"/>
  </r>
  <r>
    <x v="9"/>
    <s v="COMISION DE FOMENTO DE LA COLONIA NUEVA FORTUNA - 2DA. LINEA"/>
    <s v="ABOG. CRISTIAN TURRINI AYALA"/>
    <s v="HERNANDARIAS"/>
    <n v="3"/>
    <m/>
    <m/>
    <m/>
    <m/>
    <m/>
    <m/>
    <n v="0"/>
    <s v="A INICIAR"/>
  </r>
  <r>
    <x v="9"/>
    <s v="COMUNIDAD INDIGENA LOMA TAJY"/>
    <s v="CEDES / HÁBITAT"/>
    <s v="ITAKYRY"/>
    <m/>
    <m/>
    <m/>
    <m/>
    <m/>
    <m/>
    <m/>
    <n v="1"/>
    <s v="CULMINADA"/>
  </r>
  <r>
    <x v="9"/>
    <s v="COMISION VECINAL DESARROLLO INTERNO ASENTAMIENTO R.I. SUR"/>
    <s v="LUIS ALBERTO RUBIRA"/>
    <s v="JUAN E. O'LEARY"/>
    <m/>
    <m/>
    <m/>
    <m/>
    <m/>
    <m/>
    <m/>
    <n v="1"/>
    <s v="CULMINADA"/>
  </r>
  <r>
    <x v="9"/>
    <s v="COMISION VECINAL DESARROLLO INTERNO ASENTAMIENTO R.I. SUR"/>
    <s v="LUIS ALBERTO RUBIRA"/>
    <s v="JUAN E. O'LEARY"/>
    <m/>
    <n v="3"/>
    <m/>
    <m/>
    <m/>
    <m/>
    <m/>
    <n v="0"/>
    <s v="EN EJECUCIÓN"/>
  </r>
  <r>
    <x v="9"/>
    <s v="COMUNIDAD INDIGENA KA'AGUAY ROKY"/>
    <s v="CEDES / HÁBITAT"/>
    <s v="ITAKYRY"/>
    <m/>
    <m/>
    <m/>
    <m/>
    <m/>
    <m/>
    <m/>
    <n v="1"/>
    <s v="CULMINADA"/>
  </r>
  <r>
    <x v="9"/>
    <s v="COMUNIDAD INDIGENA KA'AGUAY POTY"/>
    <s v="CEDES / HÁBITAT"/>
    <s v="ITAKYRY"/>
    <m/>
    <m/>
    <m/>
    <m/>
    <m/>
    <m/>
    <m/>
    <n v="1"/>
    <s v="CULMINADA"/>
  </r>
  <r>
    <x v="9"/>
    <s v="COMUNIDAD AVA GUARANÍ DE AKARAY-MI"/>
    <s v="CODES"/>
    <s v="HERNANDARIAS"/>
    <m/>
    <m/>
    <n v="61"/>
    <m/>
    <m/>
    <m/>
    <m/>
    <n v="1"/>
    <s v="CULMINADA"/>
  </r>
  <r>
    <x v="9"/>
    <s v="COMUNIDAD AVA GUARANÍ DE AKARAY-MI"/>
    <s v="CODES"/>
    <s v="HERNANDARIAS"/>
    <n v="1"/>
    <m/>
    <m/>
    <m/>
    <m/>
    <m/>
    <m/>
    <n v="0"/>
    <s v="A INICIAR"/>
  </r>
  <r>
    <x v="9"/>
    <s v="COMISIÓN MATRIZ DEL BARRIO SAN ISIDRO &quot;FRACCIÓN LIBERTAD A Y B&quot;                                                                                                                     "/>
    <s v="EMPRENDIMIENTOS INMOBILIARIOS                               "/>
    <s v="PRESIDENTE FRANCO"/>
    <m/>
    <n v="33"/>
    <m/>
    <m/>
    <m/>
    <m/>
    <m/>
    <n v="0.84340000000000004"/>
    <s v="EN EJECUCIÓN"/>
  </r>
  <r>
    <x v="9"/>
    <s v="COMISIÓN MATRIZ DEL BARRIO SAN ISIDRO &quot;FRACCIÓN LIBERTAD A Y B&quot;                                                                                                                     "/>
    <s v="EMPRENDIMIENTOS INMOBILIARIOS                               "/>
    <s v="PRESIDENTE FRANCO"/>
    <n v="1"/>
    <m/>
    <m/>
    <m/>
    <m/>
    <m/>
    <m/>
    <n v="0"/>
    <s v="A INICIAR"/>
  </r>
  <r>
    <x v="9"/>
    <s v="COMISION VECINAL Y DESARROLLO DE LA COLONIA TORYVETE                                                                                                                                "/>
    <s v="ABOG. CRISTIAN CESAR TURRINI AYALA                          "/>
    <s v="HERNANDARIAS"/>
    <m/>
    <n v="51"/>
    <m/>
    <m/>
    <m/>
    <m/>
    <m/>
    <n v="0.45679999999999998"/>
    <s v="EN EJECUCIÓN"/>
  </r>
  <r>
    <x v="9"/>
    <s v="COMISION VECINAL Y DESARROLLO DE LA COLONIA TORYVETE                                                                                                                                "/>
    <s v="ABOG. CRISTIAN CESAR TURRINI AYALA                          "/>
    <s v="HERNANDARIAS"/>
    <n v="1"/>
    <m/>
    <m/>
    <m/>
    <m/>
    <m/>
    <m/>
    <n v="0"/>
    <s v="A INICIAR"/>
  </r>
  <r>
    <x v="9"/>
    <s v="LA COMISION SENAVITAD DE LA COLONIA SANTA LUCIA.                                                                                                                                    "/>
    <s v="ACG CONSULTORIA INTEGRAL                                    "/>
    <s v="ITAKYRY"/>
    <m/>
    <n v="97"/>
    <m/>
    <m/>
    <m/>
    <m/>
    <m/>
    <n v="0.45479999999999998"/>
    <s v="EN EJECUCIÓN"/>
  </r>
  <r>
    <x v="9"/>
    <s v="LA COMISION SENAVITAD DE LA COLONIA SANTA LUCIA.                                                                                                                                    "/>
    <s v="ACG CONSULTORIA INTEGRAL                                    "/>
    <s v="ITAKYRY"/>
    <n v="4"/>
    <m/>
    <m/>
    <m/>
    <m/>
    <m/>
    <m/>
    <n v="0"/>
    <s v="A INICIAR"/>
  </r>
  <r>
    <x v="9"/>
    <s v="COMISION PRO- HERMOSEAMIENTO DEL ASENTAMIENTO EDEN"/>
    <s v="ING. ALICIA DAMIANA GIMÈNEZ SOSA"/>
    <s v="PRESIDENTE FRANCO"/>
    <m/>
    <n v="34"/>
    <m/>
    <m/>
    <m/>
    <m/>
    <m/>
    <n v="0.48520000000000002"/>
    <s v="EN EJECUCIÓN"/>
  </r>
  <r>
    <x v="10"/>
    <s v="COMISIÒN VECINAL TECHO-RA DE LA CIUDAD DE YPACARAI"/>
    <s v="CESARINA BARRETO DE ENCISO"/>
    <s v="YPACARAI"/>
    <m/>
    <m/>
    <m/>
    <m/>
    <m/>
    <m/>
    <m/>
    <m/>
    <m/>
  </r>
  <r>
    <x v="10"/>
    <s v="COMISIÒN DE FOMENTO URBANO DE VIVIENDA Y HABITAT SAN CAYETANO"/>
    <s v="ARQUIDEC S.R.L."/>
    <s v="ITA"/>
    <m/>
    <m/>
    <m/>
    <m/>
    <m/>
    <m/>
    <m/>
    <n v="1"/>
    <s v="CULMINADA"/>
  </r>
  <r>
    <x v="10"/>
    <s v="COM. VEC. PRO VIVIENDA BUSCANDO PROGRESO"/>
    <s v="CESARINA BARRETO DE ENCISO"/>
    <s v="ITAUGUA"/>
    <m/>
    <m/>
    <m/>
    <m/>
    <m/>
    <m/>
    <m/>
    <m/>
    <m/>
  </r>
  <r>
    <x v="10"/>
    <s v="COMISIÓN VECINAL DE FOMENTO 6 DE AGOSTO DEL HÁBITAT SOCIAL"/>
    <s v="COTEP S.A. "/>
    <s v="AREGUÁ"/>
    <m/>
    <m/>
    <m/>
    <m/>
    <m/>
    <m/>
    <m/>
    <n v="1"/>
    <s v="CULMINADA"/>
  </r>
  <r>
    <x v="10"/>
    <s v="TAPYI MARANGATU ASENTAMIENTO RODRIGUEZ DE FRANCIA"/>
    <s v="FUNDACION OJHETYPEKA"/>
    <s v="ITAUGUA"/>
    <m/>
    <m/>
    <m/>
    <m/>
    <m/>
    <m/>
    <m/>
    <m/>
    <m/>
  </r>
  <r>
    <x v="10"/>
    <s v="COMISIÓN DE FOMENTO URBANO DE VIVIENDA Y HÁBITAT DE LA CIA. CAAGUAZÚ"/>
    <s v="ARQUIDEC S.R.L."/>
    <s v="ITA "/>
    <m/>
    <m/>
    <m/>
    <m/>
    <m/>
    <m/>
    <m/>
    <n v="1"/>
    <s v="CULMINADA"/>
  </r>
  <r>
    <x v="10"/>
    <s v="COMISIÓN VECINAL PRO-VIVIENDA - VIVIENDA VECINOS UNIDOS"/>
    <s v="ASOCIACIÓN TEKOVERA"/>
    <s v="J. AUGUSTO  SALDIVAR"/>
    <m/>
    <n v="38"/>
    <m/>
    <m/>
    <m/>
    <m/>
    <m/>
    <n v="0.53390000000000004"/>
    <s v="EN EJECUCIÓN"/>
  </r>
  <r>
    <x v="10"/>
    <s v="COMISIÓN VECINAL PRO-VIVIENDA - VIVIENDA VECINOS UNIDOS"/>
    <s v="ASOCIACIÓN TEKOVERA"/>
    <s v="J. AUGUSTO  SALDIVAR"/>
    <m/>
    <n v="6"/>
    <m/>
    <m/>
    <m/>
    <m/>
    <m/>
    <n v="0.53390000000000004"/>
    <s v="EN EJECUCIÓN"/>
  </r>
  <r>
    <x v="10"/>
    <s v="COMISIÒN  VECINAL LOS GANSOS - PYTO &quot;SUEÑOS Y ESPERANZAS 1&quot;"/>
    <s v="EMPRENDIMIENTOS INMOBILIARIOS"/>
    <s v="SAN LORENZO"/>
    <m/>
    <m/>
    <n v="40"/>
    <m/>
    <m/>
    <m/>
    <m/>
    <n v="1"/>
    <s v="CULMINADA"/>
  </r>
  <r>
    <x v="10"/>
    <s v="COMISIÒN  VECINAL LOS GANSOS - PYTO &quot;SUEÑOS Y ESPERANZAS 1&quot;"/>
    <s v="EMPRENDIMIENTOS INMOBILIARIOS"/>
    <s v="SAN LORENZO"/>
    <n v="2"/>
    <m/>
    <m/>
    <m/>
    <m/>
    <m/>
    <m/>
    <n v="0"/>
    <s v="A INICIAR"/>
  </r>
  <r>
    <x v="10"/>
    <s v="COMISIÓN VECINAL DENOMINADA DIVINO NIÑO JESUS DEL BARRIO SAN BLAS"/>
    <s v="ARQUIDEC S.R.L."/>
    <s v="SAN ANTONIO "/>
    <m/>
    <m/>
    <m/>
    <m/>
    <m/>
    <m/>
    <m/>
    <m/>
    <m/>
  </r>
  <r>
    <x v="10"/>
    <s v="COMISIÓN FOMENTO URBANO PRO VIVIENDA VIRGEN DE GUADALUPE 1° ETAPA"/>
    <s v="FUNDACIÓN OJETYEKA"/>
    <s v="CAPIATÁ"/>
    <n v="21"/>
    <m/>
    <m/>
    <m/>
    <m/>
    <m/>
    <m/>
    <n v="0"/>
    <s v="A INICIAR"/>
  </r>
  <r>
    <x v="10"/>
    <s v="COMISIÓN FOMENTO URBANO PRO VIVIENDA VIRGEN DE GUADALUPE 2° ETAPA"/>
    <s v="FUNDACIÓN OJETYEKA"/>
    <s v="CAPIATÁ"/>
    <n v="21"/>
    <m/>
    <m/>
    <m/>
    <m/>
    <m/>
    <m/>
    <n v="0"/>
    <s v="A INICIAR"/>
  </r>
  <r>
    <x v="10"/>
    <s v="COM. VEC. DE FOMENTO EBENECER DEL ASENTAMIENTO EBENECER DE LA CIA. CAACUPEMI"/>
    <s v="FUNDACIÓN SOR MARIA MIRTHA PAREDES"/>
    <s v="AREGUÁ"/>
    <m/>
    <m/>
    <m/>
    <m/>
    <m/>
    <m/>
    <m/>
    <n v="1"/>
    <s v="CULMINADA"/>
  </r>
  <r>
    <x v="10"/>
    <s v="COM. VEC. DE FOMENTO EBENECER DEL ASENTAMIENTO EBENECER DE LA CIA. CAACUPEMI"/>
    <s v="FUNDACIÓN SOR MARIA MIRTHA PAREDES"/>
    <s v="AREGUÁ"/>
    <m/>
    <m/>
    <m/>
    <m/>
    <m/>
    <m/>
    <m/>
    <n v="1"/>
    <s v="CULMINADA"/>
  </r>
  <r>
    <x v="10"/>
    <s v="COM. VEC. SOL NACIENTE 2"/>
    <s v="PARAGUA´Y JOAJU"/>
    <s v="VILLETA"/>
    <m/>
    <m/>
    <m/>
    <m/>
    <m/>
    <m/>
    <m/>
    <m/>
    <m/>
  </r>
  <r>
    <x v="10"/>
    <s v="COM. DE FOMENTO URBANO TERRITORIO SOCIAL EL MANGAL B° TOLEDO CAÑADA CIA.11"/>
    <s v="ABOG. CRISTIAN TURRINI AYALA"/>
    <s v="CAPIATÁ"/>
    <m/>
    <m/>
    <m/>
    <m/>
    <m/>
    <m/>
    <m/>
    <n v="1"/>
    <s v="CULMINADA"/>
  </r>
  <r>
    <x v="10"/>
    <s v="COMISIÓN VECINAL DE FOMENTO SARITA DEL TERRITORIO SOCIAL"/>
    <s v="FUNDACIÓN OJETYEKA"/>
    <s v="ITAUGUA"/>
    <m/>
    <m/>
    <m/>
    <m/>
    <m/>
    <m/>
    <m/>
    <n v="1"/>
    <s v="CULMINADA"/>
  </r>
  <r>
    <x v="10"/>
    <s v="COM. DE FOMENTO RENACER III DEL HÁBITAT SOCIAL RENACER III"/>
    <s v="C.P. MYRIAN DIANA SOSA"/>
    <s v="AREGUÁ"/>
    <m/>
    <m/>
    <m/>
    <m/>
    <m/>
    <m/>
    <m/>
    <m/>
    <m/>
  </r>
  <r>
    <x v="10"/>
    <s v="COM. VECINAL LA FAMILIA DEL BARRIO CORUMBA CUE"/>
    <s v="U.S.A.G."/>
    <s v="MARIANO ROQUE ALONSO"/>
    <m/>
    <m/>
    <m/>
    <m/>
    <m/>
    <m/>
    <m/>
    <n v="1"/>
    <s v="CULMINADA"/>
  </r>
  <r>
    <x v="10"/>
    <s v="COMISIÓN VECINAL 8 DE DICIEMBRE DEL BARRIO UNIVERSO"/>
    <s v="ASOCIACIÓN TEKOVERA"/>
    <s v="MARIANO ROQUE ALONSO"/>
    <m/>
    <m/>
    <m/>
    <m/>
    <m/>
    <m/>
    <m/>
    <n v="1"/>
    <s v="CULMINADA"/>
  </r>
  <r>
    <x v="10"/>
    <s v="COMISIÓN VECINAL 8 DE DICIEMBRE DEL BARRIO UNIVERSO"/>
    <s v="ASOCIACIÓN TEKOVERA"/>
    <s v="MARIANO ROQUE ALONSO"/>
    <n v="0"/>
    <m/>
    <m/>
    <m/>
    <m/>
    <m/>
    <m/>
    <n v="0"/>
    <s v="ANULADA"/>
  </r>
  <r>
    <x v="10"/>
    <s v="COMISIÓN VECINAL TERRITORIO SOCIAL SAN MIGUEL"/>
    <s v=" DIANA RAQUEL ARECO VERA"/>
    <s v="YPANÉ"/>
    <m/>
    <m/>
    <m/>
    <m/>
    <m/>
    <m/>
    <m/>
    <n v="1"/>
    <s v="CULMINADA"/>
  </r>
  <r>
    <x v="10"/>
    <s v="COMISIÓN VECINAL DEL ASENTAMIENTO SALADITO RINCON I"/>
    <s v="ECON. AMANDA LEDEZMA VDA. DE REISINGER"/>
    <s v="LIMPIO "/>
    <m/>
    <m/>
    <m/>
    <m/>
    <m/>
    <m/>
    <m/>
    <m/>
    <m/>
  </r>
  <r>
    <x v="10"/>
    <s v="COMISIÓN VECINAL DEL ASENTAMIENTO SALADITO RINCON I"/>
    <s v="ECON. AMANDA LEDEZMA VDA. DE REISINGER"/>
    <s v="LIMPIO "/>
    <m/>
    <n v="15"/>
    <m/>
    <m/>
    <m/>
    <m/>
    <m/>
    <n v="0.5242"/>
    <s v="EN EJECUCIÓN"/>
  </r>
  <r>
    <x v="10"/>
    <s v="COMISIÓN VECINAL DEL ASENTAMIENTO SALADITO RINCON I"/>
    <s v="ECON. AMANDA LEDEZMA VDA. DE REISINGER"/>
    <s v="LIMPIO "/>
    <n v="13"/>
    <m/>
    <m/>
    <m/>
    <m/>
    <m/>
    <m/>
    <n v="0"/>
    <s v="A INICIAR"/>
  </r>
  <r>
    <x v="10"/>
    <s v="COMISIÓN VECINAL ASENTAMIENTO OÑONDIVEPA"/>
    <s v="COTEP S.A."/>
    <s v="J. AUGUSTO  SALDIVAR"/>
    <m/>
    <m/>
    <m/>
    <m/>
    <m/>
    <m/>
    <m/>
    <n v="1"/>
    <s v="CULMINADA"/>
  </r>
  <r>
    <x v="10"/>
    <s v="COMISIÓN VECINAL TERRITORIO SOCIAL PASO MEDIN"/>
    <s v="ASOCIACIÓN TEKOVERA"/>
    <s v="VILLA ELISA "/>
    <m/>
    <m/>
    <m/>
    <m/>
    <m/>
    <m/>
    <m/>
    <n v="1"/>
    <s v="CULMINADA"/>
  </r>
  <r>
    <x v="10"/>
    <s v="DIRECTIVA DE LA COMISIÓN VECINAL SAN VALENTÍN (DESC. ASPECTO SOCIAL GS. 12.310.626)"/>
    <s v="CEDES / HÁBITAT"/>
    <s v="YPANÉ"/>
    <m/>
    <m/>
    <m/>
    <m/>
    <m/>
    <m/>
    <m/>
    <n v="1"/>
    <s v="CULMINADA"/>
  </r>
  <r>
    <x v="10"/>
    <s v="COMISION VECINAL SAGRADO CORAZON DE JESUS"/>
    <s v="LIC RUBIRA"/>
    <s v="YPANÉ"/>
    <m/>
    <m/>
    <m/>
    <m/>
    <m/>
    <m/>
    <m/>
    <n v="1"/>
    <s v="CULMINADA"/>
  </r>
  <r>
    <x v="10"/>
    <s v="COMISIÓN VECINAL PORVENIR I"/>
    <s v="CESARINA BARRETO DE ENCISO"/>
    <s v="YPANÉ"/>
    <m/>
    <m/>
    <m/>
    <m/>
    <m/>
    <m/>
    <m/>
    <n v="1"/>
    <s v="CULMINADA"/>
  </r>
  <r>
    <x v="10"/>
    <s v="COMISIÓN VECINAL DE FOMENTO 12 DE DICIEMBRE"/>
    <s v="U.S.A.G."/>
    <s v="AREGUÁ"/>
    <m/>
    <m/>
    <m/>
    <m/>
    <m/>
    <m/>
    <m/>
    <n v="1"/>
    <s v="CULMINADA"/>
  </r>
  <r>
    <x v="10"/>
    <s v="COMISIÓN DE FOMENTO URBANO SUEÑO Y ESPERANZA"/>
    <s v="CEDES / HÁBITAT"/>
    <s v="CAPIATÁ"/>
    <m/>
    <m/>
    <m/>
    <m/>
    <m/>
    <m/>
    <m/>
    <n v="1"/>
    <s v="CULMINADA"/>
  </r>
  <r>
    <x v="10"/>
    <s v="COMISIÓN VECINAL ASENTAMIENTO VICTORIA I"/>
    <s v="ACG CONSULTORA INTEGRAL"/>
    <s v="YPACARAI"/>
    <m/>
    <m/>
    <m/>
    <m/>
    <m/>
    <m/>
    <m/>
    <n v="1"/>
    <s v="CULMINADA"/>
  </r>
  <r>
    <x v="10"/>
    <s v="COMISIÓN VECINAL ASENTAMIENTO VICTORIA I"/>
    <s v="ACG CONSULTORA INTEGRAL"/>
    <s v="YPACARAI"/>
    <n v="0"/>
    <m/>
    <m/>
    <m/>
    <m/>
    <m/>
    <m/>
    <n v="0"/>
    <s v="ANULADA"/>
  </r>
  <r>
    <x v="10"/>
    <s v="COMISIÓN VECINAL VILLA POLICIAL"/>
    <s v="GUSTAVO MEZA RIVET"/>
    <s v="J. AUGUSTO  SALDIVAR"/>
    <m/>
    <m/>
    <m/>
    <m/>
    <m/>
    <m/>
    <m/>
    <m/>
    <m/>
  </r>
  <r>
    <x v="10"/>
    <s v="COMISIÓN VECINAL GUILLERMINA DURE"/>
    <s v="VERONICA OJEDA"/>
    <s v="LUQUE"/>
    <m/>
    <m/>
    <m/>
    <m/>
    <m/>
    <m/>
    <m/>
    <n v="1"/>
    <s v="CULMINADA"/>
  </r>
  <r>
    <x v="10"/>
    <s v="COMISIÓN VECINAL GUILLERMINA DURE"/>
    <s v="VERONICA OJEDA"/>
    <s v="LUQUE"/>
    <m/>
    <m/>
    <n v="60"/>
    <m/>
    <m/>
    <m/>
    <m/>
    <n v="1"/>
    <s v="CULMINADA"/>
  </r>
  <r>
    <x v="10"/>
    <s v="COMISIÓN VECINAL GUILLERMINA DURE"/>
    <s v="VERONICA OJEDA"/>
    <s v="LUQUE"/>
    <m/>
    <n v="50"/>
    <m/>
    <m/>
    <m/>
    <m/>
    <m/>
    <n v="0.54420000000000002"/>
    <s v="EN EJECUCIÓN"/>
  </r>
  <r>
    <x v="10"/>
    <s v="COMISIÓN VECINAL GUILLERMINA DURE"/>
    <s v="VERONICA OJEDA"/>
    <s v="LUQUE"/>
    <n v="30"/>
    <m/>
    <m/>
    <m/>
    <m/>
    <m/>
    <m/>
    <n v="0"/>
    <s v="A INICIAR"/>
  </r>
  <r>
    <x v="10"/>
    <s v="COMISIÓN VECINAL DEL ASENTAMIENTO TAPYIRÁ"/>
    <s v="MAPA INMOBILIARIA S.A."/>
    <s v="J. AUGUSTO  SALDIVAR"/>
    <m/>
    <m/>
    <m/>
    <m/>
    <m/>
    <m/>
    <m/>
    <n v="1"/>
    <s v="CULMINADA"/>
  </r>
  <r>
    <x v="10"/>
    <s v="COMISIÓN VECINAL DEL ASENTAMIENTO TAPYIRÁ"/>
    <s v="MAPA INMOBILIARIA S.A."/>
    <s v="J. AUGUSTO  SALDIVAR"/>
    <n v="0"/>
    <m/>
    <m/>
    <m/>
    <m/>
    <m/>
    <n v="1"/>
    <n v="0"/>
    <s v="ANULADA"/>
  </r>
  <r>
    <x v="10"/>
    <s v="COMISIÓN VECINAL DE FOMENTO TERRITORIO SOCIAL 2 DE NOVIEMBRE"/>
    <s v="FUNDACIÓN FAMILIA DE NAZARETH"/>
    <s v="LUQUE"/>
    <m/>
    <m/>
    <m/>
    <m/>
    <m/>
    <m/>
    <m/>
    <n v="1"/>
    <s v="CULMINADA"/>
  </r>
  <r>
    <x v="10"/>
    <s v="COMISIÓN VECINAL DEL ASENTAMIENTO SAN RAFAEL II"/>
    <s v="EMPRENDIMIENTOS INMOBILIARIOS"/>
    <s v="SAN ANTONIO"/>
    <m/>
    <m/>
    <m/>
    <m/>
    <m/>
    <m/>
    <m/>
    <n v="1"/>
    <s v="CULMINADA"/>
  </r>
  <r>
    <x v="10"/>
    <s v="COMISIÓN DE FOMENTO URBANO SAN PEDRO"/>
    <s v="CEDES / HÁBITAT"/>
    <s v="CAPIATÁ"/>
    <m/>
    <m/>
    <m/>
    <m/>
    <m/>
    <m/>
    <m/>
    <n v="1"/>
    <s v="CULMINADA"/>
  </r>
  <r>
    <x v="10"/>
    <s v="COMISION VECINAL DE ACCION MULTIPLE ASENTAMIENTO SAN ROQUE"/>
    <s v="CONTACONSULT"/>
    <s v="J. AUGUSTO  SALDIVAR"/>
    <m/>
    <m/>
    <m/>
    <m/>
    <m/>
    <m/>
    <m/>
    <n v="1"/>
    <s v="CULMINADA"/>
  </r>
  <r>
    <x v="10"/>
    <s v="COMISION VECINAL PRO-VIVIENDA VILLA SAN MARCOS"/>
    <s v="CEDES / HÁBITAT"/>
    <s v="ÑEMBY"/>
    <m/>
    <m/>
    <m/>
    <m/>
    <m/>
    <m/>
    <m/>
    <n v="1"/>
    <s v="CULMINADA"/>
  </r>
  <r>
    <x v="10"/>
    <s v="COMISION VECINAL DE FOMENTO 06 DE ABRIL"/>
    <s v="ASOCIACIÓN TEKOVERA"/>
    <s v="SAN LORENZO"/>
    <m/>
    <m/>
    <m/>
    <m/>
    <m/>
    <m/>
    <m/>
    <n v="1"/>
    <s v="CULMINADA"/>
  </r>
  <r>
    <x v="10"/>
    <s v="COMISION VECINAL DEL ASENTAMIENTO TAPYIRA"/>
    <s v="EMPRENDIMIENTOS INMOBILIARIOS"/>
    <s v="LUQUE"/>
    <m/>
    <m/>
    <m/>
    <m/>
    <m/>
    <m/>
    <m/>
    <n v="1"/>
    <s v="CULMINADA"/>
  </r>
  <r>
    <x v="10"/>
    <s v="COMISION VECNAL ASOCIACION DE VECINOS DEL ASENTAMIENTO SAN JOSE"/>
    <s v="DIANA RAQUEL ARECO VERA"/>
    <s v="LAMBARÉ"/>
    <m/>
    <m/>
    <m/>
    <m/>
    <n v="18"/>
    <m/>
    <m/>
    <n v="0.92449999999999999"/>
    <s v="RESCINDIDO"/>
  </r>
  <r>
    <x v="10"/>
    <s v="COMISION VECNAL ASOCIACION DE VECINOS DEL ASENTAMIENTO SAN JOSE"/>
    <s v="DIANA RAQUEL ARECO VERA"/>
    <s v="LAMBARÉ"/>
    <m/>
    <m/>
    <m/>
    <m/>
    <m/>
    <m/>
    <n v="12"/>
    <n v="0"/>
    <s v="ANULADA"/>
  </r>
  <r>
    <x v="10"/>
    <s v="COMISION DE FOMENTO URBANO ARASATY"/>
    <s v="CONSULTORA NOESIS"/>
    <s v="ITA"/>
    <m/>
    <m/>
    <m/>
    <m/>
    <m/>
    <m/>
    <m/>
    <m/>
    <m/>
  </r>
  <r>
    <x v="10"/>
    <s v="COMISION VECINAL ASENTAMIENTO EL BOSQUE RESTAURADOR I"/>
    <s v="CEDES / HÁBITAT"/>
    <s v="LIMPIO"/>
    <m/>
    <m/>
    <m/>
    <m/>
    <m/>
    <m/>
    <m/>
    <n v="1"/>
    <s v="CULMINADA"/>
  </r>
  <r>
    <x v="10"/>
    <s v="COMISION VECINAL ASENTAMIENTO EL BOSQUE RESTAURADOR I"/>
    <s v="CEDES / HÁBITAT"/>
    <s v="LIMPIO"/>
    <n v="0"/>
    <m/>
    <m/>
    <m/>
    <m/>
    <m/>
    <m/>
    <n v="0"/>
    <s v="ANULADA"/>
  </r>
  <r>
    <x v="10"/>
    <s v="COMISION VECINAL FORTALEZA"/>
    <s v="ASOCIACIÓN TEKOVERA"/>
    <s v="YPANÉ"/>
    <m/>
    <m/>
    <m/>
    <m/>
    <m/>
    <m/>
    <m/>
    <n v="1"/>
    <s v="CULMINADA"/>
  </r>
  <r>
    <x v="10"/>
    <s v="COMISION VECINAL FORTALEZA"/>
    <s v="ASOCIACIÓN TEKOVERA"/>
    <s v="YPANÉ"/>
    <n v="4"/>
    <m/>
    <m/>
    <m/>
    <m/>
    <m/>
    <m/>
    <n v="0"/>
    <s v="A INICIAR"/>
  </r>
  <r>
    <x v="10"/>
    <s v="COMISION VECINAL EL PORTAL"/>
    <s v="CONSULTORA S.G. S.R.L."/>
    <s v="J. AUGUSTO  SALDIVAR"/>
    <m/>
    <m/>
    <m/>
    <m/>
    <m/>
    <m/>
    <m/>
    <m/>
    <m/>
  </r>
  <r>
    <x v="10"/>
    <s v="COMISION VECINAL DEL ASENTAMIENTO EL PEÑON"/>
    <s v="ARQ. REBECA ZELAYA GONZALEZ"/>
    <s v="LIMPIO"/>
    <m/>
    <m/>
    <m/>
    <m/>
    <m/>
    <m/>
    <m/>
    <m/>
    <m/>
  </r>
  <r>
    <x v="10"/>
    <s v="COMISION VECINAL ESPIRITU SANTO"/>
    <s v="ARQ. REBECA ZELAYA GONZALEZ "/>
    <s v="LIMPIO"/>
    <m/>
    <m/>
    <m/>
    <m/>
    <m/>
    <m/>
    <m/>
    <n v="1"/>
    <s v="CULMINADA"/>
  </r>
  <r>
    <x v="10"/>
    <s v="COMISION VECINAL ESPIRITU SANTO"/>
    <s v="ARQ. REBECA ZELAYA GONZALEZ "/>
    <s v="LIMPIO"/>
    <n v="0"/>
    <m/>
    <m/>
    <m/>
    <m/>
    <m/>
    <m/>
    <n v="0"/>
    <s v="ANULADA"/>
  </r>
  <r>
    <x v="10"/>
    <s v="COMISION VECINAL LA CONQUISTA SECTOR MUNICIPAL DEL BARRIO LA LOMITA"/>
    <s v="CEDES / HÁBITAT"/>
    <s v="ÑEMBY"/>
    <m/>
    <m/>
    <m/>
    <m/>
    <m/>
    <m/>
    <m/>
    <m/>
    <m/>
  </r>
  <r>
    <x v="10"/>
    <s v="COMISIÓN DE FOMENTO URBANO ASENTAMIENTO DON ANTONIO 2° ETAPA"/>
    <s v="CEDES / HÁBITAT"/>
    <s v="CAPIATÁ"/>
    <m/>
    <m/>
    <m/>
    <m/>
    <m/>
    <m/>
    <m/>
    <n v="1"/>
    <s v="CULMINADA"/>
  </r>
  <r>
    <x v="10"/>
    <s v="COMISION DE FOMENTO URBANO ASENTAMIENTO EL TRIUNFAL B° SAN ANTONIO - Cñia 9 ROJAS CAÑADA"/>
    <s v="ASOCIACIÓN TEKOVERA"/>
    <s v="CAPIATÁ"/>
    <m/>
    <m/>
    <m/>
    <m/>
    <m/>
    <m/>
    <m/>
    <n v="1"/>
    <s v="CULMINADA"/>
  </r>
  <r>
    <x v="10"/>
    <s v="COMISION VECINAL DEL ASENTAMIENTO 8 DE OCTUBRE"/>
    <s v="CEDES / HÁBITAT"/>
    <s v="SAN ANTONIO"/>
    <m/>
    <m/>
    <m/>
    <m/>
    <m/>
    <m/>
    <m/>
    <n v="1"/>
    <s v="CULMINADA"/>
  </r>
  <r>
    <x v="10"/>
    <s v="COMISION VECINAL ASENTAMIENTO DR. GASPAR RODRIGUEZ DE FRANCIA"/>
    <s v="WILLAM PABLO STEWART BONZI"/>
    <s v="ITAUGUA"/>
    <m/>
    <m/>
    <m/>
    <m/>
    <m/>
    <m/>
    <m/>
    <n v="1"/>
    <s v="CULMINADA"/>
  </r>
  <r>
    <x v="10"/>
    <s v="COMISION VECINAL ASENTAMIENTO DR. GASPAR RODRIGUEZ DE FRANCIA"/>
    <s v="WILLAM PABLO STEWART BONZI"/>
    <s v="ITAUGUA"/>
    <n v="1"/>
    <m/>
    <m/>
    <m/>
    <m/>
    <m/>
    <m/>
    <n v="0"/>
    <s v="A INICIAR"/>
  </r>
  <r>
    <x v="10"/>
    <s v="COMISION VECINAL ASENTAMIENTO DR. GASPAR RODRIGUEZ DE FRANCIA"/>
    <s v="WILLAM PABLO STEWART BONZI"/>
    <s v="ITAUGUA"/>
    <m/>
    <m/>
    <m/>
    <m/>
    <m/>
    <m/>
    <m/>
    <n v="0"/>
    <s v="ANULADA"/>
  </r>
  <r>
    <x v="10"/>
    <s v="COMISION VECINAL SOL NACIENTE I "/>
    <s v="ASOCIACIÓN TEKOVERA"/>
    <s v="VILLETA"/>
    <m/>
    <m/>
    <m/>
    <m/>
    <m/>
    <m/>
    <m/>
    <n v="1"/>
    <s v="CULMINADA"/>
  </r>
  <r>
    <x v="10"/>
    <s v="COMISION VECINAL SOL NACIENTE II"/>
    <s v="ASOCIACIÓN TEKOVERA"/>
    <s v="VILLETA"/>
    <m/>
    <m/>
    <m/>
    <m/>
    <m/>
    <m/>
    <m/>
    <n v="1"/>
    <s v="CULMINADA"/>
  </r>
  <r>
    <x v="10"/>
    <s v="COMISION VECINAL SOL NACIENTE II"/>
    <s v="ASOCIACIÓN TEKOVERA"/>
    <s v="VILLETA"/>
    <n v="2"/>
    <m/>
    <m/>
    <m/>
    <m/>
    <m/>
    <m/>
    <n v="0"/>
    <s v="A INICIAR"/>
  </r>
  <r>
    <x v="10"/>
    <s v="COMISION DE FOMENTO URBANO ASENTAMIENTO TIERRA PROMETIDA "/>
    <s v="CONSULTORA S.G. S.R.L."/>
    <s v="CAPIATÁ"/>
    <m/>
    <m/>
    <m/>
    <m/>
    <m/>
    <m/>
    <m/>
    <n v="1"/>
    <s v="CULMINADA"/>
  </r>
  <r>
    <x v="10"/>
    <s v="COMISION VECINAL DE FOMENTO SAN CAYETANO"/>
    <s v="ACG CONSULTORA INTEGRAL"/>
    <s v="AREGUÁ"/>
    <m/>
    <m/>
    <m/>
    <m/>
    <m/>
    <m/>
    <m/>
    <n v="1"/>
    <s v="CULMINADA"/>
  </r>
  <r>
    <x v="10"/>
    <s v="COMISION VECINAL DE FOMENTO RENACER III"/>
    <s v="EMPRENDIMIENTOS INMOBILIARIOS"/>
    <s v="AREGUÁ"/>
    <m/>
    <m/>
    <m/>
    <m/>
    <m/>
    <m/>
    <m/>
    <n v="1"/>
    <s v="CULMINADA"/>
  </r>
  <r>
    <x v="10"/>
    <s v="COMISION VECINAL DE FOMENTO ÑANDE ROGARA"/>
    <s v="ASOCIACIÓN TEKOVERA"/>
    <s v="AREGUÁ"/>
    <m/>
    <m/>
    <m/>
    <m/>
    <m/>
    <m/>
    <m/>
    <n v="1"/>
    <s v="CULMINADA"/>
  </r>
  <r>
    <x v="10"/>
    <s v="COMISION VECINAL KO´E PYAHU"/>
    <s v="ASOCIACIÓN TEKOVERA"/>
    <s v="LAMBARÉ"/>
    <m/>
    <m/>
    <m/>
    <m/>
    <m/>
    <m/>
    <m/>
    <n v="1"/>
    <s v="CULMINADA"/>
  </r>
  <r>
    <x v="10"/>
    <s v="COMISION VECINAL DEL ASENTAMIENTO NUEVO HORIZONTE II"/>
    <s v="ARQ. CECILIA TOMASA FRETES DE SOSA"/>
    <s v="LIMPIO"/>
    <m/>
    <m/>
    <m/>
    <m/>
    <m/>
    <m/>
    <m/>
    <n v="1"/>
    <s v="CULMINADA"/>
  </r>
  <r>
    <x v="10"/>
    <s v="COMISION VECINAL DEL ASENTAMIENTO NUEVO HORIZONTE II"/>
    <s v="ARQ. CECILIA TOMASA FRETES DE SOSA"/>
    <s v="LIMPIO"/>
    <n v="1"/>
    <m/>
    <m/>
    <m/>
    <m/>
    <m/>
    <m/>
    <n v="0"/>
    <s v="A INICIAR"/>
  </r>
  <r>
    <x v="10"/>
    <s v="COMISION VECINAL DE FOMENTO TERRITORIO SOCIAL LA PIEDAD"/>
    <s v="FUNDACIÓN FAMILIA DE NAZARETH"/>
    <s v="LUQUE"/>
    <m/>
    <m/>
    <n v="40"/>
    <m/>
    <m/>
    <m/>
    <m/>
    <n v="1"/>
    <s v="CULMINADA"/>
  </r>
  <r>
    <x v="10"/>
    <s v="COMISION VECINAL DE FOMENTO ARA PYAHU 1° "/>
    <s v="ARQ. REBECA ZELAYA"/>
    <s v="AREGUÁ"/>
    <m/>
    <m/>
    <m/>
    <m/>
    <m/>
    <m/>
    <m/>
    <n v="1"/>
    <s v="CULMINADA"/>
  </r>
  <r>
    <x v="10"/>
    <s v="COMISION VECINAL ASENTAMIENTO DIVINO NIÑO JESUS II"/>
    <s v="ARQ. REBECA ZELAYA"/>
    <s v="LIMPIO"/>
    <m/>
    <m/>
    <m/>
    <m/>
    <m/>
    <m/>
    <m/>
    <n v="1"/>
    <s v="CULMINADA"/>
  </r>
  <r>
    <x v="10"/>
    <s v="COMISION VECINAL DE ACCION MULTIPLE ASENTAMIENTO SAN ROQUE"/>
    <s v="CONTACONSULT"/>
    <s v="J. AUGUSTO  SALDIVAR"/>
    <m/>
    <m/>
    <m/>
    <m/>
    <m/>
    <m/>
    <m/>
    <n v="1"/>
    <s v="CULMINADA"/>
  </r>
  <r>
    <x v="10"/>
    <s v="COMISION VECINAL DE FOMENTO POR UNA SONRISA"/>
    <s v="CONSULTORIA DE ASISTENCIA TECNICA MULTIDISCIPLINARIA - CONATEM"/>
    <s v="LUQUE"/>
    <m/>
    <m/>
    <n v="34"/>
    <m/>
    <m/>
    <m/>
    <m/>
    <n v="1"/>
    <s v="CULMINADA"/>
  </r>
  <r>
    <x v="10"/>
    <s v="COMISION VECINAL DE FOMENTO INDEPENDENCIA I"/>
    <s v="REBECA ZELAYA GONZALEZ"/>
    <s v="LUQUE"/>
    <m/>
    <m/>
    <m/>
    <m/>
    <m/>
    <m/>
    <m/>
    <n v="1"/>
    <s v="CULMINADA"/>
  </r>
  <r>
    <x v="10"/>
    <s v="COMISION VECINAL ASENTAMIENTO EL PROGRESO "/>
    <s v="ASOCIACIÓN TEKOVERA"/>
    <s v="CAPIATÁ"/>
    <m/>
    <m/>
    <m/>
    <m/>
    <m/>
    <m/>
    <m/>
    <n v="1"/>
    <s v="CULMINADA"/>
  </r>
  <r>
    <x v="10"/>
    <s v="COMISION VECINAL SAGRADA FAMILIA"/>
    <s v="ARQ.- REBECA ZELAYA GONZALEZ"/>
    <s v="LIMPIO"/>
    <m/>
    <m/>
    <m/>
    <m/>
    <m/>
    <m/>
    <m/>
    <n v="1"/>
    <s v="CULMINADA"/>
  </r>
  <r>
    <x v="10"/>
    <s v="COMISION VECINAL TERRITORIO SOCIAL 11 DE SETIEMBRE"/>
    <s v="ASOCIACIÓN TEKOVERA"/>
    <s v="VILLA ELISA "/>
    <m/>
    <m/>
    <m/>
    <m/>
    <m/>
    <m/>
    <m/>
    <n v="1"/>
    <s v="CULMINADA"/>
  </r>
  <r>
    <x v="10"/>
    <s v="COMISION VECINAL DE FOMENTO ARA PYAHU II"/>
    <s v="ARQ.- REBECA ZELAYA GONZALEZ"/>
    <s v="AREGUÁ"/>
    <m/>
    <m/>
    <m/>
    <m/>
    <m/>
    <m/>
    <m/>
    <n v="1"/>
    <s v="CULMINADA"/>
  </r>
  <r>
    <x v="10"/>
    <s v="COMISION VECINAL DE FOMENTO TERRITORO SOCIAL CERRO CORA "/>
    <s v="A&amp;S"/>
    <s v="LUQUE"/>
    <m/>
    <m/>
    <m/>
    <m/>
    <m/>
    <m/>
    <m/>
    <n v="1"/>
    <s v="CULMINADA"/>
  </r>
  <r>
    <x v="10"/>
    <s v="ASOCIACION DE VECINOS VILLA SAN FRANCISCO GHA"/>
    <s v="HABITAT PARA LA HUMANIDAD"/>
    <s v="LUQUE"/>
    <m/>
    <m/>
    <m/>
    <m/>
    <m/>
    <m/>
    <m/>
    <m/>
    <s v="CULMINADA"/>
  </r>
  <r>
    <x v="10"/>
    <s v="ASENTAMIENTO SAN FRANCISCO"/>
    <s v="ELBA FIGUEREDO"/>
    <s v="VILLA ELISA "/>
    <m/>
    <m/>
    <m/>
    <m/>
    <m/>
    <m/>
    <m/>
    <n v="1"/>
    <s v="CULMINADA"/>
  </r>
  <r>
    <x v="10"/>
    <s v="ASOCIACION DE VECINOS DEL TERRITORIO SOCIAL ARA PYAHU DE ISLA VALLE "/>
    <s v="C.P. MYRIAN DIANA SOSA"/>
    <s v="AREGUÁ"/>
    <m/>
    <m/>
    <m/>
    <m/>
    <m/>
    <m/>
    <m/>
    <n v="1"/>
    <s v="CULMINADA"/>
  </r>
  <r>
    <x v="10"/>
    <s v="COMISION VECINAL VILLA POLICIAL "/>
    <s v="GUSTAVO MEZA RIVET"/>
    <s v="J. AUGUSTO  SALDIVAR"/>
    <m/>
    <n v="47"/>
    <m/>
    <m/>
    <m/>
    <m/>
    <m/>
    <n v="0.15870000000000001"/>
    <s v="EN EJECUCIÓN"/>
  </r>
  <r>
    <x v="10"/>
    <s v="ASENTAMEINTO LA VICTORIA "/>
    <s v="ASOCIACIÓN TEKOVERA"/>
    <s v="CAPIATÁ"/>
    <m/>
    <m/>
    <m/>
    <m/>
    <m/>
    <m/>
    <m/>
    <n v="1"/>
    <s v="CULMINADA"/>
  </r>
  <r>
    <x v="10"/>
    <s v="COMISION VECINAL DEL ASENTAMIENTO CARMEN SOLER"/>
    <s v="EMPRENDIMIENTOS INMOBILIARIOS"/>
    <s v="LIMPIO"/>
    <m/>
    <m/>
    <m/>
    <m/>
    <m/>
    <m/>
    <m/>
    <n v="1"/>
    <s v="CULMINADA"/>
  </r>
  <r>
    <x v="10"/>
    <s v="COMISION DE FOMENTO URBANO ASENTAMIENTO SUEÑO Y ESPERANZA "/>
    <s v="CEDES / HÁBITAT"/>
    <s v="CAPIATÁ"/>
    <m/>
    <m/>
    <m/>
    <m/>
    <m/>
    <m/>
    <m/>
    <n v="1"/>
    <s v="CULMINADA"/>
  </r>
  <r>
    <x v="10"/>
    <s v="COMISIÒN VECINAL ASENTAMIENTO SOL NACIENTE I "/>
    <s v="ASOCIACION TEKOVERA"/>
    <s v="VILLETA"/>
    <m/>
    <m/>
    <n v="9"/>
    <m/>
    <m/>
    <m/>
    <m/>
    <n v="1"/>
    <s v="CULMINADA"/>
  </r>
  <r>
    <x v="10"/>
    <s v="COMISIÒN VECINAL ASENTAMIENTO SOL NACIENTE II "/>
    <s v="ASOCIACION TEKOVERA"/>
    <s v="VILLETA"/>
    <m/>
    <m/>
    <n v="11"/>
    <m/>
    <m/>
    <m/>
    <m/>
    <n v="1"/>
    <s v="CULMINADA"/>
  </r>
  <r>
    <x v="10"/>
    <s v="COMISIÒN VECINAL ASENTAMIENTO SOL NACIENTE II "/>
    <s v="ASOCIACION TEKOVERA"/>
    <s v="VILLETA"/>
    <n v="1"/>
    <m/>
    <m/>
    <m/>
    <m/>
    <m/>
    <m/>
    <n v="0"/>
    <s v="A INICIAR"/>
  </r>
  <r>
    <x v="10"/>
    <s v="COMISION VECINAL EL PORTAL III"/>
    <s v="CONSULTORA SG SRL"/>
    <s v="J. AUGUSTO  SALDIVAR"/>
    <m/>
    <m/>
    <m/>
    <m/>
    <m/>
    <m/>
    <m/>
    <n v="1"/>
    <s v="CULMINADA"/>
  </r>
  <r>
    <x v="10"/>
    <s v="COMISION VECINAL TERRITORIO SOCIAL  RENACER III DE LA COMPAÑÍA COSTA FLEITA"/>
    <s v="MIRIAN DIANA SOSA"/>
    <s v="AREGUÁ"/>
    <m/>
    <m/>
    <n v="16"/>
    <m/>
    <m/>
    <m/>
    <m/>
    <n v="1"/>
    <s v="CULMINADA"/>
  </r>
  <r>
    <x v="10"/>
    <s v="COMISION VECINAL PRO VIVIENDA  ASENTAMIENTO CARMEN SOLER                                                                                                                            "/>
    <s v="GUSTAVO HERIBERTO MEZA RIVET                                "/>
    <s v="LIMPIO"/>
    <m/>
    <n v="30"/>
    <m/>
    <m/>
    <m/>
    <m/>
    <m/>
    <n v="0.98740000000000006"/>
    <s v="EN EJECUCIÓN"/>
  </r>
  <r>
    <x v="10"/>
    <s v="COMISIÓN DE FOMENTO URBANO ASENTAMIENTO NUEVA ESPERANZA"/>
    <s v="ARQ. REBECA ZELAYA"/>
    <s v="CAPIATÁ"/>
    <m/>
    <m/>
    <n v="32"/>
    <m/>
    <m/>
    <m/>
    <m/>
    <n v="1"/>
    <s v="CULMINADA"/>
  </r>
  <r>
    <x v="10"/>
    <s v="COMISION VECINAL VY'A RENDA                                                                                                                                                         "/>
    <s v="ASOCIACION BASE PARA EL DESARROLLO SOCIAL (BADESO)          "/>
    <s v="AREGUÁ"/>
    <m/>
    <m/>
    <n v="28"/>
    <m/>
    <m/>
    <m/>
    <m/>
    <n v="1"/>
    <s v="CULMINADA"/>
  </r>
  <r>
    <x v="10"/>
    <s v="COMISIÒN VECINAL PRO VIVIENDA SAN JORGE                                                                                                                                  "/>
    <s v="ASOCIACION TEKOVERA                                         "/>
    <s v="CAPIATÁ"/>
    <m/>
    <m/>
    <n v="6"/>
    <m/>
    <m/>
    <m/>
    <m/>
    <n v="1"/>
    <s v="CULMINADA"/>
  </r>
  <r>
    <x v="10"/>
    <s v="COMISIÒN VECINAL PRO VIVIENDA SAN JORGE                                                                                                                                  "/>
    <s v="ASOCIACION TEKOVERA                                         "/>
    <s v="CAPIATÁ"/>
    <n v="1"/>
    <m/>
    <m/>
    <m/>
    <m/>
    <m/>
    <m/>
    <n v="0"/>
    <s v="A INICIAR"/>
  </r>
  <r>
    <x v="10"/>
    <s v="COMISIÓN VECINAL PRO - VIVIENDA 22 DE OCTUBRE ASENTAMEINTO TAPYIRÁ                                                                                                       "/>
    <s v="ARQ. MIGUEL ANGEL PATIÑO CHAVEZ                             "/>
    <s v="J. AUGUSTO  SALDIVAR"/>
    <m/>
    <n v="15"/>
    <m/>
    <m/>
    <m/>
    <m/>
    <m/>
    <n v="0.83560000000000001"/>
    <s v="EN EJECUCIÓN"/>
  </r>
  <r>
    <x v="10"/>
    <s v="COMISIÓN VECINAL DE FOMENTO TERRITORIO SOCIAL DE &quot;MUJERES VIRTUOSAS&quot;                                                                                                                  "/>
    <s v="CONTACONSULT                                                "/>
    <s v="LUQUE"/>
    <m/>
    <m/>
    <n v="13"/>
    <m/>
    <m/>
    <m/>
    <m/>
    <n v="1"/>
    <s v="CULMINADA"/>
  </r>
  <r>
    <x v="10"/>
    <s v="COMISION VECINAL &quot;LA FAMILIA&quot;                                                                                                                                                       "/>
    <s v="UNIDAD DE SERVICIO AGRICOLA GANADERA (U.S.A.G)              "/>
    <s v="MARIANO ROQUE ALONSO"/>
    <m/>
    <m/>
    <n v="14"/>
    <m/>
    <m/>
    <m/>
    <m/>
    <n v="1"/>
    <s v="CULMINADA"/>
  </r>
  <r>
    <x v="10"/>
    <s v="COMISION VECINAL DE FOMENTO ASENTAMIENTO NUESTRA SEÑORA                                                                                                                             "/>
    <s v="ABOG. CRISTIAN CESAR TURRINI AYALA                          "/>
    <s v="SAN LORENZO"/>
    <m/>
    <n v="39"/>
    <m/>
    <m/>
    <m/>
    <m/>
    <m/>
    <n v="0.8296"/>
    <s v="EN EJECUCIÓN"/>
  </r>
  <r>
    <x v="10"/>
    <s v="COMISIÓN VECINAL DEL TERRITORIO SOCIAL 30 DE JULIO DE LA COMPAÑIA PASO DE ORO                                                                                                     "/>
    <s v="ASOCIACION TEKOVERA                                         "/>
    <s v="YPANÉ"/>
    <m/>
    <m/>
    <n v="38"/>
    <m/>
    <m/>
    <m/>
    <m/>
    <n v="1"/>
    <s v="CULMINADA"/>
  </r>
  <r>
    <x v="10"/>
    <s v="COMISIÓN VECINAL DEL ASENTAMIENTO FORTALEZA 1,2.                                                                                                                                    "/>
    <s v="ASOCIACION TEKOVERA                                         "/>
    <s v="YPANÉ"/>
    <m/>
    <m/>
    <n v="12"/>
    <m/>
    <m/>
    <m/>
    <m/>
    <n v="1"/>
    <s v="CULMINADA"/>
  </r>
  <r>
    <x v="10"/>
    <s v="COMISIÓN VECINAL &quot;VILLA DEL MAESTRO I&quot;                                                                                                                                           "/>
    <s v="CONTADORA PUBLICA MYRIAN DIANA SOSA                         "/>
    <s v="AREGUÁ"/>
    <m/>
    <n v="6"/>
    <m/>
    <m/>
    <m/>
    <m/>
    <m/>
    <n v="0.50600000000000001"/>
    <s v="EN EJECUCIÓN"/>
  </r>
  <r>
    <x v="10"/>
    <s v="COMISIÓN VECINAL &quot;VILLA DEL MAESTRO I&quot;                                                                                                                                           "/>
    <s v="CONTADORA PUBLICA MYRIAN DIANA SOSA                         "/>
    <s v="AREGUÁ"/>
    <n v="1"/>
    <m/>
    <m/>
    <m/>
    <m/>
    <m/>
    <m/>
    <n v="0"/>
    <s v="A INICIAR"/>
  </r>
  <r>
    <x v="10"/>
    <s v="COMISION DE FOMENTO URBANO KO'E PUAHU.                                                                                                                                              "/>
    <s v="ARQ. REBECA ZELAYA GONZALEZ                                 "/>
    <s v="CAPIATÁ"/>
    <m/>
    <m/>
    <n v="31"/>
    <m/>
    <m/>
    <m/>
    <m/>
    <n v="1"/>
    <s v="CULMINADA"/>
  </r>
  <r>
    <x v="10"/>
    <s v="COMISION DE FOMENTO URBANO NUEVA ESPERANZA                                                                                                                                          "/>
    <s v="ARQ. REBECA ZELAYA GONZALEZ                                 "/>
    <s v="CAPIATÁ"/>
    <m/>
    <m/>
    <n v="11"/>
    <m/>
    <m/>
    <m/>
    <m/>
    <n v="1"/>
    <s v="CULMINADA"/>
  </r>
  <r>
    <x v="10"/>
    <s v="COMISION DEL TERRITORIO SOCIAL DIVINO NIÑO JESUS.                                                                                                                                   "/>
    <s v="CONTADORA PUBLICA MYRIAN DIANA SOSA                         "/>
    <s v="CAPIATÁ"/>
    <m/>
    <m/>
    <n v="34"/>
    <m/>
    <m/>
    <m/>
    <m/>
    <n v="1"/>
    <s v="CULMINADA"/>
  </r>
  <r>
    <x v="10"/>
    <s v="COMISION DE FOMENTO URBANO ASENTAMIENTO EL PROGRESO                                                                                                                                 "/>
    <s v="ARQ. REBECA ZELAYA GONZALEZ                                 "/>
    <s v="CAPIATÁ"/>
    <m/>
    <m/>
    <n v="42"/>
    <m/>
    <m/>
    <m/>
    <m/>
    <n v="1"/>
    <s v="CULMINADA"/>
  </r>
  <r>
    <x v="10"/>
    <s v="COMISION DE FOMENTO URBANO EL TRIUNFO                                                                                                                                               "/>
    <s v="ARQ. REBECA ZELAYA GONZALEZ                                 "/>
    <s v="CAPIATA"/>
    <m/>
    <m/>
    <n v="34"/>
    <m/>
    <m/>
    <m/>
    <m/>
    <n v="1"/>
    <s v="CULMINADA"/>
  </r>
  <r>
    <x v="10"/>
    <s v="COMISION DE FOMENTO URBANO LA ESPERANZA.                                                                                                                                            "/>
    <s v="CONSULTORA S.G   S.R.L.                                     "/>
    <s v="CAPIATÁ"/>
    <m/>
    <m/>
    <n v="24"/>
    <m/>
    <m/>
    <m/>
    <m/>
    <n v="1"/>
    <s v="CULMINADA"/>
  </r>
  <r>
    <x v="10"/>
    <s v="COMISION DE FOMENTO URBANO LA ESPERANZA.                                                                                                                                            "/>
    <s v="CONSULTORA S.G   S.R.L.                                     "/>
    <s v="CAPIATÁ"/>
    <m/>
    <m/>
    <n v="1"/>
    <m/>
    <m/>
    <m/>
    <m/>
    <n v="1"/>
    <s v="CULMINADA"/>
  </r>
  <r>
    <x v="10"/>
    <s v="COMISIÓN DE FOMENTO URBANO ASENTAMIENTO TIERRA PROMETIDA.                                                                                                                           "/>
    <s v="CONSULTORA S.G   S.R.L.                                     "/>
    <s v="CAPIATÁ"/>
    <m/>
    <m/>
    <n v="17"/>
    <m/>
    <m/>
    <m/>
    <m/>
    <n v="1"/>
    <s v="CULMINADA"/>
  </r>
  <r>
    <x v="10"/>
    <s v="COMISIÓN DE FOMENTO URBANO ASENTAMIENTO TIERRA PROMETIDA.                                                                                                                           "/>
    <s v="CONSULTORA S.G   S.R.L.                                     "/>
    <s v="CAPIATÁ"/>
    <m/>
    <m/>
    <n v="1"/>
    <m/>
    <m/>
    <m/>
    <m/>
    <n v="1"/>
    <s v="CULMINADA"/>
  </r>
  <r>
    <x v="10"/>
    <s v="COMISIÓN VECINAL DE FOMENTO TERRITORIO SOCIAL CERRO CORÁ.                                                                                                                           "/>
    <s v="CONSULTORA A&amp;S                                              "/>
    <s v="LUQUE"/>
    <m/>
    <n v="28"/>
    <m/>
    <m/>
    <m/>
    <m/>
    <m/>
    <n v="0.54659999999999997"/>
    <s v="EN EJECUCIÓN"/>
  </r>
  <r>
    <x v="10"/>
    <s v="COMISIÓN VECINAL DE FOMENTO &quot;TERRITORIO SOCIAL INDEPENDENCIA I&quot;.                                                                                                                    "/>
    <s v="ARQ. REBECA ZELAYA GONZALEZ                                 "/>
    <s v="LUQUE"/>
    <m/>
    <m/>
    <n v="20"/>
    <m/>
    <m/>
    <m/>
    <m/>
    <n v="1"/>
    <s v="CULMINADA"/>
  </r>
  <r>
    <x v="10"/>
    <s v="COMISIÓN DE FOMENTO URBANO ASENTAMIENTO SAN CAYETANO                                                                                                                                                     "/>
    <s v="CENTRO DE DES. DEL HABITAT Y M. AMBIENTE (CEDES / HABITAT)  "/>
    <s v="CAPIATÁ"/>
    <m/>
    <n v="64"/>
    <m/>
    <m/>
    <m/>
    <m/>
    <m/>
    <n v="0.67"/>
    <s v="EN EJECUCIÓN"/>
  </r>
  <r>
    <x v="10"/>
    <s v="COMISION DE DAMAS DE VILLA ROSITA II.                                                                                                                                               "/>
    <s v="CENTRO DE DES. DEL HABITAT Y M. AMBIENTE (CEDES / HABITAT)  "/>
    <s v="AREGUÁ"/>
    <m/>
    <n v="15"/>
    <m/>
    <m/>
    <m/>
    <m/>
    <m/>
    <n v="0.62849999999999995"/>
    <s v="EN EJECUCIÓN"/>
  </r>
  <r>
    <x v="10"/>
    <s v="COMISION DE FOMENTO URBANO ASENTAMIENTO TIERRA PROMETIDA                                                                                                                            "/>
    <s v="CONSULTORA S.G   S.R.L.                                     "/>
    <s v="CAPIATÁ"/>
    <m/>
    <n v="56"/>
    <m/>
    <m/>
    <m/>
    <m/>
    <m/>
    <n v="0.45"/>
    <s v="EN EJECUCIÓN"/>
  </r>
  <r>
    <x v="10"/>
    <s v="COMISION DE FOMENTO URBANO ASENTAMIENTO TIERRA PROMETIDA                                                                                                                            "/>
    <s v="CONSULTORA S.G   S.R.L.                                     "/>
    <s v="CAPIATÁ"/>
    <n v="1"/>
    <m/>
    <m/>
    <m/>
    <m/>
    <m/>
    <m/>
    <n v="0"/>
    <s v="A INICIAR"/>
  </r>
  <r>
    <x v="10"/>
    <s v="COMISIÓN VECINAL DEL TERRITORIO SOCIAL SOL NACIENTE III"/>
    <s v="CONTACONSUL"/>
    <s v="VILLETA"/>
    <m/>
    <n v="47"/>
    <m/>
    <m/>
    <m/>
    <m/>
    <m/>
    <n v="0.45050000000000001"/>
    <s v="EN EJECUCIÓN"/>
  </r>
  <r>
    <x v="10"/>
    <s v="COMISIÓN VECINAL DEL TERRITORIO SOCIAL SOL NACIENTE III"/>
    <s v="CONTACONSUL"/>
    <s v="VILLETA"/>
    <m/>
    <n v="3"/>
    <m/>
    <m/>
    <m/>
    <m/>
    <m/>
    <n v="0.45050000000000001"/>
    <s v="EN EJECUCIÓN"/>
  </r>
  <r>
    <x v="10"/>
    <s v="COMISIÓN VECINAL DEL ASENTAMIENTO DENOMINADO &quot;MARÍA AUXILIADORA 2&quot;.                                                                                                                 "/>
    <s v="UNIDAD DE SERVICIO AGRICOLA GANADERA (U.S.A.G)              "/>
    <s v="SAN ANTONIO"/>
    <m/>
    <n v="3"/>
    <m/>
    <m/>
    <m/>
    <m/>
    <m/>
    <n v="0.22389999999999999"/>
    <s v="EN EJECUCIÓN"/>
  </r>
  <r>
    <x v="10"/>
    <s v="COMISIÓN VECINAL DEL ASENTAMIENTO DENOMINADO &quot;MARÍA AUXILIADORA 2&quot;.                                                                                                                 "/>
    <s v="UNIDAD DE SERVICIO AGRICOLA GANADERA (U.S.A.G)              "/>
    <s v="SAN ANTONIO"/>
    <m/>
    <n v="1"/>
    <m/>
    <m/>
    <m/>
    <m/>
    <m/>
    <n v="0.22389999999999999"/>
    <s v="EN EJECUCIÓN"/>
  </r>
  <r>
    <x v="10"/>
    <s v="COMISIÓN VECINAL DE FOMENTO TERRITORIO SOCIAL CERRO CORÁ_x000a_                                                                                                                           "/>
    <s v="CONSULTORA A&amp;S                                              "/>
    <s v="LUQUE"/>
    <m/>
    <n v="9"/>
    <m/>
    <m/>
    <m/>
    <m/>
    <m/>
    <n v="0.74139999999999995"/>
    <s v="EN EJECUCIÓN"/>
  </r>
  <r>
    <x v="10"/>
    <s v="COMISIÓN VECINAL DE FOMENTO TERRITORIO SOCIAL CERRO CORÁ_x000a_                                                                                                                           "/>
    <s v="CONSULTORA A&amp;S                                              "/>
    <s v="LUQUE"/>
    <m/>
    <n v="1"/>
    <m/>
    <m/>
    <m/>
    <m/>
    <m/>
    <n v="0.74139999999999995"/>
    <s v="EN EJECUCIÓN"/>
  </r>
  <r>
    <x v="10"/>
    <s v="COMISION VECINAL PRO VIVIENDA 22 DE OCTUBRE DEL ASENTAMIENTO TAPYIRA"/>
    <s v="ARQ. MIGUEL PATIÑO"/>
    <s v="J.A.SALDIVAR"/>
    <n v="4"/>
    <m/>
    <m/>
    <m/>
    <m/>
    <m/>
    <m/>
    <n v="0"/>
    <s v="A INICIAR"/>
  </r>
  <r>
    <x v="10"/>
    <s v="COMISIÓN DE FOMENTO URBANO PARA LA APLICACIÓN DE LA LEY 5829/2017 DEL ASENTAMIENTO TIERRA PROMETIDA"/>
    <s v="CESARINA BARRETO DE ENCISO"/>
    <s v="CAPIATÁ"/>
    <m/>
    <n v="56"/>
    <m/>
    <m/>
    <m/>
    <m/>
    <m/>
    <n v="0.89059999999999995"/>
    <s v="EN EJECUCIÓN"/>
  </r>
  <r>
    <x v="10"/>
    <s v="COMISION VECINAL ASENTAMIENTO SAN NICODEMO"/>
    <s v="CONSULTORA SG SRL"/>
    <s v="J.A.SALDIVAR"/>
    <m/>
    <n v="16"/>
    <m/>
    <m/>
    <m/>
    <m/>
    <m/>
    <n v="0.49780000000000002"/>
    <s v="EN EJECUCIÓN"/>
  </r>
  <r>
    <x v="10"/>
    <s v="COMISION VECINAL DE FOMENTO SAN CAYETANO"/>
    <s v="C.P. OSMAR SALVADOR VERA GAMARRA"/>
    <s v="LUQUE"/>
    <m/>
    <n v="54"/>
    <m/>
    <m/>
    <m/>
    <m/>
    <m/>
    <n v="0.433"/>
    <s v="EN EJECUCIÓN"/>
  </r>
  <r>
    <x v="10"/>
    <s v="COMISION VECINAL DE FOMENTO PO JOAJU"/>
    <s v="CESARINA BARRETO DE ENCISO"/>
    <s v="LIMPIO"/>
    <m/>
    <n v="10"/>
    <m/>
    <m/>
    <m/>
    <m/>
    <m/>
    <n v="0.56699999999999995"/>
    <s v="EN EJECUCIÓN"/>
  </r>
  <r>
    <x v="10"/>
    <s v="COMISION VECINAL DE FOMENTO ÑANDE ROGARA"/>
    <s v="TEKOVERÁ"/>
    <s v="AREGUÁ"/>
    <m/>
    <n v="12"/>
    <m/>
    <m/>
    <m/>
    <m/>
    <m/>
    <n v="0.54379999999999995"/>
    <s v="EN EJECUCIÓN"/>
  </r>
  <r>
    <x v="10"/>
    <s v="COMISION DE FOMENTO URBANO PARA LA APLICACIÓN DE LA LEY N° 5829-17 ASENTAMIENTO NUEVA ESPERANZA"/>
    <s v="MYRIAN DIANA SOSA"/>
    <s v="CAPIATÁ"/>
    <m/>
    <n v="69"/>
    <m/>
    <m/>
    <m/>
    <m/>
    <m/>
    <n v="0.46539999999999998"/>
    <s v="EN EJECUCIÓN"/>
  </r>
  <r>
    <x v="10"/>
    <s v="COMISION VECINAL DE FOMENTO TERRITORIO SOCIAL SANTA CATALINA"/>
    <s v="ARQUITECTÓNICA"/>
    <s v="LUQUE"/>
    <m/>
    <n v="14"/>
    <m/>
    <m/>
    <m/>
    <m/>
    <m/>
    <n v="0.5212"/>
    <s v="EN EJECUCIÓN"/>
  </r>
  <r>
    <x v="10"/>
    <s v="COMISION VECINAL DE FOMENTO TERRITORIO SOCIAL SANTA CATALINA"/>
    <s v="ARQUITECTÓNICA"/>
    <s v="LUQUE"/>
    <n v="2"/>
    <m/>
    <m/>
    <m/>
    <m/>
    <m/>
    <m/>
    <n v="0"/>
    <s v="A INICIAR"/>
  </r>
  <r>
    <x v="10"/>
    <s v="COMISION DE FOMENTO URBANO DIVINA MISERICORDIA"/>
    <s v="COTEP. S.A"/>
    <s v="CAPIATA"/>
    <n v="9"/>
    <m/>
    <m/>
    <m/>
    <m/>
    <m/>
    <m/>
    <n v="0"/>
    <s v="A INICIAR"/>
  </r>
  <r>
    <x v="10"/>
    <s v="COMISION VECINAL DEL TERRITORIO SOCIAL 8 DE DICIEMBRE "/>
    <s v="ASOCIACION TEKOVERA"/>
    <s v="VILLETA"/>
    <m/>
    <n v="16"/>
    <m/>
    <m/>
    <m/>
    <m/>
    <m/>
    <n v="0"/>
    <s v="EN EJECUCIÓN"/>
  </r>
  <r>
    <x v="11"/>
    <s v="COMUNIDAD INDIGENA AVA GUARANI &quot;PASO HISTORIA&quot;"/>
    <s v="LIC. LUIS ALBERTO RUBIRA FERNANDEZ"/>
    <s v="CAPITÁN BADO"/>
    <m/>
    <n v="28"/>
    <m/>
    <m/>
    <m/>
    <m/>
    <m/>
    <n v="0.45"/>
    <s v="EN EJECUCIÓN"/>
  </r>
  <r>
    <x v="11"/>
    <s v="COMUNIDAD INDIGENA Y-ASORY/PIRITY"/>
    <s v="ARQ. MIGUEL ANGEL PATIÑO"/>
    <s v="PEDRO JUAN CABALLERO"/>
    <m/>
    <n v="13"/>
    <m/>
    <m/>
    <m/>
    <m/>
    <m/>
    <n v="0.1009"/>
    <s v="EN EJECUCIÓN"/>
  </r>
  <r>
    <x v="11"/>
    <s v="COMUNIDAD INDIGENA PAI TAVYTERA &quot; ITAGUAZU&quot;"/>
    <s v="CONSULTORA DGV                                              "/>
    <s v="PEDRO JUAN CABALLERO"/>
    <m/>
    <n v="47"/>
    <m/>
    <m/>
    <m/>
    <m/>
    <m/>
    <n v="9.7999999999999997E-3"/>
    <s v="EN EJECUCIÓN"/>
  </r>
  <r>
    <x v="12"/>
    <s v="COMUNIDAD INDIGENA PINDO ETNIA GUARANÍ"/>
    <s v="CODES"/>
    <s v="CURUGUATY"/>
    <m/>
    <m/>
    <m/>
    <m/>
    <m/>
    <m/>
    <m/>
    <m/>
    <m/>
  </r>
  <r>
    <x v="12"/>
    <s v="COMUNIDAD INDIGENA AVA GUARANI DE LA COLONIA FORTUNA "/>
    <s v="CODES"/>
    <s v="CURUGUATY"/>
    <m/>
    <m/>
    <m/>
    <m/>
    <m/>
    <m/>
    <m/>
    <m/>
    <m/>
  </r>
  <r>
    <x v="12"/>
    <s v="COMUNIDAD INDIGENA AVA GUARANI DE LA COLONIA FORTUNA "/>
    <s v="CODES"/>
    <s v="CURUGUATY"/>
    <m/>
    <m/>
    <m/>
    <m/>
    <m/>
    <m/>
    <m/>
    <m/>
    <m/>
  </r>
  <r>
    <x v="12"/>
    <s v="COMISION VECINAL 8 DE DICIEMBRE DEL KM 5"/>
    <s v="ARQ. MIGUEL ANGEL PATIÑO CHÁVEZ"/>
    <s v="SALTO DE GUAIRA"/>
    <m/>
    <m/>
    <m/>
    <m/>
    <m/>
    <m/>
    <m/>
    <n v="1"/>
    <s v="CULMINADA"/>
  </r>
  <r>
    <x v="12"/>
    <s v="COMUNIDAD INDIGENA ARROYO PORA"/>
    <s v="OSCAR FELIPE BARBOZA"/>
    <s v="YBYRAROBANA"/>
    <m/>
    <m/>
    <n v="16"/>
    <m/>
    <m/>
    <m/>
    <m/>
    <n v="1"/>
    <s v="CULMINADA"/>
  </r>
  <r>
    <x v="12"/>
    <s v="COMUNIDAD INDIGENA AVA CHIRIPA DE CERRO CAMPI "/>
    <s v="OSCAR FELIPE BARBOZA"/>
    <s v="YBYRAROBANA"/>
    <m/>
    <n v="25"/>
    <m/>
    <m/>
    <m/>
    <m/>
    <m/>
    <n v="0.93440000000000001"/>
    <s v="EN EJECUCIÓN"/>
  </r>
  <r>
    <x v="12"/>
    <s v="COMUNIDAD INDIGENA AVA CHIRIPA DE CERRO CAMPI "/>
    <s v="OSCAR FELIPE BARBOZA"/>
    <s v="YBYRAROBANA"/>
    <n v="3"/>
    <m/>
    <m/>
    <m/>
    <m/>
    <m/>
    <m/>
    <n v="0"/>
    <s v="A INICIAR"/>
  </r>
  <r>
    <x v="12"/>
    <s v="COMUNIDAD INDIGENA CHUPA POU"/>
    <s v="LIC. MA. MERCEDES ENRIQUEZ"/>
    <s v="VILLA YGATYMI"/>
    <m/>
    <m/>
    <n v="88"/>
    <m/>
    <m/>
    <m/>
    <m/>
    <n v="0.82350000000000001"/>
    <s v="EN EJECUCIÓN"/>
  </r>
  <r>
    <x v="12"/>
    <s v="COMUNIDAD INDIGENA CHUPA POU"/>
    <s v="LIC. MA. MERCEDES ENRIQUEZ"/>
    <s v="VILLA YGATYMI"/>
    <n v="2"/>
    <m/>
    <m/>
    <m/>
    <m/>
    <m/>
    <m/>
    <n v="0"/>
    <s v="A INICIAR"/>
  </r>
  <r>
    <x v="12"/>
    <s v="COM. HABITACIONAL CHE ROGARÁ MI DE YASY CAÑY"/>
    <s v="EQUIPO TECNICO RC"/>
    <s v="YASY KAÑY"/>
    <m/>
    <m/>
    <m/>
    <m/>
    <m/>
    <m/>
    <m/>
    <n v="1"/>
    <s v="CULMINADA"/>
  </r>
  <r>
    <x v="12"/>
    <s v="COMUNIDAD INDIGENA ARROYO BANDERA"/>
    <s v="CODES"/>
    <s v="VILLA YGATYMI"/>
    <m/>
    <m/>
    <m/>
    <m/>
    <m/>
    <m/>
    <m/>
    <n v="1"/>
    <s v="CULMINADA"/>
  </r>
  <r>
    <x v="12"/>
    <s v="COMUNIDAD INDIGENA KUETUVY-KO'ETI"/>
    <s v="CODES"/>
    <s v="CURUGUATY"/>
    <m/>
    <m/>
    <n v="57"/>
    <m/>
    <m/>
    <m/>
    <m/>
    <n v="1"/>
    <s v="CULMINADA"/>
  </r>
  <r>
    <x v="12"/>
    <s v="COMUNIDAD INDIGENA AVA GUARANI DE LA COLONIA FORTUNA"/>
    <s v="CODES"/>
    <s v="CURUGUATY"/>
    <m/>
    <m/>
    <m/>
    <m/>
    <m/>
    <m/>
    <m/>
    <n v="1"/>
    <s v="CULMINADA"/>
  </r>
  <r>
    <x v="12"/>
    <s v="COMISIÓN VECINAL DEL ASENTAMIENTO NUEVA FORTUNA"/>
    <s v="ENRIQUE JAVIER AYALA"/>
    <s v="AZOTEY"/>
    <m/>
    <m/>
    <m/>
    <m/>
    <m/>
    <m/>
    <m/>
    <m/>
    <s v="duplicado en concepción"/>
  </r>
  <r>
    <x v="12"/>
    <s v="COMISION DE FOMENTO Y DESARROLLO DE LAUREL NUEVA ESPERANZA"/>
    <s v="LIC. MA. MERCEDES ENRIQUEZ"/>
    <s v="NUEVA ESPERANZA"/>
    <m/>
    <n v="60"/>
    <m/>
    <m/>
    <m/>
    <m/>
    <m/>
    <n v="0.87519999999999998"/>
    <s v="EN EJECUCIÓN"/>
  </r>
  <r>
    <x v="12"/>
    <s v="COMUNIDAD INDÍGENA AVA GUARANÍ DE LA COLONIA FORTUNA                                                                                                                     "/>
    <s v="CODES &quot;COMUNIDAD Y DESARROLLO SUSTENTABLE&quot;                  "/>
    <s v="CURUGUATY"/>
    <m/>
    <m/>
    <n v="77"/>
    <m/>
    <m/>
    <m/>
    <m/>
    <n v="1"/>
    <s v="CULMINADA"/>
  </r>
  <r>
    <x v="12"/>
    <s v="COMUNIDAD INDÍGENA AVA GUARANÍ DE LA COLONIA FORTUNA                                                                                                                     "/>
    <s v="CODES &quot;COMUNIDAD Y DESARROLLO SUSTENTABLE&quot;                  "/>
    <s v="CURUGUATY"/>
    <n v="3"/>
    <m/>
    <m/>
    <m/>
    <m/>
    <m/>
    <m/>
    <n v="0"/>
    <s v="A INICIAR"/>
  </r>
  <r>
    <x v="12"/>
    <s v="COMISION PRO VIVIENDA DE LA COLONIA SAN JUAN EX ACEPAR SEPTIMA LINEA                                                                                                                "/>
    <s v="CODES &quot;COMUNIDAD Y DESARROLLO SUSTENTABLE&quot;                  "/>
    <s v="YASY KAÑY"/>
    <m/>
    <n v="41"/>
    <m/>
    <m/>
    <m/>
    <m/>
    <m/>
    <n v="0.51529999999999998"/>
    <s v="EN EJECUCIÓN"/>
  </r>
  <r>
    <x v="12"/>
    <s v="COMUNIDAD INDIGENA  AVA GUARANI &quot;NUEVA ESPERANZA&quot;                                                                                                                                   "/>
    <s v="CODES &quot;COMUNIDAD Y DESARROLLO SUSTENTABLE&quot;                  "/>
    <s v="CURUGUATY"/>
    <m/>
    <m/>
    <n v="29"/>
    <m/>
    <m/>
    <m/>
    <m/>
    <n v="1"/>
    <s v="CULMINADA"/>
  </r>
  <r>
    <x v="12"/>
    <s v="COMUNIDAD INDIGENA GUARANI-CHIRIPA DE MBOIJAGUA.                                                                                                                                    "/>
    <s v="MARIA MERCEDES ENRIQUEZ ARANDA                              "/>
    <s v="VILLA YGATYMI"/>
    <m/>
    <n v="93"/>
    <m/>
    <m/>
    <m/>
    <m/>
    <m/>
    <n v="0.37869999999999998"/>
    <s v="EN EJECUCIÓN"/>
  </r>
  <r>
    <x v="12"/>
    <s v="COMUNIDAD INDIGENA AVA GUARANI DE LA COLONIA FORTUNA FASE 6"/>
    <s v="CODES"/>
    <s v="CURUGUATY"/>
    <n v="11"/>
    <m/>
    <m/>
    <m/>
    <m/>
    <m/>
    <m/>
    <n v="0"/>
    <s v="A INICIAR"/>
  </r>
  <r>
    <x v="12"/>
    <s v="COMISION PRO VIVIENDA DE LA COLONIA SAN JUAN EX ACEPAR SEPTIMA LINEA "/>
    <s v="CODES"/>
    <s v="YASY CAÑY"/>
    <n v="21"/>
    <m/>
    <m/>
    <m/>
    <m/>
    <m/>
    <m/>
    <n v="0"/>
    <s v="A INICIAR"/>
  </r>
  <r>
    <x v="12"/>
    <s v="COMUNIDAD INDIGENA Y´AKAJU DE LA ETNIA AVA GUARANI "/>
    <s v="OSCAR FELIPE BARBOZA"/>
    <s v="CURUGUATY"/>
    <n v="12"/>
    <m/>
    <m/>
    <m/>
    <m/>
    <m/>
    <m/>
    <n v="0"/>
    <s v="A INICIAR"/>
  </r>
  <r>
    <x v="13"/>
    <s v="COMUNIDAD INDIGENA FISTCHAT - SAN LEONARDO"/>
    <s v="LIC. LUIS ALBERTO RUBIRA"/>
    <s v="VILLA HAYES "/>
    <m/>
    <n v="45"/>
    <m/>
    <m/>
    <m/>
    <m/>
    <m/>
    <n v="0.88739999999999997"/>
    <s v="EN EJECUCIÓN"/>
  </r>
  <r>
    <x v="13"/>
    <s v="COMUNIDAD INDIGENA FISTCHAT - SAN LEONARDO"/>
    <s v="LIC. LUIS ALBERTO RUBIRA"/>
    <s v="VILLA HAYES "/>
    <m/>
    <n v="4"/>
    <m/>
    <m/>
    <m/>
    <m/>
    <m/>
    <n v="0.88739999999999997"/>
    <s v="EN EJECUCIÓN"/>
  </r>
  <r>
    <x v="13"/>
    <s v="COMUNIDAD INDIGENA NICH´A TOYISH"/>
    <s v="CEDES / HÁBITAT"/>
    <s v="TTE 1º MANUEL IRALA FERNANDEZ"/>
    <m/>
    <m/>
    <m/>
    <m/>
    <m/>
    <m/>
    <m/>
    <n v="1"/>
    <s v="CULMINADA"/>
  </r>
  <r>
    <x v="13"/>
    <s v="COMUNIDAD INDIGENA NICH´A TOYISH"/>
    <s v="CEDES / HÁBITAT"/>
    <s v="TTE 1º MANUEL IRALA FERNANDEZ"/>
    <n v="0"/>
    <m/>
    <m/>
    <m/>
    <m/>
    <m/>
    <n v="7"/>
    <n v="0"/>
    <s v="A INICIAR"/>
  </r>
  <r>
    <x v="13"/>
    <s v="COMUNIDAD INDIGENA CONAMOTOLOLAG"/>
    <s v="WILLAM PABLO STEWART BONZI"/>
    <s v="TTE 1º MANUEL IRALA FERNANDEZ"/>
    <m/>
    <m/>
    <m/>
    <m/>
    <m/>
    <m/>
    <m/>
    <n v="1"/>
    <s v="CULMINADA"/>
  </r>
  <r>
    <x v="13"/>
    <s v="COMUNIDAD INDIGENA CONAMOTOLOLAG"/>
    <s v="WILLAM PABLO STEWART BONZI"/>
    <s v="TTE 1º MANUEL IRALA FERNANDEZ"/>
    <m/>
    <n v="52"/>
    <m/>
    <m/>
    <m/>
    <m/>
    <m/>
    <n v="0.44679999999999997"/>
    <s v="EN EJECUCIÓN"/>
  </r>
  <r>
    <x v="13"/>
    <s v="COMUNIDAD INDIGENA CONAMOTOLOLAG"/>
    <s v="WILLAM PABLO STEWART BONZI"/>
    <s v="TTE 1º MANUEL IRALA FERNANDEZ"/>
    <n v="6"/>
    <m/>
    <m/>
    <m/>
    <m/>
    <m/>
    <m/>
    <n v="0"/>
    <s v="A INICIAR"/>
  </r>
  <r>
    <x v="13"/>
    <s v="COMUNIDAD INDIGENA ANGAITE NEPOXEN"/>
    <s v="ING. SILVIO FARIÑA MARTINEZ"/>
    <s v="PUERTO PINASCO"/>
    <m/>
    <m/>
    <m/>
    <m/>
    <m/>
    <m/>
    <m/>
    <n v="1"/>
    <s v="CULMINADA"/>
  </r>
  <r>
    <x v="13"/>
    <s v="COMUNIDAD INDIGENA ANGAITE NEPOXEN"/>
    <s v="ING. SILVIO FARIÑA MARTINEZ"/>
    <s v="PUERTO PINASCO"/>
    <m/>
    <m/>
    <n v="6"/>
    <m/>
    <m/>
    <m/>
    <m/>
    <n v="1"/>
    <s v="CULMINADA"/>
  </r>
  <r>
    <x v="13"/>
    <s v="COMUNIDAD INDIGENA ANGAITE NEPOXEN"/>
    <s v="ING. SILVIO FARIÑA MARTINEZ"/>
    <s v="PUERTO PINASCO"/>
    <m/>
    <m/>
    <n v="44"/>
    <m/>
    <m/>
    <m/>
    <m/>
    <n v="1"/>
    <s v="CULMINADA"/>
  </r>
  <r>
    <x v="13"/>
    <s v="COMUNIDAD INDIGENA COLONIA ARMONIA"/>
    <s v="EMPRENDIMIENTOS INMOBILIARIOS"/>
    <s v="TTE 1º MANUEL IRALA FERNANDEZ"/>
    <m/>
    <n v="58"/>
    <m/>
    <m/>
    <m/>
    <m/>
    <m/>
    <n v="0.76259999999999994"/>
    <s v="EN EJECUCIÓN"/>
  </r>
  <r>
    <x v="13"/>
    <s v="COMUNIDAD INDIGENA COLONIA ARMONIA"/>
    <s v="EMPRENDIMIENTOS INMOBILIARIOS"/>
    <s v="TTE 1º MANUEL IRALA FERNANDEZ"/>
    <n v="2"/>
    <m/>
    <m/>
    <m/>
    <m/>
    <m/>
    <m/>
    <n v="0"/>
    <s v="A INICIAR"/>
  </r>
  <r>
    <x v="13"/>
    <s v="COMISION VECINAL SIN TECHO NUEVA ESPERANZA"/>
    <s v="CONTACONSULT"/>
    <s v="VILLA HAYES "/>
    <m/>
    <m/>
    <m/>
    <m/>
    <m/>
    <m/>
    <m/>
    <m/>
    <m/>
  </r>
  <r>
    <x v="13"/>
    <s v="COMUNIDAD INDIGENA PALO BLANCO - 10 LEGUAS "/>
    <s v="IMARVEST S.R.L."/>
    <s v="TTE 1º MANUEL IRALA FERNANDEZ"/>
    <m/>
    <m/>
    <m/>
    <m/>
    <m/>
    <m/>
    <m/>
    <n v="1"/>
    <s v="CULMINADA"/>
  </r>
  <r>
    <x v="13"/>
    <s v="COMUNIDAD INDIGENA PRIMAVERA - LA HERENCIA"/>
    <s v="ING. SILVIO FARIÑA MARTINEZ"/>
    <s v="VILLA HAYES "/>
    <m/>
    <m/>
    <m/>
    <m/>
    <m/>
    <m/>
    <m/>
    <n v="1"/>
    <s v="CULMINADA"/>
  </r>
  <r>
    <x v="13"/>
    <s v="COMUNIDAD INDIGENA ENGLET YAN´YKYAHA - ESPINILLO"/>
    <s v="ING. SILVIO FARIÑA MARTINEZ"/>
    <s v="VILLA HAYES "/>
    <m/>
    <m/>
    <m/>
    <m/>
    <m/>
    <m/>
    <m/>
    <n v="1"/>
    <s v="CULMINADA"/>
  </r>
  <r>
    <x v="13"/>
    <s v="COMUNIDAD INDIGENA ENGLET YAN´YKYAHA - ESPINILLO"/>
    <s v="ING. SILVIO FARIÑA MARTINEZ"/>
    <s v="VILLA HAYES "/>
    <m/>
    <n v="45"/>
    <m/>
    <m/>
    <m/>
    <m/>
    <m/>
    <n v="0.74270000000000003"/>
    <s v="EN EJECUCIÓN"/>
  </r>
  <r>
    <x v="13"/>
    <s v="COMUNIDAD INDIGENA TOBA QOM SAN FRANCISCO DE ASIS"/>
    <s v="CONSULTORA NOESIS"/>
    <s v="BENJAMIN ACEVAL"/>
    <m/>
    <m/>
    <m/>
    <m/>
    <m/>
    <m/>
    <m/>
    <n v="1"/>
    <s v="CULMINADA"/>
  </r>
  <r>
    <x v="13"/>
    <s v="COMUNIDAD INDIGENA TOBA QOM SAN FRANCISCO DE ASIS"/>
    <s v="CONSULTORA NOESIS"/>
    <s v="BENJAMÍN ACEVAL"/>
    <n v="1"/>
    <m/>
    <m/>
    <m/>
    <m/>
    <m/>
    <m/>
    <n v="0"/>
    <s v="A INICIAR"/>
  </r>
  <r>
    <x v="13"/>
    <s v="COMISION VECINAL KYRE'Y ASENTAMIENTO SAN ROQUE"/>
    <s v="CEDES / HÁBITAT"/>
    <s v="VILLA HAYES "/>
    <m/>
    <m/>
    <n v="94"/>
    <m/>
    <m/>
    <m/>
    <m/>
    <n v="1"/>
    <s v="CULMINADA"/>
  </r>
  <r>
    <x v="13"/>
    <s v="COMUNIDAD INDÍGENA LENGUA  JERUSALÉN                                                                                                                                         "/>
    <s v="ARQUITECTONICA S.R.L.                                       "/>
    <s v="POZO COLORADO "/>
    <m/>
    <m/>
    <n v="57"/>
    <m/>
    <m/>
    <m/>
    <m/>
    <n v="1"/>
    <s v="CULMINADA"/>
  </r>
  <r>
    <x v="13"/>
    <s v="COMUNIDAD INDÍGENA LENGUA  JERUSALÉN                                                                                                                                         "/>
    <s v="ARQUITECTONICA S.R.L.                                       "/>
    <s v="POZO COLORADO "/>
    <n v="1"/>
    <m/>
    <m/>
    <m/>
    <m/>
    <m/>
    <m/>
    <n v="0"/>
    <s v="A INICIAR"/>
  </r>
  <r>
    <x v="13"/>
    <s v="COMUNIDAD INDÍGENA POZO AMARILLO"/>
    <s v="CENTRO DE DES. DEL HABITAT Y M. AMBIENTE (CEDES / HABITAT)  "/>
    <s v="TTE 1º MANUEL IRALA FERNANDEZ"/>
    <m/>
    <m/>
    <n v="103"/>
    <m/>
    <m/>
    <m/>
    <m/>
    <n v="1"/>
    <s v="CULMINADA"/>
  </r>
  <r>
    <x v="13"/>
    <s v="COMUNIDAD INDÍGENA POZO AMARILLO"/>
    <s v="CENTRO DE DES. DEL HABITAT Y M. AMBIENTE (CEDES / HABITAT)  "/>
    <s v="TTE 1º MANUEL IRALA FERNANDEZ"/>
    <m/>
    <m/>
    <n v="7"/>
    <m/>
    <m/>
    <m/>
    <m/>
    <n v="1"/>
    <s v="CULMINADA"/>
  </r>
  <r>
    <x v="13"/>
    <s v="COMISIÓN VECINAL DEL ASENTAMIENTO NÚCLEO RURAL SAN JORGE                                                                                                                   "/>
    <s v="CONTACONSULT                                                "/>
    <s v="VILLA HAYES "/>
    <n v="43"/>
    <m/>
    <m/>
    <m/>
    <m/>
    <m/>
    <m/>
    <n v="0"/>
    <s v="A INICIAR"/>
  </r>
  <r>
    <x v="13"/>
    <s v="COMUNIDAD INDÍGENA SAWHOYAMAXA"/>
    <s v="CONSULTORA NOESIS"/>
    <s v="VILLA HAYES "/>
    <m/>
    <n v="139"/>
    <m/>
    <m/>
    <m/>
    <m/>
    <m/>
    <n v="0.97709999999999997"/>
    <s v="EN EJECUCIÓN"/>
  </r>
  <r>
    <x v="13"/>
    <s v="COMUNIDAD INDÍGENA SAWHOYAMAXA"/>
    <s v="CONSULTORA NOESIS"/>
    <s v="VILLA HAYES "/>
    <n v="2"/>
    <m/>
    <m/>
    <m/>
    <m/>
    <m/>
    <m/>
    <n v="0"/>
    <s v="A INICIAR"/>
  </r>
  <r>
    <x v="13"/>
    <s v="COMUNIDAD INDÍGENA LA HERENCIA EX SOMBRERO PIRÍ- ALDEA PALO BLANCO                                                                                                                   "/>
    <s v="MARIA MERCEDES ENRIQUEZ ARANDA                              "/>
    <s v="VILLA HAYES "/>
    <m/>
    <n v="132"/>
    <m/>
    <m/>
    <m/>
    <m/>
    <m/>
    <n v="0.46550000000000002"/>
    <s v="EN EJECUCIÓN"/>
  </r>
  <r>
    <x v="13"/>
    <s v="COMUNIDAD INDÍGENA LA HERENCIA EX SOMBRERO PIRÍ- ALDEA PALO BLANCO                                                                                                                   "/>
    <s v="MARIA MERCEDES ENRIQUEZ ARANDA                              "/>
    <s v="VILLA HAYES "/>
    <n v="3"/>
    <m/>
    <m/>
    <m/>
    <m/>
    <m/>
    <m/>
    <n v="0"/>
    <s v="A INICIAR"/>
  </r>
  <r>
    <x v="13"/>
    <s v="COMUNIDAD INDIGENA ‘’CAMPO LARGO''.                                                                                                                                                 "/>
    <s v="CENTRO DE DES. DEL HABITAT Y M. AMBIENTE (CEDES / HABITAT)  "/>
    <s v="TTE 1º MANUEL IRALA FERNANDEZ"/>
    <m/>
    <n v="100"/>
    <m/>
    <m/>
    <m/>
    <m/>
    <m/>
    <n v="0.54179999999999995"/>
    <s v="EN EJECUCIÓN"/>
  </r>
  <r>
    <x v="13"/>
    <s v="COMUNIDAD INDIGENA ‘’CAMPO LARGO''.                                                                                                                                                 "/>
    <s v="CENTRO DE DES. DEL HABITAT Y M. AMBIENTE (CEDES / HABITAT)  "/>
    <s v="TTE 1º MANUEL IRALA FERNANDEZ"/>
    <m/>
    <n v="1"/>
    <m/>
    <m/>
    <m/>
    <m/>
    <m/>
    <n v="0.54179999999999995"/>
    <s v="EN EJECUCIÓN"/>
  </r>
  <r>
    <x v="13"/>
    <s v="COMUNIDAD INDIGENA &quot;COLONIA  ARMONIA&quot;                                                                                                                                            "/>
    <s v="EMPRENDIMIENTOS INMOBILIARIOS                               "/>
    <s v="TTE 1º MANUEL IRALA FERNANDEZ"/>
    <m/>
    <n v="57"/>
    <m/>
    <m/>
    <m/>
    <m/>
    <m/>
    <n v="0.2077"/>
    <s v="EN EJECUCIÓN"/>
  </r>
  <r>
    <x v="13"/>
    <s v="COMUNIDAD INDIGENA DE EL ESTRIBO - ALDEA SANTA FE                                                                                                                                   "/>
    <s v="EMPRENDIMIENTOS INMOBILIARIOS                               "/>
    <s v="TTE 1º MANUEL IRALA FERNANDEZ"/>
    <m/>
    <n v="61"/>
    <m/>
    <m/>
    <m/>
    <m/>
    <m/>
    <n v="0.19"/>
    <s v="EN EJECUCIÓN"/>
  </r>
  <r>
    <x v="13"/>
    <s v="COMUNIDAD INDÌGENA DE EL ESTRIBO ALDEA DOS PALMAS                                                                                                                         "/>
    <s v="EMPRENDIMIENTOS INMOBILIARIOS                               "/>
    <s v="TTE 1º MANUEL IRALA FERNANDEZ"/>
    <m/>
    <n v="89"/>
    <m/>
    <m/>
    <m/>
    <m/>
    <m/>
    <n v="0.4773"/>
    <s v="EN EJECUCIÓN"/>
  </r>
  <r>
    <x v="13"/>
    <s v="COMUNIDAD INDIGENA TOBA QOM RIO VERDE KM. 49"/>
    <s v="ABOG. HUMBERTO VALOIS CABRAL"/>
    <s v="BENJAMÍN ACEVAL"/>
    <m/>
    <n v="69"/>
    <m/>
    <m/>
    <m/>
    <m/>
    <m/>
    <n v="7.1999999999999998E-3"/>
    <s v="EN EJECUCIÓN"/>
  </r>
  <r>
    <x v="13"/>
    <s v="COMISION VECINAL DEL ASENTAMIENTO SAN JOSE"/>
    <s v="LIC. LUIS ALBERTO RUBIRA FERNANDEZ"/>
    <s v="BENJAMÍN ACEVAL"/>
    <m/>
    <n v="24"/>
    <m/>
    <m/>
    <m/>
    <m/>
    <m/>
    <n v="0.22109999999999999"/>
    <s v="EN EJECUCIÓN"/>
  </r>
  <r>
    <x v="14"/>
    <s v="COMUNIDAD INDIGENA CAMPO ALEGRE"/>
    <s v="CEDES / HÁBITAT"/>
    <s v="MCAL. ESTIGARRIBIA"/>
    <m/>
    <m/>
    <m/>
    <m/>
    <m/>
    <m/>
    <m/>
    <m/>
    <m/>
  </r>
  <r>
    <x v="14"/>
    <s v="COMUNIDAD INDIGENA &quot; CAMPO ALEGRE&quot;"/>
    <s v="CEDES / HÁBITAT"/>
    <s v="MCAL. ESTIGARRIBIA"/>
    <m/>
    <m/>
    <m/>
    <m/>
    <m/>
    <m/>
    <m/>
    <m/>
    <m/>
  </r>
  <r>
    <x v="14"/>
    <s v="COMUNIDAD INDIGENA CASUARINA "/>
    <s v="CEDES / HÁBITAT"/>
    <s v="MCAL. ESTIGARRIBIA"/>
    <m/>
    <m/>
    <m/>
    <m/>
    <m/>
    <m/>
    <m/>
    <m/>
    <m/>
  </r>
  <r>
    <x v="14"/>
    <s v="COMUNIDAD INDIGENA NIVACLE UNIDA YALVE SANGA"/>
    <s v="CEDES / HÁBITAT"/>
    <s v="LOMA PLATA"/>
    <m/>
    <m/>
    <m/>
    <m/>
    <m/>
    <m/>
    <m/>
    <n v="1"/>
    <s v="CULMINADA"/>
  </r>
  <r>
    <x v="14"/>
    <s v="COMUNIDAD INDIGENA NIVACLE UNIDA YALVE SANGA"/>
    <s v="CEDES / HÁBITAT"/>
    <s v="LOMA PLATA"/>
    <m/>
    <m/>
    <m/>
    <m/>
    <m/>
    <m/>
    <m/>
    <n v="1"/>
    <s v="CULMINADA"/>
  </r>
  <r>
    <x v="14"/>
    <s v="COMUNIDAD INDIGENA GUARANI GUARAYO SANTA TERESITA"/>
    <s v="ARQUITECTONICA S.R.L."/>
    <s v="MCAL. ESTIGARRIBIA"/>
    <m/>
    <m/>
    <m/>
    <m/>
    <m/>
    <m/>
    <m/>
    <n v="1"/>
    <s v="CULMINADA"/>
  </r>
  <r>
    <x v="14"/>
    <s v="COMUNIDAD INDIGENA YACACUASH"/>
    <s v="ABOG. HUMBERTO VALOIS CABRAL"/>
    <s v="MCAL. ESTIGARRIBIA"/>
    <m/>
    <m/>
    <n v="40"/>
    <m/>
    <m/>
    <m/>
    <m/>
    <n v="1"/>
    <s v="CULMINADA"/>
  </r>
  <r>
    <x v="14"/>
    <s v="COMUNIDAD INDIGENA EMAUS DE LAGUNA NEGRA"/>
    <s v="IMARVEST S.R.L."/>
    <s v="MCAL. ESTIGARRIBIA"/>
    <m/>
    <m/>
    <m/>
    <m/>
    <m/>
    <m/>
    <m/>
    <n v="1"/>
    <s v="CULMINADA"/>
  </r>
  <r>
    <x v="14"/>
    <s v="COMUNIDAD INDIGENA NIVACLÉ UNIDA – YALVE SANGA.                                                                                                                                     "/>
    <s v="CENTRO DE DES. DEL HABITAT Y M. AMBIENTE (CEDES / HABITAT)  "/>
    <s v="LOMA PLATA"/>
    <m/>
    <m/>
    <n v="89"/>
    <m/>
    <m/>
    <m/>
    <m/>
    <n v="1"/>
    <s v="CULMINADA"/>
  </r>
  <r>
    <x v="14"/>
    <s v="COMUNIDAD INDIGENA NIVACLÉ UNIDA – YALVE SANGA.                                                                                                                                     "/>
    <s v="CENTRO DE DES. DEL HABITAT Y M. AMBIENTE (CEDES / HABITAT)  "/>
    <s v="LOMA PLATA"/>
    <m/>
    <m/>
    <n v="6"/>
    <m/>
    <m/>
    <m/>
    <m/>
    <n v="1"/>
    <s v="CULMINADA"/>
  </r>
  <r>
    <x v="14"/>
    <s v="COMUNIDAD INDIGENA AYOREO CAMPO LORO                                                                                                                                                "/>
    <s v="ARQUITECTONICA S.R.L.                                       "/>
    <s v="FILADELFIA"/>
    <m/>
    <n v="70"/>
    <m/>
    <m/>
    <m/>
    <m/>
    <m/>
    <n v="0.92049999999999998"/>
    <s v="EN EJECUCIÓN"/>
  </r>
  <r>
    <x v="14"/>
    <s v="COMUNIDAD INDIGENA AYOREO CAMPO LORO                                                                                                                                                "/>
    <s v="ARQUITECTONICA S.R.L.                                       "/>
    <s v="FILADELFIA"/>
    <m/>
    <n v="23"/>
    <m/>
    <m/>
    <m/>
    <m/>
    <m/>
    <n v="0.92049999999999998"/>
    <s v="EN EJECUCIÓN"/>
  </r>
  <r>
    <x v="14"/>
    <s v="COMUNIDAD INDIGENA AYOREO CAMPO LORO                                                                                                                                                "/>
    <s v="ARQUITECTONICA S.R.L.                                       "/>
    <s v="FILADELFIA"/>
    <n v="0"/>
    <m/>
    <m/>
    <m/>
    <m/>
    <m/>
    <n v="3"/>
    <m/>
    <s v="ANULADA"/>
  </r>
  <r>
    <x v="14"/>
    <s v="COMUNIDAD INDIGENA &quot;YALVE SANGA&quot;                                                                                                                                "/>
    <s v="CENTRO DE DES. DEL HABITAT Y M. AMBIENTE (CEDES / HABITAT)  "/>
    <s v="LOMA PLATA"/>
    <m/>
    <m/>
    <n v="44"/>
    <m/>
    <m/>
    <m/>
    <m/>
    <n v="1"/>
    <s v="CULMINADA"/>
  </r>
  <r>
    <x v="14"/>
    <s v="COMUNIDAD INDIGENA &quot;YALVE SANGA&quot;                                                                                                                                "/>
    <s v="CENTRO DE DES. DEL HABITAT Y M. AMBIENTE (CEDES / HABITAT)  "/>
    <s v="LOMA PLATA"/>
    <m/>
    <m/>
    <n v="2"/>
    <m/>
    <m/>
    <m/>
    <m/>
    <n v="1"/>
    <s v="CULMINADA"/>
  </r>
  <r>
    <x v="15"/>
    <s v="COMUNIDAD INDIGENA MASKOY BOQUERON CUE"/>
    <s v="PANAMERICANA EMPRENDIMIENTOS S.A."/>
    <s v="PUERTO CASADO"/>
    <m/>
    <m/>
    <n v="8"/>
    <m/>
    <m/>
    <m/>
    <m/>
    <n v="1"/>
    <s v="CULMINADA"/>
  </r>
  <r>
    <x v="15"/>
    <s v="COMUNIDAD INDIGENA MASKOY DE RIACHO MOSQUITO-ETNIA MASKOY"/>
    <s v="PANAMERICANA EMPRENDIMIENTOS S.A."/>
    <s v="LA VICTORIA"/>
    <m/>
    <m/>
    <n v="45"/>
    <m/>
    <m/>
    <m/>
    <m/>
    <n v="1"/>
    <s v="CULMINADA"/>
  </r>
  <r>
    <x v="15"/>
    <s v="COMUNIDAD INDIGENA MASKOY DE RIACHO MOSQUITO-ETNIA MASKOY"/>
    <s v="PANAMERICANA EMPRENDIMIENTOS S.A."/>
    <s v="LA VICTORIA"/>
    <n v="1"/>
    <m/>
    <m/>
    <m/>
    <m/>
    <m/>
    <m/>
    <n v="0"/>
    <s v="A INICIAR"/>
  </r>
  <r>
    <x v="15"/>
    <s v="MASKOY RECOPORAVERA "/>
    <s v="CODES"/>
    <s v="PUERTO CASADO"/>
    <m/>
    <m/>
    <m/>
    <m/>
    <m/>
    <m/>
    <m/>
    <m/>
    <m/>
  </r>
  <r>
    <x v="15"/>
    <s v="COMUNIDAD INDÍGENA CHAMACOCO DE PUERTO DIANA"/>
    <s v="OSCAR FELIPE BARBOZA"/>
    <s v="BAHIA NEGRA"/>
    <m/>
    <n v="54"/>
    <m/>
    <m/>
    <m/>
    <m/>
    <m/>
    <n v="0.4637"/>
    <s v="EN EJECUCIÓN"/>
  </r>
  <r>
    <x v="15"/>
    <s v="COMUNIDAD INDÍGENA CHAMACOCO DE PUERTO DIANA"/>
    <s v="OSCAR FELIPE BARBOZA"/>
    <s v="BAHIA NEGRA"/>
    <n v="3"/>
    <m/>
    <m/>
    <m/>
    <m/>
    <m/>
    <m/>
    <n v="0"/>
    <s v="A INICIAR"/>
  </r>
  <r>
    <x v="16"/>
    <s v="ADRIANO MARTINEZ"/>
    <s v="COMPRA DE VIVIENDA"/>
    <s v="ALCANCE NACIONAL"/>
    <m/>
    <m/>
    <m/>
    <m/>
    <m/>
    <m/>
    <m/>
    <m/>
    <m/>
  </r>
  <r>
    <x v="16"/>
    <s v="MARIA ESTER RUIZ DIAZ MEDINA"/>
    <s v="COMPRA DE VIVIENDA"/>
    <s v="ALCANCE NACIONAL"/>
    <m/>
    <m/>
    <m/>
    <m/>
    <m/>
    <m/>
    <m/>
    <m/>
    <m/>
  </r>
  <r>
    <x v="16"/>
    <s v="LOURDES BEATRIZ BRANDELL"/>
    <s v="COMPRA DE VIVIENDA"/>
    <s v="ALCANCE NACIONAL"/>
    <m/>
    <m/>
    <m/>
    <m/>
    <m/>
    <m/>
    <m/>
    <m/>
    <m/>
  </r>
  <r>
    <x v="16"/>
    <s v="MIRIAN LETICIA OSORIO PAIVA"/>
    <s v="COMPRA DE VIVIENDA"/>
    <s v="ALCANCE NACIONAL"/>
    <m/>
    <m/>
    <m/>
    <n v="1"/>
    <m/>
    <m/>
    <m/>
    <n v="0"/>
    <s v="EN PROCESO"/>
  </r>
  <r>
    <x v="16"/>
    <s v="NESTOR ZARATE LOVERA"/>
    <s v="COMPRA DE VIVIENDA"/>
    <s v="ALCANCE NACIONAL"/>
    <m/>
    <m/>
    <m/>
    <n v="1"/>
    <m/>
    <m/>
    <m/>
    <n v="0"/>
    <s v="EN PROCESO"/>
  </r>
  <r>
    <x v="16"/>
    <s v="DARIO SANTOS PEREIRA"/>
    <s v="COMPRA DE VIVIENDA"/>
    <s v="ALCANCE NACIONAL"/>
    <m/>
    <m/>
    <m/>
    <m/>
    <m/>
    <m/>
    <m/>
    <m/>
    <m/>
  </r>
  <r>
    <x v="16"/>
    <s v="LILIAN BEATRIZ GONZALEZ LOPEZ"/>
    <s v="COMPRA DE VIVIENDA"/>
    <s v="ALCANCE NACIONAL"/>
    <m/>
    <m/>
    <m/>
    <m/>
    <m/>
    <m/>
    <m/>
    <m/>
    <m/>
  </r>
  <r>
    <x v="16"/>
    <s v="LILIAN DOLORES SERVIN GOMEZ"/>
    <s v="COMPRA DE VIVIENDA"/>
    <s v="ALCANCE NACIONAL"/>
    <m/>
    <m/>
    <m/>
    <m/>
    <m/>
    <m/>
    <m/>
    <m/>
    <m/>
  </r>
  <r>
    <x v="16"/>
    <s v="SARA MARCIONILIO MARQUES"/>
    <s v="COMPRA DE VIVIENDA"/>
    <s v="ALCANCE NACIONAL"/>
    <m/>
    <m/>
    <m/>
    <m/>
    <m/>
    <m/>
    <m/>
    <m/>
    <m/>
  </r>
  <r>
    <x v="16"/>
    <s v="VENUS MARIA CAÑETE AYALA"/>
    <s v="COMPRA DE VIVIENDA"/>
    <s v="ALCANCE NACIONAL"/>
    <m/>
    <m/>
    <m/>
    <m/>
    <m/>
    <m/>
    <m/>
    <m/>
    <m/>
  </r>
  <r>
    <x v="16"/>
    <s v="KAREN LILIANA JASINSKI MOSTEIRO"/>
    <s v="COMPRA DE VIVIENDA"/>
    <s v="ALCANCE NACIONAL"/>
    <m/>
    <m/>
    <m/>
    <m/>
    <m/>
    <m/>
    <m/>
    <m/>
    <m/>
  </r>
  <r>
    <x v="16"/>
    <s v="NATALIA CAROLINA GONZALEZ CABRERA"/>
    <s v="COMPRA DE VIVIENDA"/>
    <s v="ALCANCE NACIONAL"/>
    <m/>
    <m/>
    <m/>
    <m/>
    <m/>
    <m/>
    <m/>
    <m/>
    <m/>
  </r>
  <r>
    <x v="16"/>
    <s v="ADELAIDA OLMEDO MENDOZA"/>
    <s v="COMPRA DE VIVIENDA"/>
    <s v="ALCANCE NACIONAL"/>
    <m/>
    <m/>
    <m/>
    <m/>
    <m/>
    <m/>
    <m/>
    <m/>
    <m/>
  </r>
  <r>
    <x v="16"/>
    <s v="GLORIA CARMEN ESPINOLA CRISTALDO"/>
    <s v="COMPRA DE VIVIENDA"/>
    <s v="ALCANCE NACIONAL"/>
    <m/>
    <m/>
    <m/>
    <m/>
    <m/>
    <m/>
    <m/>
    <m/>
    <m/>
  </r>
  <r>
    <x v="16"/>
    <s v="DERLIS FRANCISCO RUIZ DIAZ VILLAMAYOR"/>
    <s v="COMPRA DE VIVIENDA"/>
    <s v="ALCANCE NACIONAL"/>
    <m/>
    <m/>
    <m/>
    <m/>
    <m/>
    <m/>
    <m/>
    <m/>
    <m/>
  </r>
  <r>
    <x v="16"/>
    <s v="GLADYS VIDALINA MOREL DE BAEZ"/>
    <s v="COMPRA DE VIVIENDA"/>
    <s v="ALCANCE NACIONAL"/>
    <m/>
    <m/>
    <m/>
    <m/>
    <m/>
    <m/>
    <m/>
    <m/>
    <m/>
  </r>
  <r>
    <x v="16"/>
    <s v="PATRICIA SOLEDAD ROMERO DE MARTINEZ"/>
    <s v="COMPRA DE VIVIENDA"/>
    <s v="ALCANCE NACIONAL"/>
    <m/>
    <m/>
    <m/>
    <m/>
    <m/>
    <m/>
    <m/>
    <m/>
    <m/>
  </r>
  <r>
    <x v="16"/>
    <s v="ELENA ZARATE"/>
    <s v="COMPRA DE VIVIENDA"/>
    <s v="ALCANCE NACIONAL"/>
    <m/>
    <m/>
    <m/>
    <m/>
    <m/>
    <m/>
    <m/>
    <m/>
    <m/>
  </r>
  <r>
    <x v="16"/>
    <s v="ENRIQUE ALBERTO VAZQUEZ ORREGO"/>
    <s v="COMPRA DE VIVIENDA"/>
    <s v="ALCANCE NACIONAL"/>
    <m/>
    <m/>
    <m/>
    <m/>
    <m/>
    <m/>
    <m/>
    <m/>
    <m/>
  </r>
  <r>
    <x v="16"/>
    <s v="FREDY GUSTAVO FRUTOS ACOSTA"/>
    <s v="COMPRA DE VIVIENDA"/>
    <s v="ALCANCE NACIONAL"/>
    <m/>
    <m/>
    <m/>
    <m/>
    <m/>
    <m/>
    <m/>
    <m/>
    <m/>
  </r>
  <r>
    <x v="16"/>
    <s v="MARIA ELENA BAEZ"/>
    <s v="COMPRA DE VIVIENDA"/>
    <s v="ALCANCE NACIONAL"/>
    <m/>
    <m/>
    <m/>
    <m/>
    <m/>
    <m/>
    <m/>
    <m/>
    <m/>
  </r>
  <r>
    <x v="16"/>
    <s v="CIRA NOELIA LUGO AVILA"/>
    <s v="COMPRA DE VIVIENDA"/>
    <s v="ALCANCE NACIONAL"/>
    <m/>
    <m/>
    <m/>
    <m/>
    <m/>
    <m/>
    <m/>
    <m/>
    <m/>
  </r>
  <r>
    <x v="16"/>
    <s v="GUSTAVO JAVIER FERREIRA GONZALEZ"/>
    <s v="COMPRA DE VIVIENDA"/>
    <s v="ALCANCE NACIONAL"/>
    <m/>
    <m/>
    <m/>
    <m/>
    <m/>
    <m/>
    <m/>
    <m/>
    <m/>
  </r>
  <r>
    <x v="16"/>
    <s v="FIDELINA OCAMPOS RISSI"/>
    <s v="COMPRA DE VIVIENDA"/>
    <s v="ALCANCE NACIONAL"/>
    <m/>
    <m/>
    <m/>
    <m/>
    <m/>
    <m/>
    <m/>
    <m/>
    <m/>
  </r>
  <r>
    <x v="16"/>
    <s v="MARIA REGINA DUARTE GONZALEZ"/>
    <s v="COMPRA DE VIVIENDA"/>
    <s v="ALCANCE NACIONAL"/>
    <m/>
    <m/>
    <m/>
    <m/>
    <m/>
    <m/>
    <m/>
    <m/>
    <m/>
  </r>
  <r>
    <x v="16"/>
    <s v="CARMEN VANESSA ORTELLADO GONZALEZ"/>
    <s v="COMPRA DE VIVIENDA"/>
    <s v="ALCANCE NACIONAL"/>
    <m/>
    <m/>
    <m/>
    <m/>
    <m/>
    <m/>
    <m/>
    <m/>
    <m/>
  </r>
  <r>
    <x v="16"/>
    <s v="GLADYS TERESITA OLIVERA ROJAS"/>
    <s v="COMPRA DE VIVIENDA"/>
    <s v="ALCANCE NACIONAL"/>
    <m/>
    <m/>
    <m/>
    <m/>
    <m/>
    <m/>
    <m/>
    <m/>
    <m/>
  </r>
  <r>
    <x v="16"/>
    <s v="IRMA GONZALEZ VDA. DE ROMAN"/>
    <s v="COMPRA DE VIVIENDA"/>
    <s v="ALCANCE NACIONAL"/>
    <m/>
    <m/>
    <m/>
    <m/>
    <m/>
    <m/>
    <m/>
    <m/>
    <m/>
  </r>
  <r>
    <x v="16"/>
    <s v="SILVIA ELIZABETH ROMERO MONGES"/>
    <s v="COMPRA DE VIVIENDA"/>
    <s v="ALCANCE NACIONAL"/>
    <m/>
    <m/>
    <m/>
    <m/>
    <m/>
    <m/>
    <m/>
    <m/>
    <m/>
  </r>
  <r>
    <x v="16"/>
    <s v="SILVIA VANESA SAMUDIO MONGES"/>
    <s v="COMPRA DE VIVIENDA"/>
    <s v="ALCANCE NACIONAL"/>
    <m/>
    <m/>
    <m/>
    <m/>
    <m/>
    <m/>
    <m/>
    <m/>
    <m/>
  </r>
  <r>
    <x v="16"/>
    <s v="ALCIRA FERNANDA VELAZQUEZ FLORES"/>
    <s v="COMPRA DE VIVIENDA"/>
    <s v="ALCANCE NACIONAL"/>
    <m/>
    <m/>
    <m/>
    <m/>
    <m/>
    <m/>
    <m/>
    <m/>
    <m/>
  </r>
  <r>
    <x v="16"/>
    <s v="NIDIA NURIS MAR VILLALBA"/>
    <s v="COMPRA DE VIVIENDA"/>
    <s v="ALCANCE NACIONAL"/>
    <m/>
    <m/>
    <m/>
    <m/>
    <m/>
    <m/>
    <m/>
    <m/>
    <m/>
  </r>
  <r>
    <x v="16"/>
    <s v="BERNARDINA ROLON GAETTE"/>
    <s v="COMPRA DE VIVIENDA"/>
    <s v="ALCANCE NACIONAL"/>
    <m/>
    <m/>
    <m/>
    <m/>
    <m/>
    <m/>
    <m/>
    <m/>
    <m/>
  </r>
  <r>
    <x v="16"/>
    <s v="ARSENIO BENITEZ CARDOZO"/>
    <s v="COMPRA DE VIVIENDA"/>
    <s v="ALCANCE NACIONAL"/>
    <m/>
    <m/>
    <m/>
    <m/>
    <m/>
    <m/>
    <m/>
    <m/>
    <m/>
  </r>
  <r>
    <x v="16"/>
    <s v="HERMES VERGARA NUÑEZ"/>
    <s v="COMPRA DE VIVIENDA"/>
    <s v="ALCANCE NACIONAL"/>
    <m/>
    <m/>
    <m/>
    <m/>
    <m/>
    <m/>
    <m/>
    <m/>
    <m/>
  </r>
  <r>
    <x v="16"/>
    <s v="MIRTHA ELIZABETH ARGUELLO SEGOVIA"/>
    <s v="COMPRA DE VIVIENDA"/>
    <s v="ALCANCE NACIONAL"/>
    <m/>
    <m/>
    <m/>
    <m/>
    <m/>
    <m/>
    <m/>
    <m/>
    <m/>
  </r>
  <r>
    <x v="16"/>
    <s v="MIGUEL ELEUTERIO SELLITTI GODOY"/>
    <s v="COMPRA DE VIVIENDA"/>
    <s v="ALCANCE NACIONAL"/>
    <m/>
    <m/>
    <m/>
    <m/>
    <m/>
    <m/>
    <m/>
    <m/>
    <m/>
  </r>
  <r>
    <x v="16"/>
    <s v="MARGARITA LOPEZ RIOS"/>
    <s v="COMPRA DE VIVIENDA"/>
    <s v="ALCANCE NACIONAL"/>
    <m/>
    <m/>
    <m/>
    <m/>
    <m/>
    <m/>
    <m/>
    <m/>
    <m/>
  </r>
  <r>
    <x v="16"/>
    <s v="CARLA LORENA ALONSO AVEIRO"/>
    <s v="COMPRA DE VIVIENDA"/>
    <s v="ALCANCE NACIONAL"/>
    <m/>
    <m/>
    <m/>
    <m/>
    <m/>
    <m/>
    <m/>
    <m/>
    <m/>
  </r>
  <r>
    <x v="16"/>
    <s v="DAVID FAUSTINO DURE DUARTE"/>
    <s v="COMPRA DE VIVIENDA"/>
    <s v="ALCANCE NACIONAL"/>
    <m/>
    <m/>
    <m/>
    <m/>
    <m/>
    <m/>
    <m/>
    <m/>
    <m/>
  </r>
  <r>
    <x v="16"/>
    <s v="ARMINDA BEATRIZ VELAZQUEZ DE FERNANDEZ"/>
    <s v="COMPRA DE VIVIENDA"/>
    <s v="ALCANCE NACIONAL"/>
    <m/>
    <m/>
    <m/>
    <m/>
    <m/>
    <m/>
    <m/>
    <m/>
    <m/>
  </r>
  <r>
    <x v="16"/>
    <s v="FELIPE GARCETE VAZQUEZ"/>
    <s v="COMPRA DE VIVIENDA"/>
    <s v="ALCANCE NACIONAL"/>
    <m/>
    <m/>
    <m/>
    <m/>
    <m/>
    <m/>
    <m/>
    <m/>
    <m/>
  </r>
  <r>
    <x v="16"/>
    <s v="ALICIA ELIZABETH RISO AGUAYO"/>
    <s v="COMPRA DE VIVIENDA"/>
    <s v="ALCANCE NACIONAL"/>
    <m/>
    <m/>
    <m/>
    <m/>
    <m/>
    <m/>
    <m/>
    <m/>
    <m/>
  </r>
  <r>
    <x v="16"/>
    <s v="VICTOR JAVIER VERA RAMOS"/>
    <s v="COMPRA DE VIVIENDA"/>
    <s v="ALCANCE NACIONAL"/>
    <m/>
    <m/>
    <m/>
    <m/>
    <m/>
    <m/>
    <m/>
    <m/>
    <m/>
  </r>
  <r>
    <x v="16"/>
    <s v="FELIPA ROJAS IRIARTE"/>
    <s v="COMPRA DE VIVIENDA"/>
    <s v="ALCANCE NACIONAL"/>
    <m/>
    <m/>
    <m/>
    <m/>
    <m/>
    <m/>
    <m/>
    <m/>
    <m/>
  </r>
  <r>
    <x v="16"/>
    <s v="JULIA BEATRIZ TORRES"/>
    <s v="COMPRA DE VIVIENDA"/>
    <s v="ALCANCE NACIONAL"/>
    <m/>
    <m/>
    <m/>
    <m/>
    <m/>
    <m/>
    <m/>
    <m/>
    <m/>
  </r>
  <r>
    <x v="16"/>
    <s v="CESAR NICOLAS DUARTE NUÑEZ"/>
    <s v="COMPRA DE VIVIENDA"/>
    <s v="ALCANCE NACIONAL"/>
    <m/>
    <m/>
    <m/>
    <m/>
    <m/>
    <m/>
    <m/>
    <m/>
    <m/>
  </r>
  <r>
    <x v="16"/>
    <s v="JORGE MIGUEL VILLALBA FERREIRA"/>
    <s v="COMPRA DE VIVIENDA"/>
    <s v="ALCANCE NACIONAL"/>
    <m/>
    <m/>
    <m/>
    <m/>
    <m/>
    <m/>
    <m/>
    <m/>
    <m/>
  </r>
  <r>
    <x v="16"/>
    <s v="JACINTA PEÑA ROTELA"/>
    <s v="COMPRA DE VIVIENDA"/>
    <s v="ALCANCE NACIONAL"/>
    <m/>
    <m/>
    <m/>
    <m/>
    <m/>
    <m/>
    <m/>
    <m/>
    <m/>
  </r>
  <r>
    <x v="16"/>
    <s v="ANA GARAY MARECOS"/>
    <s v="COMPRA DE VIVIENDA"/>
    <s v="ALCANCE NACIONAL"/>
    <m/>
    <m/>
    <m/>
    <m/>
    <m/>
    <m/>
    <m/>
    <m/>
    <m/>
  </r>
  <r>
    <x v="16"/>
    <s v="AMILCAR FABIAN ROMERO CABRERA"/>
    <s v="COMPRA DE VIVIENDA"/>
    <s v="ALCANCE NACIONAL"/>
    <m/>
    <m/>
    <m/>
    <m/>
    <m/>
    <m/>
    <m/>
    <m/>
    <m/>
  </r>
  <r>
    <x v="16"/>
    <s v="PATRICIA CAROLINA TORALES ALMADA"/>
    <s v="COMPRA DE VIVIENDA"/>
    <s v="ALCANCE NACIONAL"/>
    <m/>
    <m/>
    <m/>
    <m/>
    <m/>
    <m/>
    <m/>
    <m/>
    <m/>
  </r>
  <r>
    <x v="16"/>
    <s v="LIZZE GISELL FLORES ORTIGOZA"/>
    <s v="COMPRA DE VIVIENDA"/>
    <s v="ALCANCE NACIONAL"/>
    <m/>
    <m/>
    <m/>
    <m/>
    <m/>
    <m/>
    <m/>
    <m/>
    <m/>
  </r>
  <r>
    <x v="16"/>
    <s v="LUCIANA DURE BENEGAS"/>
    <s v="COMPRA DE VIVIENDA"/>
    <s v="ALCANCE NACIONAL"/>
    <m/>
    <m/>
    <m/>
    <m/>
    <m/>
    <m/>
    <m/>
    <m/>
    <m/>
  </r>
  <r>
    <x v="16"/>
    <s v="SILVINA RAMOS"/>
    <s v="COMPRA DE VIVIENDA"/>
    <s v="ALCANCE NACIONAL"/>
    <m/>
    <m/>
    <m/>
    <m/>
    <m/>
    <m/>
    <m/>
    <m/>
    <m/>
  </r>
  <r>
    <x v="16"/>
    <s v="HADA DORIGGONI MARTINEZ"/>
    <s v="EDIFICACION EN LOTE PROPIO"/>
    <s v="ALCANCE NACIONAL"/>
    <m/>
    <m/>
    <m/>
    <m/>
    <m/>
    <m/>
    <m/>
    <m/>
    <m/>
  </r>
  <r>
    <x v="16"/>
    <s v="MARIA ELIZABEHT FLEITAS FLEITAS "/>
    <s v="EDIFICACION EN LOTE PROPIO"/>
    <s v="ALCANCE NACIONAL"/>
    <m/>
    <m/>
    <m/>
    <m/>
    <m/>
    <m/>
    <m/>
    <m/>
    <m/>
  </r>
  <r>
    <x v="16"/>
    <s v="CRISTINA ELIZABETH BAEZ GOMEZ"/>
    <s v="EDIFICACION EN LOTE PROPIO"/>
    <s v="ALCANCE NACIONAL"/>
    <m/>
    <m/>
    <m/>
    <m/>
    <m/>
    <m/>
    <m/>
    <m/>
    <m/>
  </r>
  <r>
    <x v="16"/>
    <s v="MARIANA CABRAL DE ROMERO "/>
    <s v="EDIFICACION EN LOTE PROPIO"/>
    <s v="ALCANCE NACIONAL"/>
    <m/>
    <m/>
    <m/>
    <m/>
    <m/>
    <m/>
    <m/>
    <m/>
    <m/>
  </r>
  <r>
    <x v="16"/>
    <s v="PEDROLINA ENCISO DE CACERES"/>
    <s v="EDIFICACION EN LOTE PROPIO"/>
    <s v="ALCANCE NACIONAL"/>
    <m/>
    <m/>
    <m/>
    <m/>
    <m/>
    <m/>
    <m/>
    <m/>
    <m/>
  </r>
  <r>
    <x v="16"/>
    <s v="WILMA SILVERIA CABALLERO"/>
    <s v="EDIFICACION EN LOTE PROPIO"/>
    <s v="ALCANCE NACIONAL"/>
    <m/>
    <m/>
    <m/>
    <m/>
    <m/>
    <m/>
    <m/>
    <m/>
    <m/>
  </r>
  <r>
    <x v="16"/>
    <s v="GERARDO SANCHEZ ARANDA"/>
    <s v="EDIFICACION EN LOTE PROPIO"/>
    <s v="ALCANCE NACIONAL"/>
    <m/>
    <m/>
    <m/>
    <m/>
    <m/>
    <m/>
    <m/>
    <m/>
    <m/>
  </r>
  <r>
    <x v="16"/>
    <s v="RAMON ACOSTA MEDINA"/>
    <s v="EDIFICACION EN LOTE PROPIO"/>
    <s v="ALCANCE NACIONAL"/>
    <m/>
    <m/>
    <m/>
    <m/>
    <m/>
    <m/>
    <m/>
    <m/>
    <m/>
  </r>
  <r>
    <x v="16"/>
    <s v="PEDRO RUBEN GONZALEZ SILVA"/>
    <s v="EDIFICACION EN LOTE PROPIO"/>
    <s v="ALCANCE NACIONAL"/>
    <m/>
    <m/>
    <m/>
    <m/>
    <m/>
    <m/>
    <m/>
    <m/>
    <m/>
  </r>
  <r>
    <x v="16"/>
    <s v="MANUEL PEÑA YUNIS "/>
    <s v="EDIFICACION EN LOTE PROPIO"/>
    <s v="ALCANCE NACIONAL"/>
    <m/>
    <m/>
    <m/>
    <m/>
    <m/>
    <m/>
    <m/>
    <m/>
    <m/>
  </r>
  <r>
    <x v="16"/>
    <s v="ALCIDES MANUEL ALBARIÑO LEGUIZAMON"/>
    <s v="EDIFICACION EN LOTE PROPIO"/>
    <s v="ALCANCE NACIONAL"/>
    <m/>
    <m/>
    <m/>
    <m/>
    <m/>
    <m/>
    <m/>
    <m/>
    <m/>
  </r>
  <r>
    <x v="16"/>
    <s v="REINALDO DAVID FERREIRA REYES"/>
    <s v="COMPRA DE VIVIENDA"/>
    <s v="ALCANCE NACIONAL"/>
    <m/>
    <m/>
    <m/>
    <n v="1"/>
    <m/>
    <m/>
    <m/>
    <n v="0"/>
    <s v="EN PROCESO"/>
  </r>
  <r>
    <x v="16"/>
    <s v="MARTINA VERA SERVIN"/>
    <s v="EDIFICACION EN LOTE PROPIO"/>
    <s v="ALCANCE NACIONAL"/>
    <m/>
    <n v="1"/>
    <m/>
    <m/>
    <m/>
    <m/>
    <m/>
    <n v="0.45"/>
    <s v="EN EJECUCIÓN"/>
  </r>
  <r>
    <x v="16"/>
    <s v="ISIDRO LOPEZ CENTURION"/>
    <s v="EDIFICACION EN LOTE PROPIO"/>
    <s v="ALCANCE NACIONAL"/>
    <n v="1"/>
    <m/>
    <m/>
    <m/>
    <m/>
    <m/>
    <m/>
    <n v="0"/>
    <s v="A INICIAR"/>
  </r>
  <r>
    <x v="16"/>
    <s v="NELSON BENITEZ CARDOZO "/>
    <s v="EDIFICACION EN LOTE PROPIO"/>
    <s v="ALCANCE NACIONAL"/>
    <n v="1"/>
    <m/>
    <m/>
    <m/>
    <m/>
    <m/>
    <m/>
    <n v="0"/>
    <s v="A INICIAR"/>
  </r>
  <r>
    <x v="16"/>
    <s v="HILDA GRICELDA RECALDE"/>
    <s v="EDIFICACION EN LOTE PROPIO"/>
    <s v="ALCANCE NACIONAL"/>
    <m/>
    <m/>
    <n v="1"/>
    <m/>
    <m/>
    <m/>
    <m/>
    <n v="1"/>
    <s v="CULMINADA"/>
  </r>
  <r>
    <x v="16"/>
    <s v="NIDIA ISABEL FRANCO ARBO"/>
    <s v="EDIFICACION EN LOTE PROPIO"/>
    <s v="ALCANCE NACIONAL"/>
    <m/>
    <n v="1"/>
    <m/>
    <m/>
    <m/>
    <m/>
    <m/>
    <n v="0.45"/>
    <s v="EN EJECUCIÓN"/>
  </r>
  <r>
    <x v="16"/>
    <s v="ELVIO RAFAEL VALIENTE VILLAMAYOR"/>
    <s v="EDIFICACION EN LOTE PROPIO"/>
    <s v="ALCANCE NACIONAL"/>
    <n v="1"/>
    <m/>
    <m/>
    <m/>
    <m/>
    <m/>
    <m/>
    <n v="0"/>
    <s v="A INICIAR"/>
  </r>
  <r>
    <x v="16"/>
    <s v="DIONISIA VILLALBA ACOSTA"/>
    <s v="EDIFICACION EN LOTE PROPIO"/>
    <s v="ALCANCE NACIONAL"/>
    <n v="1"/>
    <m/>
    <m/>
    <m/>
    <m/>
    <m/>
    <m/>
    <n v="0"/>
    <s v="A INICIAR"/>
  </r>
  <r>
    <x v="16"/>
    <s v="MARCELINO CONCEPCION LEGUIZAMON PORTILLO"/>
    <s v="EDIFICACION EN LOTE PROPIO"/>
    <s v="ALCANCE NACIONAL"/>
    <n v="1"/>
    <m/>
    <m/>
    <m/>
    <m/>
    <m/>
    <m/>
    <n v="0"/>
    <s v="A INICIAR"/>
  </r>
  <r>
    <x v="16"/>
    <s v="CELSA ELIZABETH DURE COLMAN"/>
    <s v="EDIFICACION EN LOTE PROPIO"/>
    <s v="ALCANCE NACIONAL"/>
    <n v="1"/>
    <m/>
    <m/>
    <m/>
    <m/>
    <m/>
    <m/>
    <n v="0"/>
    <s v="A INICIAR"/>
  </r>
  <r>
    <x v="16"/>
    <s v="ESMILCE RAQUEL FRANCO COLMAN"/>
    <s v="EDIFICACION EN LOTE PROPIO"/>
    <s v="ALCANCE NACIONAL"/>
    <m/>
    <n v="1"/>
    <m/>
    <m/>
    <m/>
    <m/>
    <m/>
    <n v="0.45"/>
    <s v="EN EJECUCIÓN"/>
  </r>
  <r>
    <x v="16"/>
    <s v="MIGUELINA MAIDANA VALDEZ"/>
    <s v="EDIFICACION EN LOTE PROPIO"/>
    <s v="ALCANCE NACIONAL"/>
    <m/>
    <m/>
    <n v="1"/>
    <m/>
    <m/>
    <m/>
    <m/>
    <n v="1"/>
    <s v="CULMINADA"/>
  </r>
  <r>
    <x v="16"/>
    <s v="JOSE DOLORES ALVAREZ INSFRAN y SINDIA LORENA CABALLERO LOPEZ"/>
    <s v="EDIFICACION EN LOTE PROPIO"/>
    <s v="ALCANCE NACIONAL"/>
    <m/>
    <n v="1"/>
    <m/>
    <m/>
    <m/>
    <m/>
    <m/>
    <n v="0.45"/>
    <s v="EN EJECUCIÓN"/>
  </r>
  <r>
    <x v="16"/>
    <s v="ARMINDA CORONEL RECALDE"/>
    <s v="EDIFICACION EN LOTE PROPIO"/>
    <s v="ALCANCE NACIONAL"/>
    <n v="1"/>
    <m/>
    <m/>
    <m/>
    <m/>
    <m/>
    <m/>
    <n v="0"/>
    <s v="A INICIAR"/>
  </r>
  <r>
    <x v="16"/>
    <s v="RICARDO RAMON PASTOR MOLINA y OLGA ELIZABETH BRUNAGA ALVARENGA"/>
    <s v="COMPRA DE VIVIENDA NUEVA O USADA PARA PERSONAS CON DISCAPACIDAD"/>
    <s v="ALCANCE NACIONAL"/>
    <m/>
    <m/>
    <m/>
    <n v="1"/>
    <m/>
    <m/>
    <m/>
    <n v="0"/>
    <s v="EN PROCESO"/>
  </r>
  <r>
    <x v="16"/>
    <s v="VILMA ESTELA AMARILLA VERA"/>
    <s v="COMPRA DE VIVIENDA NUEVA O USADA PARA PERSONAS CON DISCAPACIDAD"/>
    <s v="ALCANCE NACIONAL"/>
    <m/>
    <m/>
    <m/>
    <n v="1"/>
    <m/>
    <m/>
    <m/>
    <n v="0"/>
    <s v="EN PROCESO"/>
  </r>
  <r>
    <x v="16"/>
    <s v="PRISCILO GONZALEZ"/>
    <s v="COMPRA DE VIVIENDA NUEVA O USADA PARA PERSONAS CON DISCAPACIDAD"/>
    <s v="ALCANCE NACIONAL"/>
    <m/>
    <m/>
    <m/>
    <n v="1"/>
    <m/>
    <m/>
    <m/>
    <n v="0"/>
    <s v="EN PROCESO"/>
  </r>
  <r>
    <x v="16"/>
    <s v="RAUL SECUNDINO COBO ROMAN y CLAUDIA ELIZABETH AQUINO RODA"/>
    <s v="COMPRA DE VIVIENDA NUEVA O USADA PARA PERSONAS CON DISCAPACIDAD"/>
    <s v="ALCANCE NACIONAL"/>
    <m/>
    <m/>
    <m/>
    <n v="1"/>
    <m/>
    <m/>
    <m/>
    <n v="0"/>
    <s v="EN PROCESO"/>
  </r>
  <r>
    <x v="16"/>
    <s v="PEDRO ANASTACIIO BARIJOH OLMEDO y FELICIA IRIS PESOA DE BARIJOH"/>
    <s v="COMPRA DE VIVIENDA NUEVA O USADA PARA PERSONAS CON DISCAPACIDAD"/>
    <s v="ALCANCE NACIONAL"/>
    <m/>
    <m/>
    <m/>
    <n v="1"/>
    <m/>
    <m/>
    <m/>
    <n v="0"/>
    <s v="EN PROCESO"/>
  </r>
  <r>
    <x v="16"/>
    <s v="TEODOLINA LOPEZ"/>
    <s v="COMPRA DE VIVIENDA NUEVA O USADA PARA PERSONAS CON DISCAPACIDAD"/>
    <s v="ALCANCE NACIONAL"/>
    <m/>
    <m/>
    <n v="1"/>
    <m/>
    <m/>
    <m/>
    <m/>
    <n v="1"/>
    <s v="CULMINADA"/>
  </r>
  <r>
    <x v="16"/>
    <s v="PAULINA CORONEL FLORES "/>
    <s v="COMPRA DE VIVIENDA NUEVA O USADA PARA PERSONAS CON DISCAPACIDAD"/>
    <s v="ALCANCE NACIONAL"/>
    <m/>
    <m/>
    <m/>
    <n v="1"/>
    <m/>
    <m/>
    <m/>
    <n v="0"/>
    <s v="EN PROCESO"/>
  </r>
  <r>
    <x v="16"/>
    <s v="CARMEN MARIA AUXILIADORA IBARROLA GONZALEZ"/>
    <s v="COMPRA DE VIVIENDA NUEVA O USADA PARA PERSONAS CON DISCAPACIDAD"/>
    <s v="ALCANCE NACIONAL"/>
    <m/>
    <m/>
    <m/>
    <n v="1"/>
    <m/>
    <m/>
    <m/>
    <n v="0"/>
    <s v="EN PROCESO"/>
  </r>
  <r>
    <x v="16"/>
    <s v="MIRTA LILIAN BENITEZ GODOY"/>
    <s v="COMPRA DE VIVIENDA NUEVA O USADA PARA PERSONAS CON DISCAPACIDAD"/>
    <s v="ALCANCE NACIONAL"/>
    <m/>
    <m/>
    <m/>
    <n v="1"/>
    <m/>
    <m/>
    <m/>
    <n v="0"/>
    <s v="EN PROCESO"/>
  </r>
  <r>
    <x v="16"/>
    <s v="JUANA RIOS ROJAS"/>
    <s v="COMPRA DE VIVIENDA NUEVA O USADA PARA PERSONAS CON DISCAPACIDAD"/>
    <s v="ALCANCE NACIONAL"/>
    <m/>
    <m/>
    <m/>
    <n v="1"/>
    <m/>
    <m/>
    <m/>
    <n v="0"/>
    <s v="EN PROCESO"/>
  </r>
  <r>
    <x v="16"/>
    <s v="SONIA MARICEL CRISTALDO MARECO"/>
    <s v="COMPRA DE VIVIENDA NUEVA O USADA PARA PERSONAS CON DISCAPACIDAD"/>
    <s v="ALCANCE NACIONAL"/>
    <m/>
    <m/>
    <m/>
    <n v="1"/>
    <m/>
    <m/>
    <m/>
    <n v="0"/>
    <s v="EN PROCESO"/>
  </r>
  <r>
    <x v="16"/>
    <s v="COMPRA DE VIVIENDAS PARA DISCAPACITADOS"/>
    <s v="COMPRA DE VIVIENDA NUEVA O USADA PARA PERSONAS CON DISCAPACIDAD"/>
    <s v="ALCANCE NACIONAL"/>
    <m/>
    <m/>
    <m/>
    <n v="15"/>
    <m/>
    <m/>
    <m/>
    <n v="0"/>
    <s v="EN PROCESO"/>
  </r>
  <r>
    <x v="16"/>
    <s v="LEIDY LUISANA CACERES"/>
    <s v="COMPRA DE VIVIENDA NUEVA O USADA PARA PERSONAS CON DISCAPACIDAD"/>
    <s v="ALCANCE NACIONAL"/>
    <m/>
    <m/>
    <m/>
    <n v="1"/>
    <m/>
    <m/>
    <m/>
    <n v="0"/>
    <s v="EN PROCESO"/>
  </r>
  <r>
    <x v="16"/>
    <s v="ADA GRACIELA VERA"/>
    <s v="COMPRA DE VIVIENDA NUEVA O USADA PARA PERSONAS CON DISCAPACIDAD"/>
    <s v="ALCANCE NACIONAL"/>
    <m/>
    <m/>
    <n v="1"/>
    <m/>
    <m/>
    <m/>
    <m/>
    <n v="1"/>
    <s v="CULMINADA"/>
  </r>
  <r>
    <x v="16"/>
    <s v="OSVALDO DANIEL SANCHEZ"/>
    <s v="COMPRA DE VIVIENDA"/>
    <s v="ALCANCE NACIONAL"/>
    <m/>
    <m/>
    <m/>
    <m/>
    <m/>
    <m/>
    <m/>
    <m/>
    <m/>
  </r>
  <r>
    <x v="16"/>
    <s v="MARIA ANTONIA GIMENEZ ZORRILLA"/>
    <s v="COMPRA DE VIVIENDA"/>
    <s v="ALCANCE NACIONAL"/>
    <m/>
    <m/>
    <m/>
    <m/>
    <m/>
    <m/>
    <m/>
    <m/>
    <m/>
  </r>
  <r>
    <x v="16"/>
    <s v="MARCIANA LOPEZ "/>
    <s v="COMPRA DE VIVIENDA"/>
    <s v="ALCANCE NACIONAL"/>
    <m/>
    <m/>
    <m/>
    <m/>
    <m/>
    <m/>
    <m/>
    <m/>
    <m/>
  </r>
  <r>
    <x v="16"/>
    <s v="SUSANA ISABEL ORONA GARCETE "/>
    <s v="COMPRA DE VIVIENDA"/>
    <s v="ALCANCE NACIONAL"/>
    <m/>
    <m/>
    <m/>
    <m/>
    <m/>
    <m/>
    <m/>
    <m/>
    <m/>
  </r>
  <r>
    <x v="16"/>
    <s v="NIDIA MABEL AVALOS"/>
    <s v="COMPRA DE VIVIENDA"/>
    <s v="ALCANCE NACIONAL"/>
    <m/>
    <m/>
    <m/>
    <m/>
    <m/>
    <m/>
    <m/>
    <m/>
    <m/>
  </r>
  <r>
    <x v="16"/>
    <s v="SALVADORA GÓMEZ AVEIRO "/>
    <s v="COMPRA DE VIVIENDA"/>
    <s v="ALCANCE NACIONAL"/>
    <m/>
    <m/>
    <m/>
    <m/>
    <m/>
    <m/>
    <m/>
    <m/>
    <m/>
  </r>
  <r>
    <x v="16"/>
    <s v="DOLORES RAMIREZ BOBADILLA "/>
    <s v="COMPRA DE VIVIENDA"/>
    <s v="ALCANCE NACIONAL"/>
    <m/>
    <m/>
    <m/>
    <m/>
    <m/>
    <m/>
    <m/>
    <m/>
    <m/>
  </r>
  <r>
    <x v="16"/>
    <s v="MYRIAM ESTELA VILLORDO "/>
    <s v="COMPRA DE VIVIENDA"/>
    <s v="ALCANCE NACIONAL"/>
    <m/>
    <m/>
    <m/>
    <m/>
    <m/>
    <m/>
    <m/>
    <m/>
    <m/>
  </r>
  <r>
    <x v="16"/>
    <s v="SANDRA ELIZABET DUARTE BARUA "/>
    <s v="COMPRA DE VIVIENDA"/>
    <s v="ALCANCE NACIONAL"/>
    <m/>
    <m/>
    <m/>
    <m/>
    <m/>
    <m/>
    <m/>
    <m/>
    <m/>
  </r>
  <r>
    <x v="16"/>
    <s v="CLAUDIA MARIELA CASURIAGA DOMINGUEZ"/>
    <s v="COMPRA DE VIVIENDA"/>
    <s v="ALCANCE NACIONAL"/>
    <m/>
    <m/>
    <m/>
    <m/>
    <m/>
    <m/>
    <m/>
    <m/>
    <m/>
  </r>
  <r>
    <x v="16"/>
    <s v="ANDRES CARDOZO AQUINO  "/>
    <s v="COMPRA DE VIVIENDA"/>
    <s v="ALCANCE NACIONAL"/>
    <m/>
    <m/>
    <m/>
    <m/>
    <m/>
    <m/>
    <m/>
    <m/>
    <m/>
  </r>
  <r>
    <x v="16"/>
    <s v="AURELIANA BOGADO VDA. DE GONZÁLEZ "/>
    <s v="COMPRA DE VIVIENDA"/>
    <s v="ALCANCE NACIONAL"/>
    <m/>
    <m/>
    <m/>
    <m/>
    <m/>
    <m/>
    <m/>
    <m/>
    <m/>
  </r>
  <r>
    <x v="16"/>
    <s v="GILBERTO SANCHEZ AMARILLA Y MARIA ELVA SANCHEZ DE SANCHEZ"/>
    <s v="COMPRA DE VIVIENDA"/>
    <s v="ALCANCE NACIONAL"/>
    <m/>
    <m/>
    <m/>
    <m/>
    <m/>
    <m/>
    <m/>
    <m/>
    <m/>
  </r>
  <r>
    <x v="16"/>
    <s v="ALFREDO REINALDO RIVALDI PARRA"/>
    <s v="EDIFICACION EN LOTE PROPIO"/>
    <s v="ALCANCE NACIONAL"/>
    <m/>
    <m/>
    <m/>
    <m/>
    <m/>
    <m/>
    <m/>
    <m/>
    <m/>
  </r>
  <r>
    <x v="16"/>
    <s v="FIDELINA DURE DE MEDINA Y ALCIDES MEDINA"/>
    <s v="COMPRA DE VIVIENDA"/>
    <s v="ALCANCE NACIONAL"/>
    <m/>
    <m/>
    <m/>
    <m/>
    <m/>
    <m/>
    <m/>
    <m/>
    <m/>
  </r>
  <r>
    <x v="16"/>
    <s v="RUMILDA GARCIA CORONE"/>
    <s v="COMPRA DE VIVIENDA"/>
    <s v="ALCANCE NACIONAL"/>
    <m/>
    <m/>
    <m/>
    <m/>
    <m/>
    <m/>
    <m/>
    <m/>
    <m/>
  </r>
  <r>
    <x v="16"/>
    <s v="NINFA IBAÑEZ BURGOS"/>
    <s v="COMPRA DE VIVIENDA"/>
    <s v="ALCANCE NACIONAL"/>
    <m/>
    <m/>
    <m/>
    <m/>
    <m/>
    <m/>
    <m/>
    <m/>
    <m/>
  </r>
  <r>
    <x v="16"/>
    <s v="ALICIA RAMONA VILLAMAYOR ZARATE"/>
    <s v="COMPRA DE VIVIENDA"/>
    <s v="ALCANCE NACIONAL"/>
    <m/>
    <m/>
    <m/>
    <m/>
    <m/>
    <m/>
    <m/>
    <m/>
    <m/>
  </r>
  <r>
    <x v="16"/>
    <s v="FLORIA ILUSION GALEANO MARIN"/>
    <s v="COMPRA DE VIVIENDA"/>
    <s v="ALCANCE NACIONAL"/>
    <m/>
    <m/>
    <m/>
    <m/>
    <m/>
    <m/>
    <m/>
    <m/>
    <m/>
  </r>
  <r>
    <x v="16"/>
    <s v="GUSTAVO ADOLFO DUARTE MARTINEZ Y LIDIA KATHERINE BENITEZ MORENO"/>
    <s v="COMPRA DE VIVIENDA"/>
    <s v="ALCANCE NACIONAL"/>
    <m/>
    <m/>
    <m/>
    <m/>
    <m/>
    <m/>
    <m/>
    <m/>
    <m/>
  </r>
  <r>
    <x v="16"/>
    <s v="ANTONIA ISABEL GONZALEZ BAEZ"/>
    <s v="COMPRA DE VIVIENDA"/>
    <s v="ALCANCE NACIONAL"/>
    <m/>
    <m/>
    <m/>
    <m/>
    <m/>
    <m/>
    <m/>
    <m/>
    <m/>
  </r>
  <r>
    <x v="16"/>
    <s v="DOMINGA ELIANA BARRETO OJEDA"/>
    <s v="COMPRA DE VIVIENDA"/>
    <s v="ALCANCE NACIONAL"/>
    <m/>
    <m/>
    <m/>
    <m/>
    <m/>
    <m/>
    <m/>
    <m/>
    <m/>
  </r>
  <r>
    <x v="16"/>
    <s v="LILIANA CENTURION"/>
    <s v="COMPRA DE VIVIENDA"/>
    <s v="ALCANCE NACIONAL"/>
    <m/>
    <m/>
    <m/>
    <m/>
    <m/>
    <m/>
    <m/>
    <m/>
    <m/>
  </r>
  <r>
    <x v="16"/>
    <s v="MARIO CELSO ACOSTA"/>
    <s v="COMPRA DE VIVIENDA"/>
    <s v="ALCANCE NACIONAL"/>
    <m/>
    <m/>
    <m/>
    <m/>
    <m/>
    <m/>
    <m/>
    <m/>
    <m/>
  </r>
  <r>
    <x v="16"/>
    <s v="LIZ ADELA DEL PILAR FRANCO LEZCANO Y ROBERTO GERONIMO TORRADO GARAY"/>
    <s v="COMPRA DE VIVIENDA"/>
    <s v="ALCANCE NACIONAL"/>
    <m/>
    <m/>
    <m/>
    <m/>
    <m/>
    <m/>
    <m/>
    <m/>
    <m/>
  </r>
  <r>
    <x v="16"/>
    <s v="TOMASA BEATRIZ DIAZ DE BRITEZ Y MIGUEL ANGEL BRITEZ ARGUELLO"/>
    <s v="COMPRA DE VIVIENDA"/>
    <s v="ALCANCE NACIONAL"/>
    <m/>
    <m/>
    <m/>
    <m/>
    <m/>
    <m/>
    <m/>
    <m/>
    <m/>
  </r>
  <r>
    <x v="16"/>
    <s v="ESTEBAN RENE PIRO ADORNO"/>
    <s v="COMPRA DE VIVIENDA"/>
    <s v="ALCANCE NACIONAL"/>
    <m/>
    <m/>
    <m/>
    <m/>
    <m/>
    <m/>
    <m/>
    <m/>
    <m/>
  </r>
  <r>
    <x v="16"/>
    <s v="GABRIELA NARCISA DUARTE"/>
    <s v="COMPRA DE VIVIENDA"/>
    <s v="ALCANCE NACIONAL"/>
    <m/>
    <m/>
    <m/>
    <m/>
    <m/>
    <m/>
    <m/>
    <m/>
    <m/>
  </r>
  <r>
    <x v="16"/>
    <s v="LORENZO PASCUAL SABUBBI DUARTE Y LORENA ELENA BAEZ GONZALEZ"/>
    <s v="COMPRA DE VIVIENDA"/>
    <s v="ALCANCE NACIONAL"/>
    <m/>
    <m/>
    <m/>
    <m/>
    <m/>
    <m/>
    <m/>
    <m/>
    <m/>
  </r>
  <r>
    <x v="16"/>
    <s v="ANTONIO PIO VILLAGRA ALCARAZ Y SOLEDAD RUIZ DIAZ"/>
    <s v="COMPRA DE VIVIENDA"/>
    <s v="ALCANCE NACIONAL"/>
    <m/>
    <m/>
    <m/>
    <m/>
    <m/>
    <m/>
    <m/>
    <m/>
    <m/>
  </r>
  <r>
    <x v="16"/>
    <s v="ANTONIA NORMINA CANIZA"/>
    <s v="COMPRA DE VIVIENDA"/>
    <s v="ALCANCE NACIONAL"/>
    <m/>
    <m/>
    <m/>
    <m/>
    <m/>
    <m/>
    <m/>
    <m/>
    <m/>
  </r>
  <r>
    <x v="16"/>
    <s v="CARMELO FARIÑA AQUINO Y YACY MOROTI LEGAL DE FARIÑA"/>
    <s v="COMPRA DE VIVIENDA"/>
    <s v="ALCANCE NACIONAL"/>
    <m/>
    <m/>
    <m/>
    <m/>
    <m/>
    <m/>
    <m/>
    <m/>
    <m/>
  </r>
  <r>
    <x v="16"/>
    <s v="EDU VALENZUELA ROJAS y DANEY SOLEDAD GOMEZ QUINTANA"/>
    <s v="EDIFICACION EN LOTE PROPIO"/>
    <s v="ALCANCE NACIONAL"/>
    <m/>
    <m/>
    <m/>
    <m/>
    <m/>
    <m/>
    <m/>
    <m/>
    <m/>
  </r>
  <r>
    <x v="16"/>
    <s v="ROBERTO GARAY e ISABEL MALDONADO FRANCO"/>
    <s v="EDIFICACION EN LOTE PROPIO"/>
    <s v="ALCANCE NACIONAL"/>
    <m/>
    <m/>
    <m/>
    <m/>
    <m/>
    <m/>
    <m/>
    <m/>
    <m/>
  </r>
  <r>
    <x v="16"/>
    <s v="VARIACION DE USM CELSO GABRIEL ROTELA Y ZULMA FRANCO DE ROTELA"/>
    <s v="EDIFICACION EN LOTE PROPIO"/>
    <s v="ALCANCE NACIONAL"/>
    <m/>
    <m/>
    <m/>
    <m/>
    <m/>
    <m/>
    <m/>
    <m/>
    <m/>
  </r>
  <r>
    <x v="16"/>
    <s v="COMPRA DE VIVIENDA NUEVA O USADA PARA PERSONAS CON DISCAPACIDAD"/>
    <s v="COMPRA DE VIVIENDA NUEVA O USADA PARA PERSONAS CON DISCAPACIDAD"/>
    <s v="ALCANCE NACIONAL"/>
    <m/>
    <m/>
    <m/>
    <n v="11"/>
    <m/>
    <m/>
    <m/>
    <n v="0"/>
    <s v="EN PROCESO"/>
  </r>
  <r>
    <x v="16"/>
    <s v="VICTORIANO SECUNDINO RAMIREZ ORTIZ"/>
    <s v="COMPRA DE VIVIENDA NUEVA O USADA PARA PERSONAS CON DISCAPACIDAD"/>
    <s v="ALCANCE NACIONAL"/>
    <m/>
    <m/>
    <m/>
    <n v="1"/>
    <m/>
    <m/>
    <m/>
    <n v="0"/>
    <s v="EN PROCESO"/>
  </r>
  <r>
    <x v="16"/>
    <s v="GLORIA BEATRIZ BENITEZ DE ZULIAN y RUBEN ANGEL ZULIAN CARBONE"/>
    <s v="COMPRA DE VIVIENDA NUEVA O USADA PARA PERSONAS CON DISCAPACIDAD"/>
    <s v="ALCANCE NACIONAL"/>
    <m/>
    <m/>
    <n v="1"/>
    <m/>
    <m/>
    <m/>
    <m/>
    <n v="1"/>
    <s v="CULMINADA"/>
  </r>
  <r>
    <x v="16"/>
    <s v="LILIANA  CAROLINA LEIVA"/>
    <s v="COMPRA DE VIVIENDA"/>
    <s v="ALCANCE NACIONAL"/>
    <m/>
    <m/>
    <m/>
    <m/>
    <m/>
    <m/>
    <m/>
    <m/>
    <m/>
  </r>
  <r>
    <x v="16"/>
    <s v="CRISTINA PANIAGUA MARTINEZ Y PEDRO ALCIDES ACUÑA GIMENEZ"/>
    <s v="COMPRA DE VIVIENDA"/>
    <s v="ALCANCE NACIONAL"/>
    <m/>
    <m/>
    <m/>
    <m/>
    <m/>
    <m/>
    <m/>
    <m/>
    <m/>
  </r>
  <r>
    <x v="16"/>
    <s v="ISOLDA ARCE RAMIREZ "/>
    <s v="COMPRA DE VIVIENDA"/>
    <s v="ALCANCE NACIONAL"/>
    <m/>
    <m/>
    <m/>
    <m/>
    <m/>
    <m/>
    <m/>
    <m/>
    <m/>
  </r>
  <r>
    <x v="16"/>
    <s v="NURIA ARZOF VELAZQUEZ VALENZUELA"/>
    <s v="COMPRA DE VIVIENDA"/>
    <s v="ALCANCE NACIONAL"/>
    <m/>
    <m/>
    <m/>
    <m/>
    <m/>
    <m/>
    <m/>
    <m/>
    <m/>
  </r>
  <r>
    <x v="16"/>
    <s v="ARTURO MANUEL IRALA ARGUELLO y SARA JEANETTE SILVERA NOGUERA "/>
    <s v="COMPRA DE VIVIENDA"/>
    <s v="ALCANCE NACIONAL"/>
    <m/>
    <m/>
    <m/>
    <m/>
    <m/>
    <m/>
    <m/>
    <m/>
    <m/>
  </r>
  <r>
    <x v="16"/>
    <s v="MARCELA RAQUEL GONZALEZ SOSA"/>
    <s v="COMPRA DE VIVIENDA"/>
    <s v="ALCANCE NACIONAL"/>
    <m/>
    <m/>
    <m/>
    <m/>
    <m/>
    <m/>
    <m/>
    <m/>
    <m/>
  </r>
  <r>
    <x v="16"/>
    <s v="OSVALDO ALBERTO CABRERA LEGUIZAMON"/>
    <s v="COMPRA DE VIVIENDA"/>
    <s v="ALCANCE NACIONAL"/>
    <m/>
    <m/>
    <m/>
    <m/>
    <m/>
    <m/>
    <m/>
    <m/>
    <m/>
  </r>
  <r>
    <x v="16"/>
    <s v="ANTONIA MARTINEZ DE CASTILLO "/>
    <s v="EDIFICACION EN LOTE PROPIO"/>
    <s v="ALCANCE NACIONAL"/>
    <m/>
    <m/>
    <m/>
    <m/>
    <m/>
    <m/>
    <m/>
    <m/>
    <m/>
  </r>
  <r>
    <x v="16"/>
    <s v="GLADYS JUSTINA GAUTO GIMENEZ "/>
    <s v="COMPRA DE VIVIENDA"/>
    <s v="ALCANCE NACIONAL"/>
    <m/>
    <m/>
    <m/>
    <m/>
    <m/>
    <m/>
    <m/>
    <m/>
    <m/>
  </r>
  <r>
    <x v="16"/>
    <s v="BENIGNA ELIZABETH VERA AGUILAR "/>
    <s v="COMPRA DE VIVIENDA"/>
    <s v="ALCANCE NACIONAL"/>
    <m/>
    <m/>
    <m/>
    <m/>
    <m/>
    <m/>
    <m/>
    <m/>
    <m/>
  </r>
  <r>
    <x v="16"/>
    <s v="EMILIANA VERA LOPEZ"/>
    <s v="COMPRA DE VIVIENDA"/>
    <s v="ALCANCE NACIONAL"/>
    <m/>
    <m/>
    <m/>
    <m/>
    <m/>
    <m/>
    <m/>
    <m/>
    <m/>
  </r>
  <r>
    <x v="16"/>
    <s v="IVAN GREGORIO SANABRIA VIVEROS"/>
    <s v="COMPRA DE VIVIENDA"/>
    <s v="ALCANCE NACIONAL"/>
    <m/>
    <m/>
    <m/>
    <m/>
    <m/>
    <m/>
    <m/>
    <m/>
    <m/>
  </r>
  <r>
    <x v="16"/>
    <s v="ZACARIAS RECALDE FERREIRA Y LETICIA RAQUEL AGÜERO SAMUDIO"/>
    <s v="COMPRA DE VIVIENDA"/>
    <s v="ALCANCE NACIONAL"/>
    <m/>
    <m/>
    <m/>
    <m/>
    <m/>
    <m/>
    <m/>
    <m/>
    <m/>
  </r>
  <r>
    <x v="16"/>
    <s v="NILDA BEATRIZ SANTACRUZ"/>
    <s v="COMPRA DE VIVIENDA"/>
    <s v="ALCANCE NACIONAL"/>
    <m/>
    <m/>
    <m/>
    <m/>
    <m/>
    <m/>
    <m/>
    <m/>
    <m/>
  </r>
  <r>
    <x v="16"/>
    <s v="CONCEPCION GORGONIA GONZALEZ ZENA"/>
    <s v="COMPRA DE VIVIENDA"/>
    <s v="ALCANCE NACIONAL"/>
    <m/>
    <m/>
    <m/>
    <m/>
    <m/>
    <m/>
    <m/>
    <m/>
    <m/>
  </r>
  <r>
    <x v="16"/>
    <s v="CRESCENCIA GOMEZ GONZALEZ"/>
    <s v="COMPRA DE VIVIENDA"/>
    <s v="ALCANCE NACIONAL"/>
    <m/>
    <m/>
    <m/>
    <m/>
    <m/>
    <m/>
    <m/>
    <m/>
    <m/>
  </r>
  <r>
    <x v="16"/>
    <s v="MARTIN JULIAN LEON SANCHEZ "/>
    <s v="COMPRA DE VIVIENDA"/>
    <s v="ALCANCE NACIONAL"/>
    <m/>
    <m/>
    <m/>
    <m/>
    <m/>
    <m/>
    <m/>
    <m/>
    <m/>
  </r>
  <r>
    <x v="16"/>
    <s v="OLGA ARRUA ZEBALLOS"/>
    <s v="COMPRA DE VIVIENDA"/>
    <s v="ALCANCE NACIONAL"/>
    <m/>
    <m/>
    <m/>
    <m/>
    <m/>
    <m/>
    <m/>
    <m/>
    <m/>
  </r>
  <r>
    <x v="16"/>
    <s v="CARMEN PATRICIA ROJAS ZARZA"/>
    <s v="COMPRA DE VIVIENDA"/>
    <s v="ALCANCE NACIONAL"/>
    <m/>
    <m/>
    <m/>
    <m/>
    <m/>
    <m/>
    <m/>
    <m/>
    <m/>
  </r>
  <r>
    <x v="16"/>
    <s v="JESSICA NUAR ZARZA GIMENEZ y GUSTAVO ENRIQUE VILLALBA BENITE"/>
    <s v="COMPRA DE VIVIENDA"/>
    <s v="ALCANCE NACIONAL"/>
    <m/>
    <m/>
    <m/>
    <m/>
    <m/>
    <m/>
    <m/>
    <m/>
    <m/>
  </r>
  <r>
    <x v="16"/>
    <s v="CARMEN ESTELVINA VARGAS JIMENEZ"/>
    <s v="COMPRA DE VIVIENDA"/>
    <s v="ALCANCE NACIONAL"/>
    <m/>
    <m/>
    <m/>
    <m/>
    <m/>
    <m/>
    <m/>
    <m/>
    <m/>
  </r>
  <r>
    <x v="16"/>
    <s v="FABIA EPIFANIA BENITEZ"/>
    <s v="COMPRA DE VIVIENDA P/DISCAPACITADO"/>
    <s v="ALCANCE NACIONAL"/>
    <m/>
    <m/>
    <m/>
    <m/>
    <m/>
    <m/>
    <m/>
    <n v="1"/>
    <s v="CULMINADA"/>
  </r>
  <r>
    <x v="16"/>
    <s v="RAFAEL SANTA CRUZ ORTIZ "/>
    <s v="COMPRA DE VIVIENDA"/>
    <s v="ALCANCE NACIONAL"/>
    <m/>
    <m/>
    <m/>
    <m/>
    <m/>
    <m/>
    <m/>
    <m/>
    <m/>
  </r>
  <r>
    <x v="16"/>
    <s v="NANCY VERONICA CENTURION RAMIREZ"/>
    <s v="COMPRA DE VIVIENDA"/>
    <s v="ALCANCE NACIONAL"/>
    <m/>
    <m/>
    <m/>
    <m/>
    <m/>
    <m/>
    <m/>
    <m/>
    <m/>
  </r>
  <r>
    <x v="16"/>
    <s v="MIRTA ELIZABETH GUIRGER DAVALOS"/>
    <s v="COMPRA DE VIVIENDA"/>
    <s v="ALCANCE NACIONAL"/>
    <m/>
    <m/>
    <m/>
    <m/>
    <m/>
    <m/>
    <m/>
    <m/>
    <m/>
  </r>
  <r>
    <x v="16"/>
    <s v="LIZ PAOLA CESPEDES FERREIRA"/>
    <s v="COMPRA DE VIVIENDA"/>
    <s v="ALCANCE NACIONAL"/>
    <m/>
    <m/>
    <m/>
    <m/>
    <m/>
    <m/>
    <m/>
    <m/>
    <m/>
  </r>
  <r>
    <x v="16"/>
    <s v="ANA GRACIELA SERVIN BRITEZ"/>
    <s v="COMPRA DE VIVIENDA"/>
    <s v="ALCANCE NACIONAL"/>
    <m/>
    <m/>
    <m/>
    <m/>
    <m/>
    <m/>
    <m/>
    <m/>
    <m/>
  </r>
  <r>
    <x v="16"/>
    <s v="DOMINGA BEATRIZ CANDIA"/>
    <s v="COMPRA DE VIVIENDA"/>
    <s v="ALCANCE NACIONAL"/>
    <m/>
    <m/>
    <m/>
    <m/>
    <m/>
    <m/>
    <m/>
    <m/>
    <m/>
  </r>
  <r>
    <x v="16"/>
    <s v="MARIA SOFIA GALEANO"/>
    <s v="COMPRA DE VIVIENDA"/>
    <s v="ALCANCE NACIONAL"/>
    <m/>
    <m/>
    <m/>
    <m/>
    <m/>
    <m/>
    <m/>
    <m/>
    <m/>
  </r>
  <r>
    <x v="16"/>
    <s v="NORMA DIANA GONZALEZ ACOSTA "/>
    <s v="COMPRA DE VIVIENDA"/>
    <s v="ALCANCE NACIONAL"/>
    <m/>
    <m/>
    <m/>
    <m/>
    <m/>
    <m/>
    <m/>
    <m/>
    <m/>
  </r>
  <r>
    <x v="16"/>
    <s v="GABRIEL BENJAMIN GONZALEZ"/>
    <s v="COMPRA DE VIVIENDA"/>
    <s v="ALCANCE NACIONAL"/>
    <m/>
    <m/>
    <m/>
    <m/>
    <m/>
    <m/>
    <m/>
    <m/>
    <m/>
  </r>
  <r>
    <x v="16"/>
    <s v="CLARISA SERRAN MENZEL"/>
    <s v="COMPRA DE VIVIENDA"/>
    <s v="ALCANCE NACIONAL"/>
    <m/>
    <m/>
    <m/>
    <m/>
    <m/>
    <m/>
    <m/>
    <m/>
    <m/>
  </r>
  <r>
    <x v="16"/>
    <s v="SATURNINA CACERES PAREDES"/>
    <s v="COMPRA DE VIVIENDA"/>
    <s v="ALCANCE NACIONAL"/>
    <m/>
    <m/>
    <m/>
    <m/>
    <m/>
    <m/>
    <m/>
    <m/>
    <m/>
  </r>
  <r>
    <x v="16"/>
    <s v="ENRIQUE RAMON MALDONADO PEREZ"/>
    <s v="COMPRA DE VIVIENDA"/>
    <s v="ALCANCE NACIONAL"/>
    <m/>
    <m/>
    <m/>
    <m/>
    <m/>
    <m/>
    <m/>
    <m/>
    <m/>
  </r>
  <r>
    <x v="16"/>
    <s v="GEORGINA AGUERO VDA DE VALDEZ"/>
    <s v="COMPRA DE VIVIENDA"/>
    <s v="ALCANCE NACIONAL"/>
    <m/>
    <m/>
    <m/>
    <m/>
    <m/>
    <m/>
    <m/>
    <m/>
    <m/>
  </r>
  <r>
    <x v="16"/>
    <s v="CRISTINA IRALA LUGO"/>
    <s v="COMPRA DE VIVIENDA"/>
    <s v="ALCANCE NACIONAL"/>
    <m/>
    <m/>
    <m/>
    <m/>
    <m/>
    <m/>
    <m/>
    <m/>
    <m/>
  </r>
  <r>
    <x v="16"/>
    <s v="RODRIGO FEDERICO CAMPOS GAMARRA"/>
    <s v="COMPRA DE VIVIENDA"/>
    <s v="ALCANCE NACIONAL"/>
    <m/>
    <m/>
    <m/>
    <m/>
    <m/>
    <m/>
    <m/>
    <m/>
    <m/>
  </r>
  <r>
    <x v="16"/>
    <s v="LUCIA RAMONA BRITEZ FERNANDEZ"/>
    <s v="COMPRA DE VIVIENDA"/>
    <s v="ALCANCE NACIONAL"/>
    <m/>
    <m/>
    <m/>
    <m/>
    <m/>
    <m/>
    <m/>
    <m/>
    <m/>
  </r>
  <r>
    <x v="16"/>
    <s v="GLORIA BEATRIZ MARTINEZ ESCOBAR "/>
    <s v="COMPRA DE VIVIENDA"/>
    <s v="ALCANCE NACIONAL"/>
    <m/>
    <m/>
    <m/>
    <m/>
    <m/>
    <m/>
    <m/>
    <m/>
    <m/>
  </r>
  <r>
    <x v="16"/>
    <s v="LIDUVINA RÍOS FERNÁNDEZ"/>
    <s v="COMPRA DE VIVIENDA"/>
    <s v="ALCANCE NACIONAL"/>
    <m/>
    <m/>
    <m/>
    <m/>
    <m/>
    <m/>
    <m/>
    <m/>
    <m/>
  </r>
  <r>
    <x v="16"/>
    <s v="GLORIA CONCEPCION MELGAREJO RAMIREZ"/>
    <s v="EDIFICACION EN LOTE PROPIO"/>
    <s v="ALCANCE NACIONAL"/>
    <m/>
    <m/>
    <m/>
    <m/>
    <m/>
    <m/>
    <m/>
    <m/>
    <m/>
  </r>
  <r>
    <x v="16"/>
    <s v="CELSO GABRIEL ROTELA GOMEZ"/>
    <s v="EDIFICACION EN LOTE PROPIO"/>
    <s v="ALCANCE NACIONAL"/>
    <m/>
    <m/>
    <m/>
    <m/>
    <m/>
    <m/>
    <m/>
    <m/>
    <m/>
  </r>
  <r>
    <x v="16"/>
    <s v="LUCIANO AGUSTIN BARRIOS DUARTE"/>
    <s v="EDIFICACION EN LOTE PROPIO"/>
    <s v="ALCANCE NACIONAL"/>
    <m/>
    <m/>
    <m/>
    <m/>
    <m/>
    <m/>
    <m/>
    <m/>
    <m/>
  </r>
  <r>
    <x v="16"/>
    <s v="ALICIA SUSANA GIMÉNEZ AGUILAR"/>
    <s v="COMPRA DE VIVIENDA"/>
    <s v="ALCANCE NACIONAL"/>
    <m/>
    <m/>
    <m/>
    <m/>
    <m/>
    <m/>
    <m/>
    <m/>
    <m/>
  </r>
  <r>
    <x v="16"/>
    <s v="ESTELA MARISEL GOMEZ FARIÑA "/>
    <s v="COMPRA DE VIVIENDA"/>
    <s v="ALCANCE NACIONAL"/>
    <m/>
    <m/>
    <m/>
    <m/>
    <m/>
    <m/>
    <m/>
    <m/>
    <m/>
  </r>
  <r>
    <x v="16"/>
    <s v="BARBARA FERNANDEZ VDA DE GAMARRA "/>
    <s v="COMPRA DE VIVIENDA"/>
    <s v="ALCANCE NACIONAL"/>
    <m/>
    <m/>
    <m/>
    <m/>
    <m/>
    <m/>
    <m/>
    <m/>
    <m/>
  </r>
  <r>
    <x v="16"/>
    <s v="CLAUDIA GABRIELA CORVALAN RIVEROS"/>
    <s v="COMPRA DE VIVIENDA"/>
    <s v="ALCANCE NACIONAL"/>
    <m/>
    <m/>
    <m/>
    <m/>
    <m/>
    <m/>
    <m/>
    <m/>
    <m/>
  </r>
  <r>
    <x v="16"/>
    <s v="MARIA ANGELICA BOGARIN DE OLMEDO Y  BERNARDO OLMEDO CHAVEZ"/>
    <s v="COMPRA DE VIVIENDA"/>
    <s v="ALCANCE NACIONAL"/>
    <m/>
    <m/>
    <m/>
    <m/>
    <m/>
    <m/>
    <m/>
    <m/>
    <m/>
  </r>
  <r>
    <x v="16"/>
    <s v="CYNTHIA ROMINA GALEANO ALARCON "/>
    <s v="COMPRA DE VIVIENDA"/>
    <s v="ALCANCE NACIONAL"/>
    <m/>
    <m/>
    <m/>
    <m/>
    <m/>
    <m/>
    <m/>
    <m/>
    <m/>
  </r>
  <r>
    <x v="16"/>
    <s v="CARLOS OSVALDO HORACIO CHIOLA MAIDANA"/>
    <s v="COMPRA DE VIVIENDA"/>
    <s v="ALCANCE NACIONAL"/>
    <m/>
    <m/>
    <m/>
    <m/>
    <m/>
    <m/>
    <m/>
    <m/>
    <m/>
  </r>
  <r>
    <x v="16"/>
    <s v="ROSSANA CELESTE FERNANDEZ AMARILLA"/>
    <s v="COMPRA DE VIVIENDA"/>
    <s v="ALCANCE NACIONAL"/>
    <m/>
    <m/>
    <m/>
    <m/>
    <m/>
    <m/>
    <m/>
    <m/>
    <m/>
  </r>
  <r>
    <x v="16"/>
    <s v="HÉCTOR ENRIQUE GAMARRA OCAMPOS"/>
    <s v="COMPRA DE VIVIENDA"/>
    <s v="ALCANCE NACIONAL"/>
    <m/>
    <m/>
    <m/>
    <m/>
    <m/>
    <m/>
    <m/>
    <m/>
    <m/>
  </r>
  <r>
    <x v="16"/>
    <s v="LUCIANA VARGAS ROJAS"/>
    <s v="COMPRA DE VIVIENDA"/>
    <s v="ALCANCE NACIONAL"/>
    <m/>
    <m/>
    <m/>
    <m/>
    <m/>
    <m/>
    <m/>
    <m/>
    <m/>
  </r>
  <r>
    <x v="16"/>
    <s v="FACUNDA AQUINO DE FERREIRA"/>
    <s v="COMPRA DE VIVIENDA"/>
    <s v="ALCANCE NACIONAL"/>
    <m/>
    <m/>
    <m/>
    <m/>
    <m/>
    <m/>
    <m/>
    <m/>
    <m/>
  </r>
  <r>
    <x v="16"/>
    <s v="RAMONA OJEDA MARIN"/>
    <s v="COMPRA DE VIVIENDA"/>
    <s v="ALCANCE NACIONAL"/>
    <m/>
    <m/>
    <m/>
    <m/>
    <m/>
    <m/>
    <m/>
    <m/>
    <m/>
  </r>
  <r>
    <x v="16"/>
    <s v="ROLANDO AGÜERO"/>
    <s v="COMPRA DE VIVIENDA"/>
    <s v="ALCANCE NACIONAL"/>
    <m/>
    <m/>
    <m/>
    <m/>
    <m/>
    <m/>
    <m/>
    <m/>
    <m/>
  </r>
  <r>
    <x v="16"/>
    <s v="EUGENIA ESPINOLA VDA. DE RIVEROS"/>
    <s v="COMPRA DE VIVIENDA"/>
    <s v="ALCANCE NACIONAL"/>
    <m/>
    <m/>
    <m/>
    <m/>
    <m/>
    <m/>
    <m/>
    <m/>
    <m/>
  </r>
  <r>
    <x v="16"/>
    <s v="MARIA EUGENIA INSFRAN DE MONGES"/>
    <s v="COMPRA DE VIVIENDA"/>
    <s v="ALCANCE NACIONAL"/>
    <m/>
    <m/>
    <m/>
    <m/>
    <m/>
    <m/>
    <m/>
    <m/>
    <m/>
  </r>
  <r>
    <x v="16"/>
    <s v="MARÍA ELENA ZARZA GOIRIZ "/>
    <s v="COMPRA DE VIVIENDA"/>
    <s v="ALCANCE NACIONAL"/>
    <m/>
    <m/>
    <m/>
    <m/>
    <m/>
    <m/>
    <m/>
    <m/>
    <m/>
  </r>
  <r>
    <x v="16"/>
    <s v="MARÍA LAURA B. VILLAGRA FERREIRA "/>
    <s v="COMPRA DE VIVIENDA"/>
    <s v="ALCANCE NACIONAL"/>
    <m/>
    <m/>
    <m/>
    <m/>
    <m/>
    <m/>
    <m/>
    <m/>
    <m/>
  </r>
  <r>
    <x v="16"/>
    <s v="JORGE RAÚL ÑAMANDÚ "/>
    <s v="COMPRA DE VIVIENDA"/>
    <s v="ALCANCE NACIONAL"/>
    <m/>
    <m/>
    <m/>
    <m/>
    <m/>
    <m/>
    <m/>
    <m/>
    <m/>
  </r>
  <r>
    <x v="16"/>
    <s v="CARMEN ROMINA CÁCERES DE TORRES"/>
    <s v="EDIFICACION EN LOTE PROPIO"/>
    <s v="ALCANCE NACIONAL"/>
    <m/>
    <n v="1"/>
    <m/>
    <m/>
    <m/>
    <m/>
    <m/>
    <n v="0.45"/>
    <s v="EN EJECUCIÓN"/>
  </r>
  <r>
    <x v="16"/>
    <s v="MATILDE ENCISO MARTÍNEZ"/>
    <s v="EDIFICACION EN LOTE PROPIO"/>
    <s v="ALCANCE NACIONAL"/>
    <m/>
    <n v="1"/>
    <m/>
    <m/>
    <m/>
    <m/>
    <m/>
    <n v="0.45"/>
    <s v="EN EJECUCIÓN"/>
  </r>
  <r>
    <x v="16"/>
    <s v="GLORIA FÁTIMA AYALA DE AMARILLA"/>
    <s v="EDIFICACION EN LOTE PROPIO"/>
    <s v="ALCANCE NACIONAL"/>
    <m/>
    <m/>
    <n v="1"/>
    <m/>
    <m/>
    <m/>
    <m/>
    <n v="1"/>
    <s v="CULMINADA"/>
  </r>
  <r>
    <x v="16"/>
    <s v="EVER ISMAEL VONSTREBER"/>
    <s v="EDIFICACION EN LOTE PROPIO"/>
    <s v="ALCANCE NACIONAL"/>
    <n v="1"/>
    <m/>
    <m/>
    <m/>
    <m/>
    <m/>
    <m/>
    <n v="0"/>
    <s v="A INICIAR"/>
  </r>
  <r>
    <x v="16"/>
    <s v="MIGUEL ÁNGEL AYALA GONZÁLEZ"/>
    <s v="EDIFICACION EN LOTE PROPIO"/>
    <s v="ALCANCE NACIONAL"/>
    <m/>
    <n v="1"/>
    <m/>
    <m/>
    <m/>
    <m/>
    <m/>
    <n v="0.45"/>
    <s v="EN EJECUCIÓN"/>
  </r>
  <r>
    <x v="16"/>
    <s v="ELSA ROSSANA MOSTEIRO LARATRO"/>
    <s v="COMPRA DE VIVIENDA NUEVA O USADA PARA PERSONAS CON DISCAPACIDAD"/>
    <s v="ALCANCE NACIONAL"/>
    <m/>
    <m/>
    <m/>
    <n v="1"/>
    <m/>
    <m/>
    <m/>
    <n v="0"/>
    <s v="EN PROCESO"/>
  </r>
  <r>
    <x v="16"/>
    <s v="NANCI URSULINA MARTÍNEZ"/>
    <s v="COMPRA DE VIVIENDA NUEVA O USADA PARA PERSONAS CON DISCAPACIDAD"/>
    <s v="ALCANCE NACIONAL"/>
    <m/>
    <m/>
    <m/>
    <n v="1"/>
    <m/>
    <m/>
    <m/>
    <n v="0"/>
    <s v="EN PROCESO"/>
  </r>
  <r>
    <x v="16"/>
    <s v="ILDA RAMONA FRANCO DE MENDEZ"/>
    <s v="COMPRA DE VIVIENDA NUEVA O USADA PARA PERSONAS CON DISCAPACIDAD"/>
    <s v="ALCANCE NACIONAL"/>
    <m/>
    <m/>
    <n v="1"/>
    <m/>
    <m/>
    <m/>
    <m/>
    <n v="1"/>
    <s v="CULMINADA"/>
  </r>
  <r>
    <x v="16"/>
    <s v="DELMA IBAÑEZ MARTÍNEZ"/>
    <s v="COMPRA DE VIVIENDA NUEVA O USADA PARA PERSONAS CON DISCAPACIDAD"/>
    <s v="ALCANCE NACIONAL"/>
    <m/>
    <m/>
    <m/>
    <n v="1"/>
    <m/>
    <m/>
    <m/>
    <n v="0"/>
    <s v="EN PROCESO"/>
  </r>
  <r>
    <x v="16"/>
    <s v="CARMEN GRACIELA CABRAL"/>
    <s v="COMPRA DE VIVIENDA NUEVA O USADA PARA PERSONAS CON DISCAPACIDAD"/>
    <s v="ALCANCE NACIONAL"/>
    <m/>
    <m/>
    <n v="1"/>
    <m/>
    <m/>
    <m/>
    <m/>
    <n v="1"/>
    <s v="CULMINADA"/>
  </r>
  <r>
    <x v="16"/>
    <s v="VIRGINIA AYALA "/>
    <s v="EDIFICACION EN LOTE PROPIO"/>
    <s v="ALCANCE NACIONAL"/>
    <m/>
    <n v="1"/>
    <m/>
    <m/>
    <m/>
    <m/>
    <m/>
    <n v="0.45"/>
    <s v="EN EJECUCIÓN"/>
  </r>
  <r>
    <x v="16"/>
    <s v="JOHANA ALICE GAONA CARDOZO "/>
    <s v="EDIFICACION EN LOTE PROPIO"/>
    <s v="ALCANCE NACIONAL"/>
    <m/>
    <n v="1"/>
    <m/>
    <m/>
    <m/>
    <m/>
    <m/>
    <n v="0.45"/>
    <s v="EN EJECUCIÓN"/>
  </r>
  <r>
    <x v="16"/>
    <s v="LIDIA RUPERTA FERNANDEZ "/>
    <s v="EDIFICACION EN LOTE PROPIO"/>
    <s v="ALCANCE NACIONAL"/>
    <m/>
    <n v="1"/>
    <m/>
    <m/>
    <m/>
    <m/>
    <m/>
    <n v="0.45"/>
    <s v="EN EJECUCIÓN"/>
  </r>
  <r>
    <x v="16"/>
    <s v="MODESTO VEGA CORONEL"/>
    <s v="EDIFICACION EN LOTE PROPIO"/>
    <s v="ALCANCE NACIONAL"/>
    <m/>
    <m/>
    <m/>
    <m/>
    <m/>
    <m/>
    <m/>
    <n v="1"/>
    <s v="CULMINADA"/>
  </r>
  <r>
    <x v="16"/>
    <s v="MARIA LUISA BELLO"/>
    <s v="COMPRA DE VIVIENDA"/>
    <s v="ALCANCE NACIONAL"/>
    <m/>
    <m/>
    <m/>
    <m/>
    <m/>
    <m/>
    <m/>
    <n v="1"/>
    <s v="CULMINADA"/>
  </r>
  <r>
    <x v="16"/>
    <s v="MARTA ZUNILDA VELAZQUEZ"/>
    <s v="COMPRA DE VIVIENDA"/>
    <s v="ALCANCE NACIONAL"/>
    <m/>
    <m/>
    <m/>
    <m/>
    <m/>
    <m/>
    <m/>
    <n v="1"/>
    <s v="CULMINADA"/>
  </r>
  <r>
    <x v="16"/>
    <s v="GUSTAVO RAMON VAZQUEZ PEREIRA"/>
    <s v="COMPRA DE VIVIENDA P/DISCAPACITADO"/>
    <s v="ALCANCE NACIONAL"/>
    <m/>
    <m/>
    <m/>
    <m/>
    <m/>
    <m/>
    <m/>
    <n v="1"/>
    <s v="CULMINADA"/>
  </r>
  <r>
    <x v="16"/>
    <s v="JOEL LUCAS SANCHEZ"/>
    <s v="COMPRA DE VIVIENDA P/DISCAPACITADO"/>
    <s v="ALCANCE NACIONAL"/>
    <m/>
    <m/>
    <m/>
    <m/>
    <m/>
    <m/>
    <m/>
    <n v="1"/>
    <s v="CULMINADA"/>
  </r>
  <r>
    <x v="16"/>
    <s v="TRANQUILINO FERMIN MENDOZA"/>
    <s v="COMPRA DE VIVIENDA"/>
    <s v="ALCANCE NACIONAL"/>
    <m/>
    <m/>
    <m/>
    <m/>
    <m/>
    <m/>
    <m/>
    <n v="1"/>
    <s v="CULMINADA"/>
  </r>
  <r>
    <x v="16"/>
    <s v="BEATRIZ GONZALEZ BURGOS "/>
    <s v="EDIFICACION EN LOTE PROPIO"/>
    <s v="ALCANCE NACIONAL"/>
    <m/>
    <m/>
    <m/>
    <m/>
    <m/>
    <m/>
    <m/>
    <n v="1"/>
    <s v="CULMINADA"/>
  </r>
  <r>
    <x v="16"/>
    <s v="EMILCE MARIELA MARECO"/>
    <s v="COMPRA DE VIVIENDA "/>
    <s v="ALCANCE NACIONAL"/>
    <m/>
    <m/>
    <m/>
    <m/>
    <m/>
    <m/>
    <m/>
    <n v="1"/>
    <s v="CULMINADA"/>
  </r>
  <r>
    <x v="16"/>
    <s v="MARIA BEATRIZ LEIVA GUERRERO"/>
    <s v="COMPRA DE VIVIENDA NUEVA O USADA PARA PERSONAS CON DISCAPACIDAD"/>
    <s v="ALCANCE NACIONAL"/>
    <m/>
    <m/>
    <m/>
    <n v="1"/>
    <m/>
    <m/>
    <m/>
    <n v="0"/>
    <s v="EN PROCESO"/>
  </r>
  <r>
    <x v="16"/>
    <s v="CONCEPCION TORRES"/>
    <s v="COMPRA DE VIVIENDA NUEVA O USADA PARA PERSONAS CON DISCAPACIDAD"/>
    <s v="ALCANCE NACIONAL"/>
    <m/>
    <m/>
    <m/>
    <n v="1"/>
    <m/>
    <m/>
    <m/>
    <n v="0"/>
    <s v="EN PROCESO"/>
  </r>
  <r>
    <x v="16"/>
    <s v="ROSA CRISTALDO"/>
    <s v="COMPRA DE VIVIENDA NUEVA O USADA PARA PERSONAS CON DISCAPACIDAD"/>
    <s v="ALCANCE NACIONAL"/>
    <m/>
    <m/>
    <m/>
    <n v="1"/>
    <m/>
    <m/>
    <m/>
    <n v="0"/>
    <s v="EN PROCESO"/>
  </r>
  <r>
    <x v="16"/>
    <s v="EUGENIO MEDINA OLMEDO"/>
    <s v="COMPRA DE VIVIENDA NUEVA O USADA PARA PERSONAS CON DISCAPACIDAD"/>
    <s v="ALCANCE NACIONAL"/>
    <m/>
    <m/>
    <m/>
    <n v="1"/>
    <m/>
    <m/>
    <m/>
    <n v="0"/>
    <s v="EN PROCESO"/>
  </r>
  <r>
    <x v="16"/>
    <s v="JULIA SANTA GAVILAN CAÑETE"/>
    <s v="COMPRA DE VIVIENDA NUEVA O USADA PARA PERSONAS CON DISCAPACIDAD"/>
    <s v="ALCANCE NACIONAL"/>
    <m/>
    <m/>
    <m/>
    <n v="1"/>
    <m/>
    <m/>
    <m/>
    <n v="0"/>
    <s v="EN PROCESO"/>
  </r>
  <r>
    <x v="16"/>
    <s v="EPIFANIA OZUNA"/>
    <s v="COMPRA DE VIVIENDA NUEVA O USADA PARA PERSONAS CON DISCAPACIDAD"/>
    <s v="ALCANCE NACIONAL"/>
    <m/>
    <m/>
    <m/>
    <n v="1"/>
    <m/>
    <m/>
    <m/>
    <n v="0"/>
    <s v="EN PROCESO"/>
  </r>
  <r>
    <x v="16"/>
    <s v="MARIA ELIGIA MIÑO GODOY"/>
    <s v="EDIFICACION EN LOTE PROPIO"/>
    <s v="ALCANCE NACIONAL"/>
    <m/>
    <n v="1"/>
    <m/>
    <m/>
    <m/>
    <m/>
    <m/>
    <n v="0.45"/>
    <s v="EN EJECUCIÓN"/>
  </r>
  <r>
    <x v="16"/>
    <s v="ALBA EVANGELINA RECALDE CACERES"/>
    <s v="EDIFICACION EN LOTE PROPIO"/>
    <s v="ALCANCE NACIONAL"/>
    <n v="1"/>
    <m/>
    <m/>
    <m/>
    <m/>
    <m/>
    <m/>
    <n v="0"/>
    <s v="A INICIAR"/>
  </r>
  <r>
    <x v="16"/>
    <s v="ALCIDES TILLERIA GAMARRA Y "/>
    <s v="COMPRA  DE VIVIENDA"/>
    <s v="ALCANCE NACIONAL"/>
    <m/>
    <m/>
    <m/>
    <m/>
    <m/>
    <m/>
    <m/>
    <n v="1"/>
    <s v="CULMINADA"/>
  </r>
  <r>
    <x v="16"/>
    <s v="JORGE LUIS CORONEL GAMARRA"/>
    <s v="COMPRA  DE VIVIENDA"/>
    <s v="ALCANCE NACIONAL"/>
    <m/>
    <m/>
    <n v="1"/>
    <m/>
    <m/>
    <m/>
    <m/>
    <n v="1"/>
    <s v="CULMINADA"/>
  </r>
  <r>
    <x v="16"/>
    <s v="MIRIAN MERCEDES MARTINEZ"/>
    <s v="COMPRA  DE VIVIENDA"/>
    <s v="ALCANCE NACIONAL"/>
    <m/>
    <m/>
    <n v="1"/>
    <m/>
    <m/>
    <m/>
    <m/>
    <n v="1"/>
    <s v="CULMINADA"/>
  </r>
  <r>
    <x v="16"/>
    <s v="MARIA CELESTINA MENDOZA"/>
    <s v="COMPRA  DE VIVIENDA"/>
    <s v="ALCANCE NACIONAL"/>
    <m/>
    <m/>
    <m/>
    <m/>
    <m/>
    <m/>
    <m/>
    <n v="1"/>
    <s v="CULMINADA"/>
  </r>
  <r>
    <x v="16"/>
    <s v="TEODULO JAVIER REYES CENTURION"/>
    <s v="COMPRA  DE VIVIENDA"/>
    <s v="ALCANCE NACIONAL"/>
    <m/>
    <m/>
    <m/>
    <m/>
    <m/>
    <m/>
    <m/>
    <n v="1"/>
    <s v="CULMINADA"/>
  </r>
  <r>
    <x v="16"/>
    <s v="ALICIA ESTANISLAA ROJAS ALCARAZ"/>
    <s v="COMPRA  DE VIVIENDA"/>
    <s v="ALCANCE NACIONAL"/>
    <m/>
    <m/>
    <m/>
    <m/>
    <m/>
    <m/>
    <m/>
    <n v="1"/>
    <s v="CULMINADA"/>
  </r>
  <r>
    <x v="16"/>
    <s v="ROSAURA ARMINDA CÁCERES"/>
    <s v="COMPRA  DE VIVIENDA"/>
    <s v="ALCANCE NACIONAL"/>
    <m/>
    <m/>
    <m/>
    <m/>
    <m/>
    <m/>
    <m/>
    <n v="1"/>
    <s v="CULMINADA"/>
  </r>
  <r>
    <x v="16"/>
    <s v="AMILCAR DANIEL MARIN CABRAL"/>
    <s v="COMPRA  DE VIVIENDA"/>
    <s v="ALCANCE NACIONAL"/>
    <m/>
    <m/>
    <m/>
    <m/>
    <m/>
    <m/>
    <m/>
    <n v="1"/>
    <s v="CULMINADA"/>
  </r>
  <r>
    <x v="16"/>
    <s v="MARLENE ESCURRA GALLY"/>
    <s v="COMPRA  DE VIVIENDA"/>
    <s v="ALCANCE NACIONAL"/>
    <m/>
    <m/>
    <m/>
    <m/>
    <m/>
    <m/>
    <m/>
    <n v="1"/>
    <s v="CULMINADA"/>
  </r>
  <r>
    <x v="16"/>
    <s v="EDGAR RENÉ OVIEDO FIGUEREDO"/>
    <s v="EDIFICACION EN LOTE PROPIO"/>
    <s v="ALCANCE NACIONAL"/>
    <m/>
    <m/>
    <m/>
    <m/>
    <m/>
    <m/>
    <m/>
    <n v="1"/>
    <s v="CULMINADA"/>
  </r>
  <r>
    <x v="16"/>
    <s v="RAUL SALUSTIANO MORALES"/>
    <s v="EDIFICACION EN LOTE PROPIO"/>
    <s v="ALCANCE NACIONAL"/>
    <m/>
    <m/>
    <m/>
    <n v="1"/>
    <m/>
    <m/>
    <m/>
    <n v="0"/>
    <s v="EN PROCESO"/>
  </r>
  <r>
    <x v="16"/>
    <s v="ANIBAL GONZALEZ MOREL"/>
    <s v="EDIFICACION EN LOTE PROPIO"/>
    <s v="ALCANCE NACIONAL"/>
    <m/>
    <m/>
    <m/>
    <m/>
    <m/>
    <m/>
    <n v="1"/>
    <n v="1"/>
    <s v="CULMINADA"/>
  </r>
  <r>
    <x v="16"/>
    <s v="MAYRA ANELI SALINAS"/>
    <s v="COMPRA DE VIVIENDA"/>
    <s v="ALCANCE NACIONAL"/>
    <m/>
    <m/>
    <m/>
    <m/>
    <m/>
    <m/>
    <m/>
    <n v="1"/>
    <s v="CULMINADA"/>
  </r>
  <r>
    <x v="16"/>
    <s v="LILIAN DEL CARMEN CABALLERO "/>
    <s v="COMPRA DE VIVIENDA P/DISCAPACITADO"/>
    <s v="ALCANCE NACIONAL"/>
    <m/>
    <m/>
    <m/>
    <m/>
    <m/>
    <m/>
    <m/>
    <n v="1"/>
    <s v="CULMINADA"/>
  </r>
  <r>
    <x v="16"/>
    <s v="PEDRO RAMON BENITEZ CALONGA y LUZ MIRNA MANCUELLO BRITOS"/>
    <s v="COMPRA DE VIVIENDA P/DISCAPACITADO"/>
    <s v="ALCANCE NACIONAL"/>
    <m/>
    <m/>
    <m/>
    <m/>
    <m/>
    <m/>
    <m/>
    <n v="1"/>
    <s v="CULMINADA"/>
  </r>
  <r>
    <x v="16"/>
    <s v="MARIA SELVA ACOSTA Y HERMENEGILDO GONZALEZ CACERES"/>
    <s v="COMPRA DE VIVIENDA P/DISCAPACITADO"/>
    <s v="ALCANCE NACIONAL"/>
    <m/>
    <m/>
    <m/>
    <m/>
    <m/>
    <m/>
    <m/>
    <n v="1"/>
    <s v="CULMINADA"/>
  </r>
  <r>
    <x v="16"/>
    <s v="PELAGIA MAIDANA LOPEZ "/>
    <s v="COMPRA DE VIVIENDA P/DISCAPACITADO"/>
    <s v="ALCANCE NACIONAL"/>
    <m/>
    <m/>
    <m/>
    <m/>
    <m/>
    <m/>
    <m/>
    <n v="1"/>
    <s v="CULMINADA"/>
  </r>
  <r>
    <x v="16"/>
    <s v="MAGDALENA GIMENEZ DE FRANCO  y Sr. ELISEO FRANCO PAREDES  "/>
    <s v="COMPRA DE VIVIENDA P/DISCAPACITADO"/>
    <s v="ALCANCE NACIONAL"/>
    <m/>
    <m/>
    <m/>
    <m/>
    <m/>
    <m/>
    <m/>
    <n v="1"/>
    <s v="CULMINADA"/>
  </r>
  <r>
    <x v="16"/>
    <s v="ALBERTO GONZALEZ PEREIRA y Sra. CARMEN ONORIA MARTINEZ "/>
    <s v="COMPRA DE VIVIENDA P/DISCAPACITADO"/>
    <s v="ALCANCE NACIONAL"/>
    <m/>
    <m/>
    <m/>
    <m/>
    <m/>
    <m/>
    <m/>
    <n v="1"/>
    <s v="CULMINADA"/>
  </r>
  <r>
    <x v="16"/>
    <s v="WILMA ESTHER CORONEL TALAVERA"/>
    <s v="COMPRA DE VIVIENDA P/DISCAPACITADO"/>
    <s v="ALCANCE NACIONAL"/>
    <m/>
    <m/>
    <m/>
    <m/>
    <m/>
    <m/>
    <m/>
    <n v="1"/>
    <s v="CULMINADA"/>
  </r>
  <r>
    <x v="16"/>
    <s v="CELIA PATRICIA FUNES AGUERO "/>
    <s v="COMPRA DE VIVIENDA P/DISCAPACITADO"/>
    <s v="ALCANCE NACIONAL"/>
    <m/>
    <m/>
    <m/>
    <m/>
    <m/>
    <m/>
    <m/>
    <n v="1"/>
    <s v="CULMINADA"/>
  </r>
  <r>
    <x v="16"/>
    <s v="NESTOR ANTONIO BAREIRO GOMEZ"/>
    <s v="COMPRA DE VIVIENDA P/DISCAPACITADO"/>
    <s v="ALCANCE NACIONAL"/>
    <m/>
    <m/>
    <m/>
    <m/>
    <m/>
    <m/>
    <m/>
    <n v="1"/>
    <s v="CULMINADA"/>
  </r>
  <r>
    <x v="16"/>
    <s v="VIDALINA SERNA DE FLEITAS"/>
    <s v="COMPRA DE VIVIENDA P/DISCAPACITADO"/>
    <s v="ALCANCE NACIONAL"/>
    <m/>
    <m/>
    <m/>
    <m/>
    <m/>
    <m/>
    <m/>
    <n v="1"/>
    <s v="CULMINADA"/>
  </r>
  <r>
    <x v="16"/>
    <s v="MIRNA RAMONA BOBADILLA SALDIVAR "/>
    <s v="COMPRA DE VIVIENDA P/DISCAPACITADO"/>
    <s v="ALCANCE NACIONAL"/>
    <m/>
    <m/>
    <m/>
    <m/>
    <m/>
    <m/>
    <m/>
    <n v="1"/>
    <s v="CULMINADA"/>
  </r>
  <r>
    <x v="16"/>
    <s v="VICTORIA BEATRIZ GALEANO BENITEZ"/>
    <s v="COMPRA DE VIVIENDA P/DISCAPACITADO"/>
    <s v="ALCANCE NACIONAL"/>
    <m/>
    <m/>
    <m/>
    <m/>
    <m/>
    <m/>
    <m/>
    <n v="1"/>
    <s v="CULMINADA"/>
  </r>
  <r>
    <x v="16"/>
    <s v="MARIO SANCHEZ ARANDA y MARIA CONCEPCIÓN  ESCALANTE "/>
    <s v="EDIFICACION EN LOTE PROPIO"/>
    <s v="ALCANCE NACIONAL"/>
    <m/>
    <m/>
    <m/>
    <m/>
    <m/>
    <m/>
    <m/>
    <n v="1"/>
    <s v="CULMINADA"/>
  </r>
  <r>
    <x v="16"/>
    <s v="BASILIA CENTURION ROMERO"/>
    <s v="EDIFICACION EN LOTE PROPIO"/>
    <s v="ALCANCE NACIONAL"/>
    <m/>
    <m/>
    <m/>
    <m/>
    <m/>
    <m/>
    <m/>
    <n v="1"/>
    <s v="CULMINADA"/>
  </r>
  <r>
    <x v="16"/>
    <s v="VENANCIA BOGADO GAUTO"/>
    <s v="COMPRA  DE VIVIENDA"/>
    <s v="ALCANCE NACIONAL"/>
    <m/>
    <m/>
    <m/>
    <m/>
    <m/>
    <m/>
    <m/>
    <n v="1"/>
    <s v="CULMINADA"/>
  </r>
  <r>
    <x v="16"/>
    <s v="CINTHIA CAROLINA RODRIGUEZ MEDINA"/>
    <s v="COMPRA  DE VIVIENDA"/>
    <s v="ALCANCE NACIONAL"/>
    <m/>
    <m/>
    <m/>
    <n v="1"/>
    <m/>
    <m/>
    <m/>
    <n v="0"/>
    <s v="EN PROCESO"/>
  </r>
  <r>
    <x v="16"/>
    <s v="RAMON RUIZ DIAZ y MIRNA MARIELA ALONSO RIQUELME "/>
    <s v="EDIFICACION EN LOTE PROPIO"/>
    <s v="ALCANCE NACIONAL"/>
    <m/>
    <m/>
    <m/>
    <m/>
    <m/>
    <m/>
    <m/>
    <n v="1"/>
    <s v="CULMINADA"/>
  </r>
  <r>
    <x v="16"/>
    <s v="MONICA MIRANDA"/>
    <s v="COMPRA  DE VIVIENDA"/>
    <s v="ALCANCE NACIONAL"/>
    <m/>
    <m/>
    <m/>
    <m/>
    <m/>
    <m/>
    <m/>
    <n v="1"/>
    <s v="CULMINADA"/>
  </r>
  <r>
    <x v="16"/>
    <s v="VILMA BEATRIZ CARRERA BAEZ"/>
    <s v="COMPRA DE VIVIENDA P/DISCAPACITADO"/>
    <s v="ALCANCE NACIONAL"/>
    <m/>
    <m/>
    <m/>
    <m/>
    <m/>
    <m/>
    <m/>
    <n v="1"/>
    <s v="CULMINADA"/>
  </r>
  <r>
    <x v="16"/>
    <s v="TERESA ALEGRE FLORENTIN"/>
    <s v="COMPRA DE VIVIENDA P/DISCAPACITADO"/>
    <s v="ALCANCE NACIONAL"/>
    <m/>
    <m/>
    <m/>
    <m/>
    <m/>
    <m/>
    <m/>
    <n v="1"/>
    <s v="CULMINADA"/>
  </r>
  <r>
    <x v="16"/>
    <s v="ELISS ANTONIA VALIENTE LEGUIZAMON "/>
    <s v="COMPRA DE VIVIENDA P/DISCAPACITADO"/>
    <s v="ALCANCE NACIONAL"/>
    <m/>
    <m/>
    <m/>
    <m/>
    <m/>
    <m/>
    <m/>
    <n v="1"/>
    <s v="CULMINADA"/>
  </r>
  <r>
    <x v="16"/>
    <s v="MARIA LUCIA FRETES PRIETO"/>
    <s v="COMPRA DE VIVIENDA P/DISCAPACITADO"/>
    <s v="ALCANCE NACIONAL"/>
    <m/>
    <m/>
    <m/>
    <m/>
    <m/>
    <m/>
    <m/>
    <n v="1"/>
    <s v="CULMINADA"/>
  </r>
  <r>
    <x v="16"/>
    <s v="MARIA URSULINA VAZQUEZ BRIZUELA"/>
    <s v="COMPRA DE VIVIENDA P/DISCAPACITADO"/>
    <s v="ALCANCE NACIONAL"/>
    <m/>
    <m/>
    <m/>
    <m/>
    <m/>
    <m/>
    <m/>
    <n v="1"/>
    <s v="CULMINADA"/>
  </r>
  <r>
    <x v="16"/>
    <s v="NERI ALBINO CAZAL Y BARSILISA BAEZ ALCARAZ"/>
    <s v="COMPRA DE VIVIENDA P/DISCAPACITADO"/>
    <s v="ALCANCE NACIONAL"/>
    <m/>
    <m/>
    <m/>
    <m/>
    <m/>
    <m/>
    <m/>
    <n v="1"/>
    <s v="CULMINADA"/>
  </r>
  <r>
    <x v="16"/>
    <s v="EDILTRUDIS MALDONADO DE NUÑEZ  y JUAN RAFAEL NUÑEZ ESCOBAR "/>
    <s v="COMPRA DE VIVIENDA P/DISCAPACITADO"/>
    <s v="ALCANCE NACIONAL"/>
    <m/>
    <m/>
    <m/>
    <m/>
    <m/>
    <m/>
    <m/>
    <n v="1"/>
    <s v="CULMINADA"/>
  </r>
  <r>
    <x v="16"/>
    <s v="CLAUDIO MARCELINO DOMINGUEZ BORDON Y ALBA MARIA ESCOBAR GIMENEZ"/>
    <s v="COMPRA DE VIVIENDA P/DISCAPACITADO"/>
    <s v="ALCANCE NACIONAL"/>
    <m/>
    <m/>
    <m/>
    <m/>
    <m/>
    <m/>
    <m/>
    <n v="1"/>
    <s v="CULMINADA"/>
  </r>
  <r>
    <x v="16"/>
    <s v="CARMEN ECHAGUE DE BEINTEZ y HERIBERTO BENITEZ FARIÑA"/>
    <s v="EDIFICACION EN LOTE PROPIO"/>
    <s v="ALCANCE NACIONAL"/>
    <m/>
    <n v="1"/>
    <m/>
    <m/>
    <m/>
    <m/>
    <m/>
    <n v="0.45"/>
    <s v="EN EJECUCIÓN"/>
  </r>
  <r>
    <x v="16"/>
    <s v="SIRLEY ROMINA VILLALBA SEGOVIA  "/>
    <s v="EDIFICACION EN LOTE PROPIO"/>
    <s v="ALCANCE NACIONAL"/>
    <m/>
    <m/>
    <n v="1"/>
    <m/>
    <m/>
    <m/>
    <m/>
    <n v="1"/>
    <s v="CULMINADA"/>
  </r>
  <r>
    <x v="16"/>
    <s v="MARIA RUFINA RAMIREZ GONZALEZ  y NORBERTO BARRIOS MARTINEZ "/>
    <s v="EDIFICACION EN LOTE PROPIO"/>
    <s v="ALCANCE NACIONAL"/>
    <m/>
    <n v="1"/>
    <m/>
    <m/>
    <m/>
    <m/>
    <m/>
    <n v="0.45"/>
    <s v="EN EJECUCIÓN"/>
  </r>
  <r>
    <x v="16"/>
    <s v="MIGUEL ANGEL ROJA SILVA y JUANA JOSEFINA LEZCANO GOMEZ"/>
    <s v="COMPRA DE VIVIENDA P/DISCAPACITADO"/>
    <s v="ALCANCE NACIONAL"/>
    <m/>
    <m/>
    <m/>
    <m/>
    <m/>
    <m/>
    <m/>
    <n v="1"/>
    <s v="CULMINADA"/>
  </r>
  <r>
    <x v="16"/>
    <s v="LIDIA PENAYO "/>
    <s v="EDIFICACION EN LOTE PROPIO"/>
    <s v="ALCANCE NACIONAL"/>
    <m/>
    <n v="1"/>
    <m/>
    <m/>
    <m/>
    <m/>
    <m/>
    <n v="0.45"/>
    <s v="EN EJECUCIÓN"/>
  </r>
  <r>
    <x v="16"/>
    <s v="MARIA AEJANDRA DORIA ARGAÑA y ENRIQUE RAFAEL SEGOVIA BONET "/>
    <s v="EDIFICACION EN LOTE PROPIO"/>
    <s v="ALCANCE NACIONAL"/>
    <m/>
    <m/>
    <n v="1"/>
    <m/>
    <m/>
    <m/>
    <m/>
    <n v="1"/>
    <s v="CULMINADA"/>
  </r>
  <r>
    <x v="16"/>
    <s v="KARINA ELIZABETH CARDOZO ROMAN"/>
    <s v="COMPRA DE VIVIENDA P/DISCAPACITADO"/>
    <s v="ALCANCE NACIONAL"/>
    <m/>
    <m/>
    <m/>
    <m/>
    <m/>
    <m/>
    <m/>
    <n v="1"/>
    <s v="CULMINADA"/>
  </r>
  <r>
    <x v="16"/>
    <s v="NIUEVOS PROYECTOS"/>
    <m/>
    <m/>
    <m/>
    <m/>
    <m/>
    <m/>
    <m/>
    <m/>
    <m/>
    <m/>
    <m/>
  </r>
  <r>
    <x v="16"/>
    <s v="SIXTO MARTIN MORÁN LEÓN Y SOFIA LORENA  RAMÍREZ MARTÍNEZ"/>
    <s v="COMPRA  DE VIVIENDA"/>
    <s v="ALCANCE NACIONAL"/>
    <m/>
    <m/>
    <m/>
    <m/>
    <m/>
    <m/>
    <m/>
    <n v="1"/>
    <s v="CULMINADA"/>
  </r>
  <r>
    <x v="16"/>
    <s v="MARTA SOLEDAD PAVÓN  SANABRIA"/>
    <s v="COMPRA DE VIVIENDA P/DISCAPACITADO"/>
    <s v="ALCANCE NACIONAL"/>
    <m/>
    <m/>
    <m/>
    <m/>
    <m/>
    <m/>
    <m/>
    <n v="1"/>
    <s v="CULMINADA"/>
  </r>
  <r>
    <x v="16"/>
    <s v="DIANA MARIA TORRES"/>
    <s v="COMPRA DE VIVIENDA P/DISCAPACITADO"/>
    <s v="ALCANCE NACIONAL"/>
    <m/>
    <m/>
    <m/>
    <m/>
    <m/>
    <m/>
    <m/>
    <n v="1"/>
    <s v="CULMINADA"/>
  </r>
  <r>
    <x v="16"/>
    <s v="DELIO RAMÓN GOMEZ"/>
    <s v="COMPRA DE VIVIENDA P/DISCAPACITADO"/>
    <s v="ALCANCE NACIONAL"/>
    <m/>
    <m/>
    <m/>
    <m/>
    <m/>
    <m/>
    <m/>
    <n v="1"/>
    <s v="CULMINADA"/>
  </r>
  <r>
    <x v="16"/>
    <s v="PATRICIA FLORENTIN GARAY"/>
    <s v="EDIFICACION EN LOTE PROPIO"/>
    <s v="ALCANCE NACIONAL"/>
    <m/>
    <m/>
    <m/>
    <m/>
    <m/>
    <m/>
    <m/>
    <n v="1"/>
    <s v="CULMINADA"/>
  </r>
  <r>
    <x v="16"/>
    <s v="OLGA GONZÁLEZ MARECO"/>
    <s v="COMPRA DE VIVIENDA P/ DISCAPACITADO"/>
    <s v="ALCANCE NACIONAL"/>
    <m/>
    <m/>
    <m/>
    <m/>
    <m/>
    <m/>
    <m/>
    <n v="1"/>
    <s v="CULMINADA"/>
  </r>
  <r>
    <x v="16"/>
    <s v="CRISTIAN SILVANO GIMÉNEZ PAREDES"/>
    <s v="COMPRA DE VIVIENDA P/ DISCAPACITADO"/>
    <s v="ALCANCE NACIONAL"/>
    <m/>
    <m/>
    <m/>
    <m/>
    <m/>
    <m/>
    <m/>
    <n v="1"/>
    <s v="CULMINADA"/>
  </r>
  <r>
    <x v="16"/>
    <s v="NORMA CÁCERES MORA"/>
    <s v="COMPRA DE VIVIENDA P/ DISCAPACITADO"/>
    <s v="ALCANCE NACIONAL"/>
    <m/>
    <m/>
    <m/>
    <m/>
    <m/>
    <m/>
    <m/>
    <n v="1"/>
    <s v="CULMINADA"/>
  </r>
  <r>
    <x v="16"/>
    <s v="FÁTIMA NORIS FERREIRA MARTINEZ "/>
    <s v="COMPRA DE VIVIENDA P/ DISCAPACITADO"/>
    <s v="ALCANCE NACIONAL"/>
    <m/>
    <m/>
    <m/>
    <m/>
    <m/>
    <m/>
    <m/>
    <n v="1"/>
    <s v="CULMINADA"/>
  </r>
  <r>
    <x v="16"/>
    <s v="DOMINGA RESQUIN PAREDES"/>
    <s v="COMPRA DE VIVIENDA P/ DISCAPACITADO"/>
    <s v="ALCANCE NACIONAL"/>
    <m/>
    <m/>
    <m/>
    <m/>
    <m/>
    <m/>
    <m/>
    <n v="1"/>
    <s v="CULMINADA"/>
  </r>
  <r>
    <x v="16"/>
    <s v="ESTHER CELLE BOGADO"/>
    <s v="COMPRA  DE VIVIENDA"/>
    <s v="ALCANCE NACIONAL"/>
    <m/>
    <m/>
    <m/>
    <m/>
    <m/>
    <m/>
    <m/>
    <n v="1"/>
    <s v="CULMINADA"/>
  </r>
  <r>
    <x v="16"/>
    <s v="BALBINA VILLALBA CÁCERES"/>
    <s v="COMPRA DE VIVIENDA P/ DISCAPACITADO"/>
    <s v="ALCANCE NACIONAL"/>
    <m/>
    <m/>
    <m/>
    <m/>
    <m/>
    <m/>
    <m/>
    <n v="1"/>
    <s v="CULMINADA"/>
  </r>
  <r>
    <x v="16"/>
    <s v="NIZA LAUREL DIAZ PORTILLO"/>
    <s v="COMPRA  DE VIVIENDA"/>
    <s v="ALCANCE NACIONAL"/>
    <m/>
    <m/>
    <m/>
    <m/>
    <m/>
    <m/>
    <m/>
    <n v="1"/>
    <s v="CULMINADA"/>
  </r>
  <r>
    <x v="16"/>
    <s v="FÉLIX RAMÓN VERA CANDIA"/>
    <s v="EDIFICACION EN LOTE PROPIO"/>
    <s v="ALCANCE NACIONAL"/>
    <m/>
    <n v="1"/>
    <m/>
    <m/>
    <m/>
    <m/>
    <m/>
    <n v="0.45"/>
    <s v="EN EJECUCIÓN"/>
  </r>
  <r>
    <x v="16"/>
    <s v="EVER HUGO LEÓN OZORIO"/>
    <s v="EDIFICACION EN LOTE PROPIO"/>
    <s v="ALCANCE NACIONAL"/>
    <m/>
    <n v="1"/>
    <m/>
    <m/>
    <m/>
    <m/>
    <m/>
    <n v="0.45"/>
    <s v="EN EJECUCIÓN"/>
  </r>
  <r>
    <x v="16"/>
    <s v="CÉSAR EUSEBIO MARTÍNEZ BLANCO"/>
    <s v="COMPRA DE VIVIENDA NUEVA O USADA PARA PERSONAS CON DISCAPACIDAD"/>
    <s v="ALCANCE NACIONAL"/>
    <m/>
    <m/>
    <m/>
    <m/>
    <m/>
    <m/>
    <m/>
    <n v="1"/>
    <s v="CULMINADA"/>
  </r>
  <r>
    <x v="16"/>
    <s v="ALBA LORENA BENÌTEZ  VERA"/>
    <s v="COMPRA  DE VIVIENDA"/>
    <s v="ALCANCE NACIONAL"/>
    <m/>
    <m/>
    <m/>
    <m/>
    <m/>
    <m/>
    <m/>
    <n v="1"/>
    <s v="CULMINADA"/>
  </r>
  <r>
    <x v="16"/>
    <s v="CINTHIA LORENA FLEITAS "/>
    <s v="EDIFICACION EN LOTE PROPIO"/>
    <s v="ALCANCE NACIONAL"/>
    <m/>
    <n v="1"/>
    <m/>
    <m/>
    <m/>
    <m/>
    <m/>
    <n v="0.45"/>
    <s v="EN EJECUCIÓN"/>
  </r>
  <r>
    <x v="16"/>
    <s v="MARIAM  LORENA BAEZ DE VILLALBA"/>
    <s v="COMPRA DE VIVIENDA NUEVA O USADA PARA PERSONAS CON DISCAPACIDAD"/>
    <s v="ALCANCE NACIONAL"/>
    <m/>
    <m/>
    <n v="1"/>
    <m/>
    <m/>
    <m/>
    <m/>
    <n v="1"/>
    <s v="CULMINADA"/>
  </r>
  <r>
    <x v="16"/>
    <s v="CÁNDIDO JAVIER PRESENTADO AGUAYO"/>
    <s v="EDIFICACION EN LOTE PROPIO"/>
    <s v="ALCANCE NACIONAL"/>
    <m/>
    <n v="1"/>
    <m/>
    <m/>
    <m/>
    <m/>
    <m/>
    <n v="0.45"/>
    <s v="EN EJECUCIÓN"/>
  </r>
  <r>
    <x v="16"/>
    <s v="ABUNDIO CASTOR AGÜERO BAEZ"/>
    <s v="COMPRA DE VIVIENDA NUEVA O USADA PARA PERSONAS CON DISCAPACIDAD"/>
    <s v="ALCANCE NACIONAL"/>
    <m/>
    <m/>
    <n v="1"/>
    <m/>
    <m/>
    <m/>
    <m/>
    <n v="1"/>
    <s v="CULMINADA"/>
  </r>
  <r>
    <x v="16"/>
    <s v="IRENE CAROLINA FELIU VARGAS"/>
    <s v="COMPRA DE VIVIENDA NUEVA O USADA PARA PERSONAS CON DISCAPACIDAD"/>
    <s v="ALCANCE NACIONAL"/>
    <m/>
    <m/>
    <n v="1"/>
    <m/>
    <m/>
    <m/>
    <m/>
    <n v="1"/>
    <s v="CULMINADA"/>
  </r>
  <r>
    <x v="16"/>
    <s v="LUIS RAMÒN UVEDA KULMAN"/>
    <s v="EDIFICACION EN LOTE PROPIO"/>
    <s v="ALCANCE NACIONAL"/>
    <m/>
    <n v="1"/>
    <m/>
    <m/>
    <m/>
    <m/>
    <m/>
    <n v="0.45"/>
    <s v="EN EJECUCIÓN"/>
  </r>
  <r>
    <x v="16"/>
    <s v="MARÍA FRANCISCA JARA SÁNCHEZ"/>
    <s v="COMPRA  DE VIVIENDA"/>
    <s v="ALCANCE NACIONAL"/>
    <m/>
    <m/>
    <n v="1"/>
    <m/>
    <m/>
    <m/>
    <m/>
    <n v="1"/>
    <s v="CULMINADA"/>
  </r>
  <r>
    <x v="16"/>
    <s v="CARLOS ALBERTO GENES ZÀRATE"/>
    <s v="COMPRA  DE VIVIENDA"/>
    <s v="ALCANCE NACIONAL"/>
    <m/>
    <m/>
    <n v="1"/>
    <m/>
    <m/>
    <m/>
    <m/>
    <n v="1"/>
    <s v="CULMINADA"/>
  </r>
  <r>
    <x v="16"/>
    <s v="TEODORA BENÍTEZ CABRAL"/>
    <s v="COMPRA  DE VIVIENDA"/>
    <s v="ALCANCE NACIONAL"/>
    <m/>
    <m/>
    <n v="1"/>
    <m/>
    <m/>
    <m/>
    <m/>
    <n v="1"/>
    <s v="CULMINADA"/>
  </r>
  <r>
    <x v="16"/>
    <s v="JESSICA LORRAINE AYALA RODRÍGUEZ "/>
    <s v="COMPRA  DE VIVIENDA"/>
    <s v="ALCANCE NACIONAL"/>
    <m/>
    <m/>
    <n v="1"/>
    <m/>
    <m/>
    <m/>
    <m/>
    <n v="1"/>
    <s v="CULMINADA"/>
  </r>
  <r>
    <x v="16"/>
    <s v="JUAN CARLOS CORREA"/>
    <s v="EDIFICACION EN LOTE PROPIO"/>
    <s v="ALCANCE NACIONAL"/>
    <m/>
    <n v="1"/>
    <m/>
    <m/>
    <m/>
    <m/>
    <m/>
    <n v="0.45"/>
    <s v="EN EJECUCIÓN"/>
  </r>
  <r>
    <x v="16"/>
    <s v="CARMEN DORA MIRANDA"/>
    <s v="COMPRA  DE VIVIENDA"/>
    <s v="ALCANCE NACIONAL"/>
    <m/>
    <m/>
    <n v="1"/>
    <m/>
    <m/>
    <m/>
    <m/>
    <n v="1"/>
    <s v="CULMINADA"/>
  </r>
  <r>
    <x v="16"/>
    <s v="SILVIO OSMAR MARTINEZ"/>
    <s v="COMPRA  DE VIVIENDA"/>
    <s v="ALCANCE NACIONAL"/>
    <m/>
    <m/>
    <n v="1"/>
    <m/>
    <m/>
    <m/>
    <m/>
    <n v="1"/>
    <s v="CULMINADA"/>
  </r>
  <r>
    <x v="16"/>
    <s v="MARIO ALBERTO MONTIEL IRALA"/>
    <s v="COMPRA  DE VIVIENDA"/>
    <s v="ALCANCE NACIONAL"/>
    <m/>
    <m/>
    <n v="1"/>
    <m/>
    <m/>
    <m/>
    <m/>
    <n v="1"/>
    <s v="CULMINADA"/>
  </r>
  <r>
    <x v="16"/>
    <s v="ZULMA CHAPARRO ENCISO"/>
    <s v="COMPRA  DE VIVIENDA"/>
    <s v="ALCANCE NACIONAL"/>
    <m/>
    <m/>
    <n v="1"/>
    <m/>
    <m/>
    <m/>
    <m/>
    <n v="1"/>
    <s v="CULMINADA"/>
  </r>
  <r>
    <x v="16"/>
    <s v="DARIO ESPÍNOLA SCRIBANO"/>
    <s v="COMPRA  DE VIVIENDA"/>
    <s v="ALCANCE NACIONAL"/>
    <m/>
    <m/>
    <n v="1"/>
    <m/>
    <m/>
    <m/>
    <m/>
    <n v="1"/>
    <s v="CULMINADA"/>
  </r>
  <r>
    <x v="16"/>
    <s v="MIGUEL ANGEL YEGROS PERALTA"/>
    <s v="EDIFICACION EN LOTE PROPIO"/>
    <s v="ALCANCE NACIONAL"/>
    <m/>
    <m/>
    <n v="1"/>
    <m/>
    <m/>
    <m/>
    <m/>
    <n v="1"/>
    <s v="CULMINADA"/>
  </r>
  <r>
    <x v="16"/>
    <s v="JUAN EMILIO SOTTO VILLASBOA"/>
    <s v="COMPRA  DE VIVIENDA"/>
    <s v="ALCANCE NACIONAL"/>
    <m/>
    <m/>
    <n v="1"/>
    <m/>
    <m/>
    <m/>
    <m/>
    <n v="1"/>
    <s v="CULMINADA"/>
  </r>
  <r>
    <x v="16"/>
    <s v="JUSTINA DUARTE NÚÑEZ"/>
    <s v="COMPRA  DE VIVIENDA"/>
    <s v="ALCANCE NACIONAL"/>
    <m/>
    <m/>
    <n v="1"/>
    <m/>
    <m/>
    <m/>
    <m/>
    <n v="1"/>
    <s v="CULMINADA"/>
  </r>
  <r>
    <x v="16"/>
    <s v="CYNTHIA CANDICE CAÑETE MEDINA"/>
    <s v="COMPRA  DE VIVIENDA"/>
    <s v="ALCANCE NACIONAL"/>
    <m/>
    <m/>
    <n v="1"/>
    <m/>
    <m/>
    <m/>
    <m/>
    <n v="1"/>
    <s v="CULMINADA"/>
  </r>
  <r>
    <x v="16"/>
    <s v="RAUL MONTIEL ADDOR"/>
    <s v="EDIFICACION EN LOTE PROPIO"/>
    <s v="ALCANCE NACIONAL"/>
    <m/>
    <m/>
    <n v="1"/>
    <m/>
    <m/>
    <m/>
    <m/>
    <n v="1"/>
    <s v="CULMINADA"/>
  </r>
  <r>
    <x v="16"/>
    <s v="DERLIS JAVIER COLMÁN "/>
    <s v="COMPRA  DE VIVIENDA"/>
    <s v="ALCANCE NACIONAL"/>
    <m/>
    <m/>
    <n v="1"/>
    <m/>
    <m/>
    <m/>
    <m/>
    <n v="1"/>
    <s v="CULMINADA"/>
  </r>
  <r>
    <x v="16"/>
    <s v="MIGUEL ANGEL LÓPEZ Y MARIA ISABEL LÒPEZ SOSA"/>
    <s v="COMPRA DE VIVIENDA NUEVA O USADA PARA PERSONAS CON DISCAPACIDAD"/>
    <s v="ALCANCE NACIONAL"/>
    <m/>
    <m/>
    <m/>
    <n v="1"/>
    <m/>
    <m/>
    <m/>
    <n v="0"/>
    <s v="EN PROCESO"/>
  </r>
  <r>
    <x v="16"/>
    <s v="ZULMA FRANCISCA ROMERO"/>
    <s v="COMPRA DE VIVIENDA NUEVA O USADA PARA PERSONAS CON DISCAPACIDAD"/>
    <s v="ALCANCE NACIONAL"/>
    <m/>
    <m/>
    <m/>
    <n v="1"/>
    <m/>
    <m/>
    <m/>
    <n v="0"/>
    <s v="EN PROCESO"/>
  </r>
  <r>
    <x v="16"/>
    <s v="PATRICIA NANCY GARAY DE BARÚA Y JUAN HERIBERTO BARÚA"/>
    <s v="COMPRA DE VIVIENDA NUEVA O USADA PARA PERSONAS CON DISCAPACIDAD"/>
    <s v="ALCANCE NACIONAL"/>
    <m/>
    <m/>
    <m/>
    <n v="1"/>
    <m/>
    <m/>
    <m/>
    <n v="0"/>
    <s v="EN PROCESO"/>
  </r>
  <r>
    <x v="16"/>
    <s v="BERNARDA MARTÌNEZ "/>
    <s v="COMPRA DE VIVIENDA NUEVA O USADA PARA PERSONAS CON DISCAPACIDAD"/>
    <s v="ALCANCE NACIONAL"/>
    <m/>
    <m/>
    <m/>
    <n v="1"/>
    <m/>
    <m/>
    <m/>
    <n v="0"/>
    <s v="EN PROCESO"/>
  </r>
  <r>
    <x v="16"/>
    <s v="MARÍA LIDIA ORTIGOZA DÍAZ"/>
    <s v="COMPRA DE VIVIENDA NUEVA O USADA PARA PERSONAS CON DISCAPACIDAD"/>
    <s v="ALCANCE NACIONAL"/>
    <m/>
    <m/>
    <m/>
    <n v="1"/>
    <m/>
    <m/>
    <m/>
    <n v="0"/>
    <s v="EN PROCESO"/>
  </r>
  <r>
    <x v="16"/>
    <s v="HILARIO GALEANO VELAZTIQUI"/>
    <s v="EDIFICACION EN LOTE PROPIO"/>
    <s v="ALCANCE NACIONAL"/>
    <m/>
    <n v="1"/>
    <m/>
    <m/>
    <m/>
    <m/>
    <m/>
    <n v="0.45"/>
    <s v="EN EJECUCIÓN"/>
  </r>
  <r>
    <x v="16"/>
    <s v="LUZ BELINDA MOLINAS COMET"/>
    <s v="COMPRA  DE VIVIENDA"/>
    <s v="ALCANCE NACIONAL"/>
    <m/>
    <m/>
    <n v="1"/>
    <m/>
    <m/>
    <m/>
    <m/>
    <n v="1"/>
    <s v="CULMINADA"/>
  </r>
  <r>
    <x v="16"/>
    <s v="CLAUDIA CAROLINA SERVIAN "/>
    <s v="COMPRA  DE VIVIENDA"/>
    <s v="ALCANCE NACIONAL"/>
    <m/>
    <m/>
    <n v="1"/>
    <m/>
    <m/>
    <m/>
    <m/>
    <n v="1"/>
    <s v="CULMINADA"/>
  </r>
  <r>
    <x v="16"/>
    <s v="SARA BEATRÌZ LÓPEZ"/>
    <s v="COMPRA  DE VIVIENDA"/>
    <s v="ALCANCE NACIONAL"/>
    <m/>
    <m/>
    <m/>
    <n v="1"/>
    <m/>
    <m/>
    <m/>
    <n v="0"/>
    <s v="EN PROCESO"/>
  </r>
  <r>
    <x v="16"/>
    <s v="PEDRO FARIÑA GONZÁLEZ"/>
    <s v="COMPRA  DE VIVIENDA"/>
    <s v="ALCANCE NACIONAL"/>
    <m/>
    <m/>
    <n v="1"/>
    <m/>
    <m/>
    <m/>
    <m/>
    <n v="1"/>
    <s v="CULMINADA"/>
  </r>
  <r>
    <x v="16"/>
    <s v="LILIAN GRACIELA MOREL MALLADA"/>
    <s v="COMPRA  DE VIVIENDA"/>
    <s v="ALCANCE NACIONAL"/>
    <m/>
    <m/>
    <n v="1"/>
    <m/>
    <m/>
    <m/>
    <m/>
    <n v="1"/>
    <s v="CULMINADA"/>
  </r>
  <r>
    <x v="16"/>
    <s v="TOMASA RAMONA LIZZA VDA DE LATORRE"/>
    <s v="EDIFICACION EN LOTE PROPIO"/>
    <s v="ALCANCE NACIONAL"/>
    <m/>
    <n v="1"/>
    <m/>
    <m/>
    <m/>
    <m/>
    <m/>
    <n v="0.45"/>
    <s v="EN EJECUCIÓN"/>
  </r>
  <r>
    <x v="16"/>
    <s v="LILIAN BEATRIZ DUARTE VILLABA"/>
    <s v="COMPRA  DE VIVIENDA"/>
    <s v="ALCANCE NACIONAL"/>
    <m/>
    <m/>
    <n v="1"/>
    <m/>
    <m/>
    <m/>
    <m/>
    <n v="1"/>
    <s v="CULMINADA"/>
  </r>
  <r>
    <x v="16"/>
    <s v="EVELYN DEL CARMEN FRETES PRIETO Y JOEL ANGEL LÒPEZ"/>
    <s v="EDIFICACION EN LOTE PROPIO"/>
    <s v="ALCANCE NACIONAL"/>
    <m/>
    <n v="1"/>
    <m/>
    <m/>
    <m/>
    <m/>
    <m/>
    <n v="0.45"/>
    <s v="EN EJECUCIÓN"/>
  </r>
  <r>
    <x v="16"/>
    <s v="LABRIANO GONZÁLEZ Y FRANCISCA LATORRE DE SANABRIA"/>
    <s v="EDIFICACION EN LOTE PROPIO"/>
    <s v="ALCANCE NACIONAL"/>
    <m/>
    <n v="1"/>
    <m/>
    <m/>
    <m/>
    <m/>
    <m/>
    <n v="0.45"/>
    <s v="EN EJECUCIÓN"/>
  </r>
  <r>
    <x v="16"/>
    <s v="GUIDO HERNÁN AGUILAR LÒPEZ"/>
    <s v="COMPRA  DE VIVIENDA"/>
    <s v="ALCANCE NACIONAL"/>
    <m/>
    <m/>
    <n v="1"/>
    <m/>
    <m/>
    <m/>
    <m/>
    <n v="1"/>
    <s v="CULMINADA"/>
  </r>
  <r>
    <x v="16"/>
    <s v="SUSANA MÉNDEZ DE BRÍTEZ"/>
    <s v="EDIFICACION EN LOTE PROPIO"/>
    <s v="ALCANCE NACIONAL"/>
    <n v="1"/>
    <m/>
    <m/>
    <m/>
    <m/>
    <m/>
    <m/>
    <n v="0"/>
    <s v="A INICIAR"/>
  </r>
  <r>
    <x v="16"/>
    <s v="ADA RAQUEL VILLANUEVA"/>
    <s v="EDIFICACION EN LOTE PROPIO"/>
    <s v="ALCANCE NACIONAL"/>
    <m/>
    <m/>
    <m/>
    <n v="1"/>
    <m/>
    <m/>
    <m/>
    <n v="0"/>
    <s v="EN PROCESO"/>
  </r>
  <r>
    <x v="16"/>
    <s v="JOSEFINA FIGUEREDO"/>
    <s v="EDIFICACION EN LOTE PROPIO"/>
    <s v="ALCANCE NACIONAL"/>
    <m/>
    <m/>
    <m/>
    <n v="1"/>
    <m/>
    <m/>
    <m/>
    <n v="0"/>
    <s v="EN PROCESO"/>
  </r>
  <r>
    <x v="16"/>
    <s v="CECILIA NIMIA AYALA DUARTE"/>
    <s v="EDIFICACION EN LOTE PROPIO"/>
    <s v="ALCANCE NACIONAL"/>
    <m/>
    <m/>
    <m/>
    <n v="1"/>
    <m/>
    <m/>
    <m/>
    <n v="0"/>
    <s v="EN PROCESO"/>
  </r>
  <r>
    <x v="16"/>
    <s v="SINTIA  RAQUEL MORA GIMÉNEZ Y SAUL DUARTE MERCADO"/>
    <s v="COMPRA DE VIVIENDA NUEVA O USADA PARA PERSONAS CON DISCAPACIDAD"/>
    <s v="ALCANCE NACIONAL"/>
    <m/>
    <m/>
    <m/>
    <n v="1"/>
    <m/>
    <m/>
    <m/>
    <n v="0"/>
    <s v="EN PROCESO"/>
  </r>
  <r>
    <x v="16"/>
    <s v="BLANCA LILIAN SALCEDO DE GIMÉNEZ Y BENJAMÍN GIMÉNEZ LÓPEZ"/>
    <s v="COMPRA DE VIVIENDA NUEVA O USADA PARA PERSONAS CON DISCAPACIDAD"/>
    <s v="ALCANCE NACIONAL"/>
    <m/>
    <m/>
    <m/>
    <n v="1"/>
    <m/>
    <m/>
    <m/>
    <n v="0"/>
    <s v="EN PROCESO"/>
  </r>
  <r>
    <x v="16"/>
    <s v="NILDA CAROLINA ZARACHO ROJAS"/>
    <s v="EDIFICACION EN LOTE PROPIO"/>
    <s v="ALCANCE NACIONAL"/>
    <m/>
    <m/>
    <m/>
    <n v="1"/>
    <m/>
    <m/>
    <m/>
    <n v="0"/>
    <s v="EN PROCESO"/>
  </r>
  <r>
    <x v="16"/>
    <s v="DOMINGO MORA "/>
    <s v="EDIFICACION EN LOTE PROPIO"/>
    <s v="ALCANCE NACIONAL"/>
    <m/>
    <n v="1"/>
    <m/>
    <m/>
    <m/>
    <m/>
    <m/>
    <n v="0.45"/>
    <s v="EN EJECUCIÓN"/>
  </r>
  <r>
    <x v="16"/>
    <s v="VALERIA  CRISTINA VELÁZQUEZ TORRES"/>
    <s v="COMPRA DE VIVIENDA NUEVA O USADA PARA PERSONAS CON DISCAPACIDAD"/>
    <s v="ALCANCE NACIONAL"/>
    <m/>
    <m/>
    <m/>
    <n v="1"/>
    <m/>
    <m/>
    <m/>
    <n v="0"/>
    <s v="EN PROCESO"/>
  </r>
  <r>
    <x v="16"/>
    <s v="DEL PILAR IBAÑEZ ESQUIVEL"/>
    <s v="COMPRA DE VIVIENDA NUEVA O USADA PARA PERSONAS CON DISCAPACIDAD"/>
    <s v="ALCANCE NACIONAL"/>
    <m/>
    <m/>
    <m/>
    <n v="1"/>
    <m/>
    <m/>
    <m/>
    <n v="0"/>
    <s v="EN PROCESO"/>
  </r>
  <r>
    <x v="16"/>
    <s v="DOMINGO PANGRAZIO CANTERO OVIEDO Y NIMIA GARCIA DE CANTERO"/>
    <s v="EDIFICACION EN LOTE PROPIO"/>
    <s v="ALCANCE NACIONAL"/>
    <n v="1"/>
    <m/>
    <m/>
    <m/>
    <m/>
    <m/>
    <m/>
    <n v="0"/>
    <s v="A INICIAR"/>
  </r>
  <r>
    <x v="16"/>
    <s v="ISMAEL CANTERO E ISIDRA RAMONA AGÜERO DE GUERRERO"/>
    <s v="EDIFICACION EN LOTE PROPIO"/>
    <s v="ALCANCE NACIONAL"/>
    <n v="1"/>
    <m/>
    <m/>
    <m/>
    <m/>
    <m/>
    <m/>
    <n v="0"/>
    <s v="A INICIAR"/>
  </r>
  <r>
    <x v="16"/>
    <s v="MARIZZA BAZÁN FIDENCIO DANIEL PORTILLO BENITEZ"/>
    <s v="EDIFICACION EN LOTE PROPIO"/>
    <s v="ALCANCE NACIONAL"/>
    <n v="1"/>
    <m/>
    <m/>
    <m/>
    <m/>
    <m/>
    <m/>
    <n v="0"/>
    <s v="A INICIAR"/>
  </r>
  <r>
    <x v="16"/>
    <s v="GABRIELA CONCEPCION RIQUELME BRASA"/>
    <s v="EDIFICACION EN LOTE PROPIO"/>
    <s v="ALCANCE NACIONAL"/>
    <n v="1"/>
    <m/>
    <m/>
    <m/>
    <m/>
    <m/>
    <m/>
    <n v="0"/>
    <s v="A INICIAR"/>
  </r>
  <r>
    <x v="16"/>
    <s v="REGIS EVANGELINA MORENO"/>
    <s v="EDIFICACION EN LOTE PROPIO"/>
    <s v="ALCANCE NACIONAL"/>
    <n v="1"/>
    <m/>
    <m/>
    <m/>
    <m/>
    <m/>
    <m/>
    <n v="0"/>
    <s v="A INICIAR"/>
  </r>
  <r>
    <x v="16"/>
    <s v="OSCAR JUSTINIANO MARTINEZ OTAZU"/>
    <s v="EDIFICACION EN LOTE PROPIO"/>
    <s v="ALCANCE NACIONAL"/>
    <n v="1"/>
    <m/>
    <m/>
    <m/>
    <m/>
    <m/>
    <m/>
    <n v="0"/>
    <s v="A INICIAR"/>
  </r>
  <r>
    <x v="16"/>
    <s v="SIXTA EMANUELA ROJAS VDA DE CANTERO"/>
    <s v="EDIFICACION EN LOTE PROPIO"/>
    <s v="ALCANCE NACIONAL"/>
    <n v="1"/>
    <m/>
    <m/>
    <m/>
    <m/>
    <m/>
    <m/>
    <n v="0"/>
    <s v="A INICIAR"/>
  </r>
  <r>
    <x v="16"/>
    <s v="TOMAS GALEANO GARCETE"/>
    <s v="EDIFICACION EN LOTE PROPIO"/>
    <s v="ALCANCE NACIONAL"/>
    <n v="1"/>
    <m/>
    <m/>
    <m/>
    <m/>
    <m/>
    <m/>
    <n v="0"/>
    <s v="A INICIAR"/>
  </r>
  <r>
    <x v="16"/>
    <s v="FLORENCIO AREVALO FARIÑA"/>
    <s v="EDIFICACION EN LOTE PROPIO"/>
    <s v="ALCANCE NACIONAL"/>
    <n v="1"/>
    <m/>
    <m/>
    <m/>
    <m/>
    <m/>
    <m/>
    <n v="0"/>
    <s v="A INICIAR"/>
  </r>
  <r>
    <x v="16"/>
    <s v="ANA MARIA TORRES DE COLLANTE"/>
    <s v="EDIFICACION EN LOTE PROPIO"/>
    <s v="ALCANCE NACIONAL"/>
    <n v="1"/>
    <m/>
    <m/>
    <m/>
    <m/>
    <m/>
    <m/>
    <n v="0"/>
    <s v="A INICIAR"/>
  </r>
  <r>
    <x v="16"/>
    <s v="CHRISTIAN GABRIEL MEDINA PORTILLO Y PATRICIA BELEN GOMEZ MARECOS"/>
    <s v="EDIFICACION EN LOTE PROPIO"/>
    <s v="ALCANCE NACIONAL"/>
    <n v="1"/>
    <m/>
    <m/>
    <m/>
    <m/>
    <m/>
    <m/>
    <n v="0"/>
    <s v="A INICIAR"/>
  </r>
  <r>
    <x v="16"/>
    <s v="MARIA EUGENIA BENITEZ AÑAZCO Y BERNARDINO AÑAZCO"/>
    <s v="EDIFICACION EN LOTE PROPIO"/>
    <s v="ALCANCE NACIONAL"/>
    <n v="1"/>
    <m/>
    <m/>
    <m/>
    <m/>
    <m/>
    <m/>
    <n v="0"/>
    <s v="A INICIAR"/>
  </r>
  <r>
    <x v="16"/>
    <s v="SANTA AMALIA GONZALEZ VERA Y MARIO CARLOS ROMÁN AQUINO"/>
    <s v="COMPRA DE VIVEINDA NUEVA O USADA "/>
    <s v="ALCANCE NACIONAL"/>
    <m/>
    <m/>
    <n v="1"/>
    <m/>
    <m/>
    <m/>
    <m/>
    <n v="1"/>
    <s v="CULMINADA"/>
  </r>
  <r>
    <x v="16"/>
    <s v="WILMA JESSICA VALIENTE FUNES "/>
    <s v="COMPRA DE VIVEINDA NUEVA O USADA "/>
    <s v="ALCANCE NACIONAL"/>
    <m/>
    <m/>
    <n v="1"/>
    <m/>
    <m/>
    <m/>
    <m/>
    <n v="1"/>
    <s v="CULMINADA"/>
  </r>
  <r>
    <x v="16"/>
    <s v="VIVIANA ELIZABET ORTELLADO y RUBEN DARIO GIMÉNEZ ROLON "/>
    <s v="COMPRA DE VIVEINDA NUEVA O USADA "/>
    <s v="ALCANCE NACIONAL"/>
    <m/>
    <m/>
    <n v="1"/>
    <m/>
    <m/>
    <m/>
    <m/>
    <n v="1"/>
    <s v="CULMINADA"/>
  </r>
  <r>
    <x v="16"/>
    <s v="GLADYS ESTER CORONEL SIMBROM"/>
    <s v="COMPRA DE VIVEINDA NUEVA O USADA "/>
    <s v="ALCANCE NACIONAL"/>
    <m/>
    <m/>
    <n v="1"/>
    <m/>
    <m/>
    <m/>
    <m/>
    <n v="1"/>
    <s v="CULMINADA"/>
  </r>
  <r>
    <x v="16"/>
    <s v="NORMA ESTER PATIÑO ROTELA"/>
    <s v="COMPRA DE VIVEINDA NUEVA O USADA "/>
    <s v="ALCANCE NACIONAL"/>
    <m/>
    <m/>
    <n v="1"/>
    <m/>
    <m/>
    <m/>
    <m/>
    <n v="1"/>
    <s v="CULMINADA"/>
  </r>
  <r>
    <x v="16"/>
    <s v="LOURDES GIMENEZ RECALDE"/>
    <s v="COMPRA DE VIVEINDA NUEVA O USADA "/>
    <s v="ALCANCE NACIONAL"/>
    <m/>
    <m/>
    <n v="1"/>
    <m/>
    <m/>
    <m/>
    <m/>
    <n v="1"/>
    <s v="CULMINADA"/>
  </r>
  <r>
    <x v="16"/>
    <s v="JORGE SINFORIANO ZARZA GONZALEZ"/>
    <s v="EDIFICACION EN LOTE PROPIO"/>
    <s v="ALCANCE NACIONAL"/>
    <m/>
    <n v="1"/>
    <m/>
    <m/>
    <m/>
    <m/>
    <m/>
    <n v="0.45"/>
    <s v="EN EJECUCIÓN"/>
  </r>
  <r>
    <x v="16"/>
    <s v="ROBERTO AMARILLA  y CELMIRA BEATRIZ PAUZIER DOMINGUEZ"/>
    <s v="COMPRA DE VIVIENDA NUEVA O USADA P/PERSONAS CON DISCAPACIDAD"/>
    <s v="ALCANCE NACIONAL"/>
    <m/>
    <m/>
    <n v="1"/>
    <m/>
    <m/>
    <m/>
    <m/>
    <n v="1"/>
    <s v="CULMINADA"/>
  </r>
  <r>
    <x v="16"/>
    <s v="CARLOS OSMAR NUÑEZ BORDON"/>
    <s v="COMPRA DE VIVEINDA NUEVA O USADA "/>
    <s v="ALCANCE NACIONAL"/>
    <m/>
    <m/>
    <n v="1"/>
    <m/>
    <m/>
    <m/>
    <m/>
    <n v="1"/>
    <s v="CULMINADA"/>
  </r>
  <r>
    <x v="16"/>
    <s v="NIMIA JOSEFA VARGAS DE MELGAREJO Y PABLO MELGAREJO BRITEZ"/>
    <s v="COMPRA DE VIVIENDA NUEVA O USADA P/PERSONAS CON DISCAPACIDAD"/>
    <s v="ALCANCE NACIONAL"/>
    <m/>
    <m/>
    <n v="1"/>
    <m/>
    <m/>
    <m/>
    <m/>
    <n v="1"/>
    <s v="CULMINADA"/>
  </r>
  <r>
    <x v="16"/>
    <s v="ELVA BRIZUELA CARDOZO"/>
    <s v="COMPRA DE VIVEINDA NUEVA O USADA "/>
    <s v="ALCANCE NACIONAL"/>
    <m/>
    <m/>
    <n v="1"/>
    <m/>
    <m/>
    <m/>
    <m/>
    <n v="1"/>
    <s v="CULMINADA"/>
  </r>
  <r>
    <x v="16"/>
    <s v="PATRICIA MARLENE ESCOBAR"/>
    <s v="COMPRA DE VIVEINDA NUEVA O USADA "/>
    <s v="ALCANCE NACIONAL"/>
    <m/>
    <m/>
    <n v="1"/>
    <m/>
    <m/>
    <m/>
    <m/>
    <n v="1"/>
    <s v="CULMINADA"/>
  </r>
  <r>
    <x v="16"/>
    <s v="DIMIA PERALTA CANDIA"/>
    <s v="COMPRA DE VIVEINDA NUEVA O USADA "/>
    <s v="ALCANCE NACIONAL"/>
    <m/>
    <m/>
    <n v="1"/>
    <m/>
    <m/>
    <m/>
    <m/>
    <n v="1"/>
    <s v="CULMINADA"/>
  </r>
  <r>
    <x v="16"/>
    <s v="LUZ ROSANA ROMERO SANCHEZ "/>
    <s v="COMPRA DE VIVEINDA NUEVA O USADA "/>
    <s v="ALCANCE NACIONAL"/>
    <m/>
    <m/>
    <n v="1"/>
    <m/>
    <m/>
    <m/>
    <m/>
    <n v="1"/>
    <s v="CULMINADA"/>
  </r>
  <r>
    <x v="16"/>
    <s v="MIRIAN DE JESUS FRANCO MEZA"/>
    <s v="COMPRA DE VIVEINDA NUEVA O USADA "/>
    <s v="ALCANCE NACIONAL"/>
    <m/>
    <m/>
    <m/>
    <n v="1"/>
    <m/>
    <m/>
    <m/>
    <n v="0"/>
    <s v="EN PROCESO"/>
  </r>
  <r>
    <x v="16"/>
    <s v="RUTH MARIELA DUARTE RODRIGUEZ"/>
    <s v="EDIFICACION EN LOTE PROPIO"/>
    <s v="ALCANCE NACIONAL"/>
    <n v="1"/>
    <m/>
    <m/>
    <m/>
    <m/>
    <m/>
    <m/>
    <n v="0"/>
    <s v="A INICIAR"/>
  </r>
  <r>
    <x v="16"/>
    <s v="SONIA RAQUEL LIMOUSIN RIVAS"/>
    <s v="EDIFICACION EN LOTE PROPIO"/>
    <s v="ALCANCE NACIONAL"/>
    <n v="1"/>
    <m/>
    <m/>
    <m/>
    <m/>
    <m/>
    <m/>
    <n v="0"/>
    <s v="A INICIAR"/>
  </r>
  <r>
    <x v="16"/>
    <s v="LILIANA BEATRIZ GONZALEZ MONGELOS"/>
    <s v="COMPRA DE VIVEINDA NUEVA O USADA "/>
    <s v="ALCANCE NACIONAL"/>
    <m/>
    <m/>
    <m/>
    <n v="1"/>
    <m/>
    <m/>
    <m/>
    <n v="0"/>
    <s v="EN PROCESO"/>
  </r>
  <r>
    <x v="16"/>
    <s v="TERESA CONCEPCIÓN MACIEL DE GALEANO"/>
    <s v="COMPRA DE VIVEINDA NUEVA O USADA "/>
    <s v="ALCANCE NACIONAL"/>
    <m/>
    <m/>
    <m/>
    <n v="1"/>
    <m/>
    <m/>
    <m/>
    <n v="0"/>
    <s v="EN PROCESO"/>
  </r>
  <r>
    <x v="16"/>
    <s v="MARIA SANTA MILESI"/>
    <s v="COMPRA DE VIVEINDA NUEVA O USADA "/>
    <s v="ALCANCE NACIONAL"/>
    <m/>
    <m/>
    <m/>
    <n v="1"/>
    <m/>
    <m/>
    <m/>
    <n v="0"/>
    <s v="EN PROCESO"/>
  </r>
  <r>
    <x v="16"/>
    <s v="DINA DE LOS ANGELES BALCAZAR TORRES"/>
    <s v="COMPRA DE VIVIENDA NUEVA O USADA P/PERSONAS CON DISCAPACIDAD"/>
    <s v="ALCANCE NACIONAL"/>
    <m/>
    <m/>
    <m/>
    <n v="1"/>
    <m/>
    <m/>
    <m/>
    <n v="0"/>
    <s v="EN PROCESO"/>
  </r>
  <r>
    <x v="16"/>
    <s v="WENDY DENISSE VALDEZ GONZÁLEZ"/>
    <s v="COMPRA DE VIVEINDA NUEVA O USADA "/>
    <s v="ALCANCE NACIONAL"/>
    <m/>
    <m/>
    <m/>
    <n v="1"/>
    <m/>
    <m/>
    <m/>
    <n v="0"/>
    <s v="EN PROCESO"/>
  </r>
  <r>
    <x v="16"/>
    <s v="BLANCA MARGARITA DIAZ CÁCERES"/>
    <s v="EDIFICACION EN LOTE PROPIO"/>
    <s v="ALCANCE NACIONAL"/>
    <n v="1"/>
    <m/>
    <m/>
    <m/>
    <m/>
    <m/>
    <m/>
    <n v="0"/>
    <s v="A INICIAR"/>
  </r>
  <r>
    <x v="16"/>
    <s v="DINA DE LOS ANGELES BALCAZAR TORRES"/>
    <s v="COMPRA DE VIVIENDA NUEVA O USADA P/PERSONAS CON DISCAPACIDAD"/>
    <s v="ALCANCE NACIONAL"/>
    <m/>
    <m/>
    <m/>
    <n v="1"/>
    <m/>
    <m/>
    <m/>
    <n v="0"/>
    <s v="EN PROCE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1" firstHeaderRow="0" firstDataRow="1" firstDataCol="1"/>
  <pivotFields count="13">
    <pivotField axis="axisRow" showAll="0">
      <items count="18">
        <item x="0"/>
        <item x="9"/>
        <item x="10"/>
        <item x="11"/>
        <item x="12"/>
        <item x="13"/>
        <item x="14"/>
        <item x="15"/>
        <item x="1"/>
        <item x="2"/>
        <item x="3"/>
        <item x="4"/>
        <item x="5"/>
        <item x="6"/>
        <item x="7"/>
        <item x="8"/>
        <item x="16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EN EJECUCIÓN" fld="5" baseField="0" baseItem="3"/>
    <dataField name="Suma de CULMINADA" fld="6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workbookViewId="0">
      <selection activeCell="E16" sqref="E16"/>
    </sheetView>
  </sheetViews>
  <sheetFormatPr baseColWidth="10" defaultRowHeight="15"/>
  <cols>
    <col min="1" max="1" width="22.85546875" customWidth="1"/>
    <col min="2" max="2" width="22" customWidth="1"/>
    <col min="3" max="5" width="20.28515625" customWidth="1"/>
  </cols>
  <sheetData>
    <row r="3" spans="1:3">
      <c r="A3" s="570" t="s">
        <v>1183</v>
      </c>
      <c r="B3" t="s">
        <v>1185</v>
      </c>
      <c r="C3" t="s">
        <v>1186</v>
      </c>
    </row>
    <row r="4" spans="1:3">
      <c r="A4" s="571" t="s">
        <v>509</v>
      </c>
      <c r="B4" s="572">
        <v>230</v>
      </c>
      <c r="C4" s="572">
        <v>175</v>
      </c>
    </row>
    <row r="5" spans="1:3">
      <c r="A5" s="571" t="s">
        <v>518</v>
      </c>
      <c r="B5" s="572">
        <v>218</v>
      </c>
      <c r="C5" s="572">
        <v>226</v>
      </c>
    </row>
    <row r="6" spans="1:3">
      <c r="A6" s="571" t="s">
        <v>519</v>
      </c>
      <c r="B6" s="572">
        <v>720</v>
      </c>
      <c r="C6" s="572">
        <v>568</v>
      </c>
    </row>
    <row r="7" spans="1:3">
      <c r="A7" s="571" t="s">
        <v>801</v>
      </c>
      <c r="B7" s="572">
        <v>88</v>
      </c>
      <c r="C7" s="572"/>
    </row>
    <row r="8" spans="1:3">
      <c r="A8" s="571" t="s">
        <v>520</v>
      </c>
      <c r="B8" s="572">
        <v>219</v>
      </c>
      <c r="C8" s="572">
        <v>267</v>
      </c>
    </row>
    <row r="9" spans="1:3">
      <c r="A9" s="571" t="s">
        <v>521</v>
      </c>
      <c r="B9" s="572">
        <v>876</v>
      </c>
      <c r="C9" s="572">
        <v>311</v>
      </c>
    </row>
    <row r="10" spans="1:3">
      <c r="A10" s="571" t="s">
        <v>522</v>
      </c>
      <c r="B10" s="572">
        <v>93</v>
      </c>
      <c r="C10" s="572">
        <v>181</v>
      </c>
    </row>
    <row r="11" spans="1:3">
      <c r="A11" s="571" t="s">
        <v>523</v>
      </c>
      <c r="B11" s="572">
        <v>54</v>
      </c>
      <c r="C11" s="572">
        <v>53</v>
      </c>
    </row>
    <row r="12" spans="1:3">
      <c r="A12" s="571" t="s">
        <v>510</v>
      </c>
      <c r="B12" s="572">
        <v>193</v>
      </c>
      <c r="C12" s="572">
        <v>366</v>
      </c>
    </row>
    <row r="13" spans="1:3">
      <c r="A13" s="571" t="s">
        <v>511</v>
      </c>
      <c r="B13" s="572">
        <v>198</v>
      </c>
      <c r="C13" s="572">
        <v>43</v>
      </c>
    </row>
    <row r="14" spans="1:3">
      <c r="A14" s="571" t="s">
        <v>512</v>
      </c>
      <c r="B14" s="572">
        <v>527</v>
      </c>
      <c r="C14" s="572"/>
    </row>
    <row r="15" spans="1:3">
      <c r="A15" s="571" t="s">
        <v>513</v>
      </c>
      <c r="B15" s="572">
        <v>185</v>
      </c>
      <c r="C15" s="572">
        <v>163</v>
      </c>
    </row>
    <row r="16" spans="1:3">
      <c r="A16" s="571" t="s">
        <v>514</v>
      </c>
      <c r="B16" s="572">
        <v>96</v>
      </c>
      <c r="C16" s="572">
        <v>108</v>
      </c>
    </row>
    <row r="17" spans="1:3">
      <c r="A17" s="571" t="s">
        <v>515</v>
      </c>
      <c r="B17" s="572">
        <v>351</v>
      </c>
      <c r="C17" s="572"/>
    </row>
    <row r="18" spans="1:3">
      <c r="A18" s="571" t="s">
        <v>516</v>
      </c>
      <c r="B18" s="572"/>
      <c r="C18" s="572"/>
    </row>
    <row r="19" spans="1:3">
      <c r="A19" s="571" t="s">
        <v>517</v>
      </c>
      <c r="B19" s="572">
        <v>87</v>
      </c>
      <c r="C19" s="572">
        <v>114</v>
      </c>
    </row>
    <row r="20" spans="1:3">
      <c r="A20" s="571" t="s">
        <v>1</v>
      </c>
      <c r="B20" s="572">
        <v>26</v>
      </c>
      <c r="C20" s="572">
        <v>49</v>
      </c>
    </row>
    <row r="21" spans="1:3">
      <c r="A21" s="571" t="s">
        <v>1184</v>
      </c>
      <c r="B21" s="572">
        <v>4161</v>
      </c>
      <c r="C21" s="572">
        <v>2624</v>
      </c>
    </row>
  </sheetData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122"/>
  <sheetViews>
    <sheetView topLeftCell="D1" zoomScaleNormal="100" workbookViewId="0">
      <pane ySplit="6" topLeftCell="A437" activePane="bottomLeft" state="frozen"/>
      <selection activeCell="B1" sqref="B1"/>
      <selection pane="bottomLeft" activeCell="D451" sqref="D451"/>
    </sheetView>
  </sheetViews>
  <sheetFormatPr baseColWidth="10" defaultColWidth="12.28515625" defaultRowHeight="12.75"/>
  <cols>
    <col min="1" max="1" width="12.28515625" style="130"/>
    <col min="2" max="2" width="18.5703125" style="517" customWidth="1"/>
    <col min="3" max="3" width="44.42578125" style="46" customWidth="1"/>
    <col min="4" max="4" width="15.42578125" style="48" customWidth="1"/>
    <col min="5" max="6" width="12.28515625" style="48"/>
    <col min="7" max="8" width="0" style="32" hidden="1" customWidth="1"/>
    <col min="9" max="9" width="0" style="33" hidden="1" customWidth="1"/>
    <col min="10" max="28" width="0" style="32" hidden="1" customWidth="1"/>
    <col min="29" max="40" width="12.28515625" style="32"/>
    <col min="41" max="16384" width="12.28515625" style="2"/>
  </cols>
  <sheetData>
    <row r="1" spans="1:41" s="1" customFormat="1" ht="56.25" hidden="1" customHeight="1">
      <c r="A1" s="36"/>
      <c r="B1" s="36"/>
      <c r="C1" s="41"/>
      <c r="D1" s="41"/>
      <c r="E1" s="41"/>
      <c r="F1" s="41"/>
      <c r="G1" s="36"/>
      <c r="H1" s="36"/>
      <c r="I1" s="37"/>
      <c r="J1" s="36" t="s">
        <v>977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1" s="1" customFormat="1" ht="19.5" hidden="1" thickBot="1">
      <c r="A2" s="36"/>
      <c r="B2" s="36"/>
      <c r="C2" s="969" t="s">
        <v>531</v>
      </c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69"/>
      <c r="R2" s="969"/>
      <c r="S2" s="210"/>
      <c r="T2" s="245"/>
      <c r="U2" s="245"/>
      <c r="V2" s="245"/>
      <c r="W2" s="245"/>
      <c r="X2" s="245"/>
      <c r="Y2" s="245"/>
      <c r="Z2" s="210"/>
      <c r="AA2" s="210"/>
      <c r="AB2" s="422"/>
      <c r="AC2" s="342"/>
      <c r="AD2" s="461"/>
      <c r="AE2" s="342"/>
      <c r="AF2" s="342"/>
      <c r="AG2" s="342"/>
      <c r="AH2" s="342"/>
      <c r="AI2" s="342"/>
      <c r="AJ2" s="383"/>
      <c r="AK2" s="342"/>
      <c r="AL2" s="342"/>
      <c r="AM2" s="342"/>
      <c r="AN2" s="120"/>
    </row>
    <row r="3" spans="1:41" ht="24.75" hidden="1" customHeight="1" thickBot="1">
      <c r="C3" s="59" t="s">
        <v>1071</v>
      </c>
      <c r="D3" s="42"/>
      <c r="E3" s="42"/>
      <c r="F3" s="42"/>
      <c r="G3" s="3"/>
      <c r="H3" s="3"/>
      <c r="I3" s="4"/>
      <c r="J3" s="3"/>
      <c r="K3" s="294" t="s">
        <v>984</v>
      </c>
      <c r="L3" s="239" t="s">
        <v>532</v>
      </c>
      <c r="M3" s="239" t="s">
        <v>41</v>
      </c>
      <c r="N3" s="239" t="s">
        <v>668</v>
      </c>
      <c r="O3" s="239" t="s">
        <v>396</v>
      </c>
      <c r="P3" s="239" t="s">
        <v>711</v>
      </c>
      <c r="Q3" s="300" t="s">
        <v>937</v>
      </c>
      <c r="R3" s="302" t="s">
        <v>941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1" ht="33" customHeight="1" thickBot="1">
      <c r="A4" s="963" t="s">
        <v>670</v>
      </c>
      <c r="B4" s="979" t="s">
        <v>1140</v>
      </c>
      <c r="C4" s="975" t="s">
        <v>1141</v>
      </c>
      <c r="D4" s="963" t="s">
        <v>2</v>
      </c>
      <c r="E4" s="963" t="s">
        <v>982</v>
      </c>
      <c r="F4" s="963" t="s">
        <v>647</v>
      </c>
      <c r="G4" s="977" t="s">
        <v>942</v>
      </c>
      <c r="H4" s="978"/>
      <c r="I4" s="983" t="s">
        <v>592</v>
      </c>
      <c r="J4" s="973" t="s">
        <v>593</v>
      </c>
      <c r="K4" s="986" t="s">
        <v>4</v>
      </c>
      <c r="L4" s="987"/>
      <c r="M4" s="987"/>
      <c r="N4" s="987"/>
      <c r="O4" s="987"/>
      <c r="P4" s="987"/>
      <c r="Q4" s="987"/>
      <c r="R4" s="988"/>
      <c r="S4" s="274" t="s">
        <v>940</v>
      </c>
      <c r="T4" s="986" t="s">
        <v>940</v>
      </c>
      <c r="U4" s="987"/>
      <c r="V4" s="987"/>
      <c r="W4" s="987"/>
      <c r="X4" s="987"/>
      <c r="Y4" s="987"/>
      <c r="Z4" s="987"/>
      <c r="AA4" s="988"/>
      <c r="AB4" s="423"/>
      <c r="AC4" s="986" t="s">
        <v>940</v>
      </c>
      <c r="AD4" s="987"/>
      <c r="AE4" s="987"/>
      <c r="AF4" s="987"/>
      <c r="AG4" s="987"/>
      <c r="AH4" s="987"/>
      <c r="AI4" s="987"/>
      <c r="AJ4" s="987"/>
      <c r="AK4" s="987"/>
      <c r="AL4" s="987"/>
      <c r="AM4" s="988"/>
      <c r="AN4" s="275" t="s">
        <v>649</v>
      </c>
      <c r="AO4" s="981" t="s">
        <v>728</v>
      </c>
    </row>
    <row r="5" spans="1:41" ht="43.5" customHeight="1">
      <c r="A5" s="964"/>
      <c r="B5" s="980"/>
      <c r="C5" s="976"/>
      <c r="D5" s="964"/>
      <c r="E5" s="964"/>
      <c r="F5" s="964"/>
      <c r="G5" s="107" t="s">
        <v>3</v>
      </c>
      <c r="H5" s="107" t="s">
        <v>4</v>
      </c>
      <c r="I5" s="984"/>
      <c r="J5" s="974"/>
      <c r="K5" s="211" t="s">
        <v>984</v>
      </c>
      <c r="L5" s="239" t="s">
        <v>532</v>
      </c>
      <c r="M5" s="239" t="s">
        <v>41</v>
      </c>
      <c r="N5" s="239" t="s">
        <v>668</v>
      </c>
      <c r="O5" s="239" t="s">
        <v>396</v>
      </c>
      <c r="P5" s="239" t="s">
        <v>711</v>
      </c>
      <c r="Q5" s="300" t="s">
        <v>937</v>
      </c>
      <c r="R5" s="302" t="s">
        <v>941</v>
      </c>
      <c r="S5" s="246" t="s">
        <v>938</v>
      </c>
      <c r="T5" s="246" t="s">
        <v>984</v>
      </c>
      <c r="U5" s="239" t="s">
        <v>532</v>
      </c>
      <c r="V5" s="239" t="s">
        <v>41</v>
      </c>
      <c r="W5" s="239" t="s">
        <v>668</v>
      </c>
      <c r="X5" s="239" t="s">
        <v>396</v>
      </c>
      <c r="Y5" s="239" t="s">
        <v>711</v>
      </c>
      <c r="Z5" s="985" t="s">
        <v>937</v>
      </c>
      <c r="AA5" s="982" t="s">
        <v>941</v>
      </c>
      <c r="AB5" s="982" t="s">
        <v>941</v>
      </c>
      <c r="AC5" s="343" t="s">
        <v>984</v>
      </c>
      <c r="AD5" s="462" t="s">
        <v>1134</v>
      </c>
      <c r="AE5" s="239" t="s">
        <v>532</v>
      </c>
      <c r="AF5" s="239" t="s">
        <v>41</v>
      </c>
      <c r="AG5" s="239" t="s">
        <v>668</v>
      </c>
      <c r="AH5" s="239" t="s">
        <v>396</v>
      </c>
      <c r="AI5" s="239" t="s">
        <v>1010</v>
      </c>
      <c r="AJ5" s="239" t="s">
        <v>1059</v>
      </c>
      <c r="AK5" s="239" t="s">
        <v>711</v>
      </c>
      <c r="AL5" s="985" t="s">
        <v>1073</v>
      </c>
      <c r="AM5" s="982" t="s">
        <v>1072</v>
      </c>
      <c r="AN5" s="302"/>
      <c r="AO5" s="982"/>
    </row>
    <row r="6" spans="1:41" s="5" customFormat="1" ht="12.75" customHeight="1">
      <c r="A6" s="128"/>
      <c r="B6" s="518" t="s">
        <v>509</v>
      </c>
      <c r="C6" s="970"/>
      <c r="D6" s="971"/>
      <c r="E6" s="972"/>
      <c r="F6" s="116"/>
      <c r="G6" s="51">
        <f>SUM(G7:G25)</f>
        <v>260</v>
      </c>
      <c r="H6" s="51">
        <f>SUM(H7:H26)</f>
        <v>353</v>
      </c>
      <c r="I6" s="50"/>
      <c r="J6" s="60"/>
      <c r="K6" s="51">
        <f t="shared" ref="K6:P6" si="0">SUM(K7:K33)</f>
        <v>409</v>
      </c>
      <c r="L6" s="51">
        <f t="shared" si="0"/>
        <v>310</v>
      </c>
      <c r="M6" s="51">
        <f t="shared" si="0"/>
        <v>101</v>
      </c>
      <c r="N6" s="51">
        <f t="shared" si="0"/>
        <v>304</v>
      </c>
      <c r="O6" s="51">
        <f t="shared" si="0"/>
        <v>0</v>
      </c>
      <c r="P6" s="51">
        <f t="shared" si="0"/>
        <v>4</v>
      </c>
      <c r="Q6" s="301"/>
      <c r="R6" s="276"/>
      <c r="S6" s="51">
        <f t="shared" ref="S6:Y6" si="1">SUM(S7:S33)</f>
        <v>0</v>
      </c>
      <c r="T6" s="51">
        <f t="shared" si="1"/>
        <v>0</v>
      </c>
      <c r="U6" s="51">
        <f t="shared" si="1"/>
        <v>310</v>
      </c>
      <c r="V6" s="51">
        <f t="shared" si="1"/>
        <v>101</v>
      </c>
      <c r="W6" s="51">
        <f t="shared" si="1"/>
        <v>0</v>
      </c>
      <c r="X6" s="51">
        <f t="shared" si="1"/>
        <v>0</v>
      </c>
      <c r="Y6" s="51">
        <f t="shared" si="1"/>
        <v>0</v>
      </c>
      <c r="Z6" s="984"/>
      <c r="AA6" s="989"/>
      <c r="AB6" s="989"/>
      <c r="AC6" s="51">
        <f t="shared" ref="AC6:AK6" si="2">SUM(AC7:AC34)</f>
        <v>418</v>
      </c>
      <c r="AD6" s="51">
        <f t="shared" si="2"/>
        <v>60</v>
      </c>
      <c r="AE6" s="51">
        <f t="shared" si="2"/>
        <v>78</v>
      </c>
      <c r="AF6" s="51">
        <f t="shared" si="2"/>
        <v>284</v>
      </c>
      <c r="AG6" s="51">
        <f t="shared" si="2"/>
        <v>56</v>
      </c>
      <c r="AH6" s="51">
        <f t="shared" si="2"/>
        <v>0</v>
      </c>
      <c r="AI6" s="51">
        <f t="shared" si="2"/>
        <v>0</v>
      </c>
      <c r="AJ6" s="51">
        <f t="shared" si="2"/>
        <v>60</v>
      </c>
      <c r="AK6" s="51">
        <f t="shared" si="2"/>
        <v>11</v>
      </c>
      <c r="AL6" s="984"/>
      <c r="AM6" s="974"/>
      <c r="AN6" s="485"/>
      <c r="AO6" s="486"/>
    </row>
    <row r="7" spans="1:41" ht="12.75" hidden="1" customHeight="1">
      <c r="A7" s="130">
        <v>279</v>
      </c>
      <c r="B7" s="521" t="s">
        <v>509</v>
      </c>
      <c r="C7" s="108" t="s">
        <v>7</v>
      </c>
      <c r="D7" s="104" t="s">
        <v>5</v>
      </c>
      <c r="E7" s="104" t="s">
        <v>8</v>
      </c>
      <c r="F7" s="123" t="s">
        <v>671</v>
      </c>
      <c r="G7" s="6"/>
      <c r="H7" s="6">
        <v>49</v>
      </c>
      <c r="I7" s="11">
        <v>0.42130000000000001</v>
      </c>
      <c r="J7" s="75" t="s">
        <v>41</v>
      </c>
      <c r="K7" s="6">
        <v>49</v>
      </c>
      <c r="L7" s="12"/>
      <c r="M7" s="12"/>
      <c r="N7" s="289">
        <v>49</v>
      </c>
      <c r="O7" s="12"/>
      <c r="P7" s="12"/>
      <c r="Q7" s="11">
        <v>1</v>
      </c>
      <c r="R7" s="75" t="s">
        <v>668</v>
      </c>
      <c r="S7" s="6"/>
      <c r="T7" s="6"/>
      <c r="U7" s="12"/>
      <c r="V7" s="12"/>
      <c r="W7" s="6"/>
      <c r="X7" s="12"/>
      <c r="Y7" s="12"/>
      <c r="Z7" s="11">
        <v>1</v>
      </c>
      <c r="AA7" s="75" t="s">
        <v>668</v>
      </c>
      <c r="AB7" s="137"/>
      <c r="AC7" s="6"/>
      <c r="AD7" s="12"/>
      <c r="AE7" s="12"/>
      <c r="AF7" s="12"/>
      <c r="AG7" s="6"/>
      <c r="AH7" s="12"/>
      <c r="AI7" s="12"/>
      <c r="AJ7" s="12"/>
      <c r="AK7" s="12"/>
      <c r="AL7" s="11">
        <v>1</v>
      </c>
      <c r="AM7" s="137" t="s">
        <v>668</v>
      </c>
      <c r="AN7" s="242">
        <v>877</v>
      </c>
      <c r="AO7" s="487"/>
    </row>
    <row r="8" spans="1:41" ht="12.75" customHeight="1">
      <c r="A8" s="517"/>
      <c r="B8" s="521" t="s">
        <v>509</v>
      </c>
      <c r="C8" s="169" t="s">
        <v>7</v>
      </c>
      <c r="D8" s="167" t="s">
        <v>5</v>
      </c>
      <c r="E8" s="167" t="s">
        <v>8</v>
      </c>
      <c r="F8" s="122" t="s">
        <v>671</v>
      </c>
      <c r="G8" s="6"/>
      <c r="H8" s="6"/>
      <c r="I8" s="11"/>
      <c r="J8" s="75"/>
      <c r="K8" s="6"/>
      <c r="L8" s="295">
        <v>11</v>
      </c>
      <c r="M8" s="25"/>
      <c r="N8" s="25"/>
      <c r="O8" s="178"/>
      <c r="P8" s="178"/>
      <c r="Q8" s="11">
        <v>0</v>
      </c>
      <c r="R8" s="76" t="s">
        <v>532</v>
      </c>
      <c r="S8" s="6"/>
      <c r="T8" s="6"/>
      <c r="U8" s="25">
        <v>11</v>
      </c>
      <c r="V8" s="25"/>
      <c r="W8" s="25"/>
      <c r="X8" s="178"/>
      <c r="Y8" s="178"/>
      <c r="Z8" s="11">
        <v>0</v>
      </c>
      <c r="AA8" s="76" t="s">
        <v>532</v>
      </c>
      <c r="AB8" s="110"/>
      <c r="AC8" s="12"/>
      <c r="AD8" s="12"/>
      <c r="AE8" s="34"/>
      <c r="AF8" s="25"/>
      <c r="AG8" s="25"/>
      <c r="AH8" s="178"/>
      <c r="AI8" s="178"/>
      <c r="AJ8" s="178"/>
      <c r="AK8" s="368">
        <v>11</v>
      </c>
      <c r="AL8" s="11">
        <v>0</v>
      </c>
      <c r="AM8" s="110" t="s">
        <v>711</v>
      </c>
      <c r="AN8" s="242">
        <v>877</v>
      </c>
      <c r="AO8" s="487"/>
    </row>
    <row r="9" spans="1:41" ht="25.5" hidden="1" customHeight="1">
      <c r="A9" s="517">
        <v>470</v>
      </c>
      <c r="B9" s="521" t="s">
        <v>509</v>
      </c>
      <c r="C9" s="61" t="s">
        <v>527</v>
      </c>
      <c r="D9" s="43" t="s">
        <v>12</v>
      </c>
      <c r="E9" s="43" t="s">
        <v>13</v>
      </c>
      <c r="F9" s="43"/>
      <c r="G9" s="289">
        <v>15</v>
      </c>
      <c r="H9" s="6"/>
      <c r="I9" s="9">
        <v>1</v>
      </c>
      <c r="J9" s="76" t="s">
        <v>17</v>
      </c>
      <c r="K9" s="6"/>
      <c r="L9" s="6"/>
      <c r="M9" s="6"/>
      <c r="N9" s="6"/>
      <c r="O9" s="6"/>
      <c r="P9" s="6"/>
      <c r="Q9" s="9">
        <v>1</v>
      </c>
      <c r="R9" s="75" t="s">
        <v>668</v>
      </c>
      <c r="S9" s="6"/>
      <c r="T9" s="6"/>
      <c r="U9" s="6"/>
      <c r="V9" s="6"/>
      <c r="W9" s="6"/>
      <c r="X9" s="6"/>
      <c r="Y9" s="6"/>
      <c r="Z9" s="9">
        <v>1</v>
      </c>
      <c r="AA9" s="75" t="s">
        <v>668</v>
      </c>
      <c r="AB9" s="137"/>
      <c r="AC9" s="6"/>
      <c r="AD9" s="6"/>
      <c r="AE9" s="34"/>
      <c r="AF9" s="6"/>
      <c r="AG9" s="6"/>
      <c r="AH9" s="6"/>
      <c r="AI9" s="6"/>
      <c r="AJ9" s="6"/>
      <c r="AK9" s="6"/>
      <c r="AL9" s="9">
        <v>1</v>
      </c>
      <c r="AM9" s="137" t="s">
        <v>668</v>
      </c>
      <c r="AN9" s="242">
        <v>877</v>
      </c>
      <c r="AO9" s="487"/>
    </row>
    <row r="10" spans="1:41" ht="24" hidden="1" customHeight="1">
      <c r="A10" s="517">
        <v>584</v>
      </c>
      <c r="B10" s="521" t="s">
        <v>509</v>
      </c>
      <c r="C10" s="108" t="s">
        <v>528</v>
      </c>
      <c r="D10" s="104" t="s">
        <v>11</v>
      </c>
      <c r="E10" s="104" t="s">
        <v>533</v>
      </c>
      <c r="F10" s="113"/>
      <c r="G10" s="296">
        <v>20</v>
      </c>
      <c r="H10" s="6"/>
      <c r="I10" s="11">
        <v>1</v>
      </c>
      <c r="J10" s="75" t="s">
        <v>17</v>
      </c>
      <c r="K10" s="6"/>
      <c r="L10" s="6"/>
      <c r="M10" s="6"/>
      <c r="N10" s="6"/>
      <c r="O10" s="12"/>
      <c r="P10" s="12"/>
      <c r="Q10" s="11">
        <v>1</v>
      </c>
      <c r="R10" s="75" t="s">
        <v>668</v>
      </c>
      <c r="S10" s="6"/>
      <c r="T10" s="6"/>
      <c r="U10" s="6"/>
      <c r="V10" s="6"/>
      <c r="W10" s="6"/>
      <c r="X10" s="12"/>
      <c r="Y10" s="12"/>
      <c r="Z10" s="11">
        <v>1</v>
      </c>
      <c r="AA10" s="75" t="s">
        <v>668</v>
      </c>
      <c r="AB10" s="137"/>
      <c r="AC10" s="6"/>
      <c r="AD10" s="6"/>
      <c r="AE10" s="34"/>
      <c r="AF10" s="6"/>
      <c r="AG10" s="6"/>
      <c r="AH10" s="12"/>
      <c r="AI10" s="12"/>
      <c r="AJ10" s="12"/>
      <c r="AK10" s="12"/>
      <c r="AL10" s="11">
        <v>1</v>
      </c>
      <c r="AM10" s="137" t="s">
        <v>668</v>
      </c>
      <c r="AN10" s="242">
        <v>877</v>
      </c>
      <c r="AO10" s="487"/>
    </row>
    <row r="11" spans="1:41" ht="33.75" hidden="1" customHeight="1">
      <c r="A11" s="517">
        <v>728</v>
      </c>
      <c r="B11" s="521" t="s">
        <v>509</v>
      </c>
      <c r="C11" s="90" t="s">
        <v>14</v>
      </c>
      <c r="D11" s="104" t="s">
        <v>15</v>
      </c>
      <c r="E11" s="104" t="s">
        <v>6</v>
      </c>
      <c r="F11" s="123" t="s">
        <v>672</v>
      </c>
      <c r="G11" s="6" t="s">
        <v>0</v>
      </c>
      <c r="H11" s="12">
        <v>2</v>
      </c>
      <c r="I11" s="11">
        <v>0</v>
      </c>
      <c r="J11" s="75" t="s">
        <v>532</v>
      </c>
      <c r="K11" s="12">
        <v>2</v>
      </c>
      <c r="L11" s="178">
        <f>2-2</f>
        <v>0</v>
      </c>
      <c r="M11" s="178"/>
      <c r="N11" s="178"/>
      <c r="O11" s="178"/>
      <c r="P11" s="178">
        <v>2</v>
      </c>
      <c r="Q11" s="11">
        <v>0</v>
      </c>
      <c r="R11" s="76" t="s">
        <v>711</v>
      </c>
      <c r="S11" s="12"/>
      <c r="T11" s="12"/>
      <c r="U11" s="178">
        <f>2-2</f>
        <v>0</v>
      </c>
      <c r="V11" s="178"/>
      <c r="W11" s="178"/>
      <c r="X11" s="178"/>
      <c r="Y11" s="178"/>
      <c r="Z11" s="11">
        <v>0</v>
      </c>
      <c r="AA11" s="76" t="s">
        <v>711</v>
      </c>
      <c r="AB11" s="137"/>
      <c r="AC11" s="12"/>
      <c r="AD11" s="12"/>
      <c r="AE11" s="386">
        <f>2-2</f>
        <v>0</v>
      </c>
      <c r="AF11" s="178"/>
      <c r="AG11" s="178"/>
      <c r="AH11" s="178"/>
      <c r="AI11" s="178"/>
      <c r="AJ11" s="178"/>
      <c r="AK11" s="178"/>
      <c r="AL11" s="11">
        <v>0</v>
      </c>
      <c r="AM11" s="110" t="s">
        <v>711</v>
      </c>
      <c r="AN11" s="242">
        <v>877</v>
      </c>
      <c r="AO11" s="487"/>
    </row>
    <row r="12" spans="1:41" ht="22.5" hidden="1" customHeight="1">
      <c r="A12" s="517">
        <v>777</v>
      </c>
      <c r="B12" s="521" t="s">
        <v>509</v>
      </c>
      <c r="C12" s="131" t="s">
        <v>16</v>
      </c>
      <c r="D12" s="132" t="s">
        <v>15</v>
      </c>
      <c r="E12" s="132" t="s">
        <v>6</v>
      </c>
      <c r="F12" s="113"/>
      <c r="G12" s="296">
        <v>44</v>
      </c>
      <c r="H12" s="12"/>
      <c r="I12" s="11">
        <v>1</v>
      </c>
      <c r="J12" s="75" t="s">
        <v>17</v>
      </c>
      <c r="K12" s="12"/>
      <c r="L12" s="178"/>
      <c r="M12" s="178"/>
      <c r="N12" s="178"/>
      <c r="O12" s="178"/>
      <c r="P12" s="178"/>
      <c r="Q12" s="11">
        <v>1</v>
      </c>
      <c r="R12" s="76"/>
      <c r="S12" s="12"/>
      <c r="T12" s="12"/>
      <c r="U12" s="178"/>
      <c r="V12" s="178"/>
      <c r="W12" s="178"/>
      <c r="X12" s="178"/>
      <c r="Y12" s="178"/>
      <c r="Z12" s="11">
        <v>1</v>
      </c>
      <c r="AA12" s="76"/>
      <c r="AB12" s="137"/>
      <c r="AC12" s="12"/>
      <c r="AD12" s="12"/>
      <c r="AE12" s="386"/>
      <c r="AF12" s="178"/>
      <c r="AG12" s="178"/>
      <c r="AH12" s="178"/>
      <c r="AI12" s="178"/>
      <c r="AJ12" s="178"/>
      <c r="AK12" s="178"/>
      <c r="AL12" s="11">
        <v>1</v>
      </c>
      <c r="AM12" s="110"/>
      <c r="AN12" s="242">
        <v>877</v>
      </c>
      <c r="AO12" s="487"/>
    </row>
    <row r="13" spans="1:41" ht="22.5" hidden="1" customHeight="1">
      <c r="A13" s="517"/>
      <c r="B13" s="521" t="s">
        <v>509</v>
      </c>
      <c r="C13" s="396" t="s">
        <v>16</v>
      </c>
      <c r="D13" s="132" t="s">
        <v>15</v>
      </c>
      <c r="E13" s="132" t="s">
        <v>6</v>
      </c>
      <c r="F13" s="123" t="s">
        <v>672</v>
      </c>
      <c r="G13" s="12"/>
      <c r="H13" s="12">
        <v>2</v>
      </c>
      <c r="I13" s="11">
        <v>0</v>
      </c>
      <c r="J13" s="75" t="s">
        <v>532</v>
      </c>
      <c r="K13" s="12">
        <v>2</v>
      </c>
      <c r="L13" s="297">
        <f>2-2</f>
        <v>0</v>
      </c>
      <c r="M13" s="178"/>
      <c r="N13" s="178"/>
      <c r="O13" s="178"/>
      <c r="P13" s="178">
        <v>2</v>
      </c>
      <c r="Q13" s="11">
        <v>0</v>
      </c>
      <c r="R13" s="76" t="s">
        <v>711</v>
      </c>
      <c r="S13" s="12"/>
      <c r="T13" s="12"/>
      <c r="U13" s="178">
        <f>2-2</f>
        <v>0</v>
      </c>
      <c r="V13" s="178"/>
      <c r="W13" s="178"/>
      <c r="X13" s="178"/>
      <c r="Y13" s="178"/>
      <c r="Z13" s="11">
        <v>0</v>
      </c>
      <c r="AA13" s="76" t="s">
        <v>711</v>
      </c>
      <c r="AB13" s="137"/>
      <c r="AC13" s="12"/>
      <c r="AD13" s="12"/>
      <c r="AE13" s="386">
        <f>2-2</f>
        <v>0</v>
      </c>
      <c r="AF13" s="178"/>
      <c r="AG13" s="178"/>
      <c r="AH13" s="178"/>
      <c r="AI13" s="178"/>
      <c r="AJ13" s="178"/>
      <c r="AK13" s="178"/>
      <c r="AL13" s="11">
        <v>0</v>
      </c>
      <c r="AM13" s="110" t="s">
        <v>711</v>
      </c>
      <c r="AN13" s="242">
        <v>877</v>
      </c>
      <c r="AO13" s="487"/>
    </row>
    <row r="14" spans="1:41" ht="24" hidden="1" customHeight="1">
      <c r="A14" s="517"/>
      <c r="B14" s="521" t="s">
        <v>509</v>
      </c>
      <c r="C14" s="90" t="s">
        <v>18</v>
      </c>
      <c r="D14" s="104" t="s">
        <v>19</v>
      </c>
      <c r="E14" s="104" t="s">
        <v>6</v>
      </c>
      <c r="F14" s="115"/>
      <c r="G14" s="289">
        <v>25</v>
      </c>
      <c r="H14" s="6"/>
      <c r="I14" s="9">
        <v>1</v>
      </c>
      <c r="J14" s="76" t="s">
        <v>17</v>
      </c>
      <c r="K14" s="6"/>
      <c r="L14" s="6"/>
      <c r="M14" s="6"/>
      <c r="N14" s="6"/>
      <c r="O14" s="6"/>
      <c r="P14" s="6"/>
      <c r="Q14" s="9"/>
      <c r="R14" s="76"/>
      <c r="S14" s="6"/>
      <c r="T14" s="6"/>
      <c r="U14" s="6"/>
      <c r="V14" s="6"/>
      <c r="W14" s="6"/>
      <c r="X14" s="6"/>
      <c r="Y14" s="6"/>
      <c r="Z14" s="9"/>
      <c r="AA14" s="76"/>
      <c r="AB14" s="110"/>
      <c r="AC14" s="6"/>
      <c r="AD14" s="6"/>
      <c r="AE14" s="34"/>
      <c r="AF14" s="6"/>
      <c r="AG14" s="6"/>
      <c r="AH14" s="6"/>
      <c r="AI14" s="6"/>
      <c r="AJ14" s="6"/>
      <c r="AK14" s="6"/>
      <c r="AL14" s="9"/>
      <c r="AM14" s="110"/>
      <c r="AN14" s="242">
        <v>877</v>
      </c>
      <c r="AO14" s="487"/>
    </row>
    <row r="15" spans="1:41" ht="24" hidden="1" customHeight="1">
      <c r="A15" s="517"/>
      <c r="B15" s="521" t="s">
        <v>509</v>
      </c>
      <c r="C15" s="90" t="s">
        <v>20</v>
      </c>
      <c r="D15" s="104" t="s">
        <v>19</v>
      </c>
      <c r="E15" s="104" t="s">
        <v>6</v>
      </c>
      <c r="F15" s="115"/>
      <c r="G15" s="289">
        <v>34</v>
      </c>
      <c r="H15" s="6"/>
      <c r="I15" s="9">
        <v>1</v>
      </c>
      <c r="J15" s="76" t="s">
        <v>17</v>
      </c>
      <c r="K15" s="6"/>
      <c r="L15" s="6"/>
      <c r="M15" s="6"/>
      <c r="N15" s="6"/>
      <c r="O15" s="6"/>
      <c r="P15" s="6"/>
      <c r="Q15" s="9"/>
      <c r="R15" s="76"/>
      <c r="S15" s="6"/>
      <c r="T15" s="6"/>
      <c r="U15" s="6"/>
      <c r="V15" s="6"/>
      <c r="W15" s="6"/>
      <c r="X15" s="6"/>
      <c r="Y15" s="6"/>
      <c r="Z15" s="9"/>
      <c r="AA15" s="76"/>
      <c r="AB15" s="110"/>
      <c r="AC15" s="6"/>
      <c r="AD15" s="6"/>
      <c r="AE15" s="6"/>
      <c r="AF15" s="6"/>
      <c r="AG15" s="6"/>
      <c r="AH15" s="6"/>
      <c r="AI15" s="6"/>
      <c r="AJ15" s="6"/>
      <c r="AK15" s="6"/>
      <c r="AL15" s="9"/>
      <c r="AM15" s="110"/>
      <c r="AN15" s="242">
        <v>877</v>
      </c>
      <c r="AO15" s="487"/>
    </row>
    <row r="16" spans="1:41" ht="24" hidden="1" customHeight="1">
      <c r="A16" s="517">
        <v>119</v>
      </c>
      <c r="B16" s="521" t="s">
        <v>509</v>
      </c>
      <c r="C16" s="90" t="s">
        <v>568</v>
      </c>
      <c r="D16" s="104" t="s">
        <v>567</v>
      </c>
      <c r="E16" s="104" t="s">
        <v>6</v>
      </c>
      <c r="F16" s="123" t="s">
        <v>671</v>
      </c>
      <c r="G16" s="6"/>
      <c r="H16" s="296">
        <v>48</v>
      </c>
      <c r="I16" s="11">
        <v>0.5514</v>
      </c>
      <c r="J16" s="75" t="s">
        <v>41</v>
      </c>
      <c r="K16" s="12">
        <v>48</v>
      </c>
      <c r="L16" s="12"/>
      <c r="M16" s="12"/>
      <c r="N16" s="296">
        <v>48</v>
      </c>
      <c r="O16" s="12"/>
      <c r="P16" s="12"/>
      <c r="Q16" s="11">
        <v>1</v>
      </c>
      <c r="R16" s="75" t="s">
        <v>668</v>
      </c>
      <c r="S16" s="12"/>
      <c r="T16" s="12"/>
      <c r="U16" s="12"/>
      <c r="V16" s="12"/>
      <c r="W16" s="12"/>
      <c r="X16" s="12"/>
      <c r="Y16" s="12"/>
      <c r="Z16" s="11">
        <v>1</v>
      </c>
      <c r="AA16" s="75" t="s">
        <v>668</v>
      </c>
      <c r="AB16" s="137"/>
      <c r="AC16" s="12"/>
      <c r="AD16" s="12"/>
      <c r="AE16" s="12"/>
      <c r="AF16" s="12"/>
      <c r="AG16" s="12"/>
      <c r="AH16" s="12"/>
      <c r="AI16" s="12"/>
      <c r="AJ16" s="12"/>
      <c r="AK16" s="12"/>
      <c r="AL16" s="11">
        <v>1</v>
      </c>
      <c r="AM16" s="137" t="s">
        <v>668</v>
      </c>
      <c r="AN16" s="265" t="s">
        <v>995</v>
      </c>
      <c r="AO16" s="487"/>
    </row>
    <row r="17" spans="1:41" ht="21" hidden="1" customHeight="1">
      <c r="A17" s="517"/>
      <c r="B17" s="521" t="s">
        <v>509</v>
      </c>
      <c r="C17" s="90" t="s">
        <v>21</v>
      </c>
      <c r="D17" s="104" t="s">
        <v>11</v>
      </c>
      <c r="E17" s="104" t="s">
        <v>6</v>
      </c>
      <c r="F17" s="123"/>
      <c r="G17" s="289">
        <v>31</v>
      </c>
      <c r="H17" s="12"/>
      <c r="I17" s="11">
        <v>1</v>
      </c>
      <c r="J17" s="75" t="s">
        <v>17</v>
      </c>
      <c r="K17" s="12"/>
      <c r="L17" s="12"/>
      <c r="M17" s="12"/>
      <c r="N17" s="12"/>
      <c r="O17" s="12"/>
      <c r="P17" s="12"/>
      <c r="Q17" s="11"/>
      <c r="R17" s="75"/>
      <c r="S17" s="12"/>
      <c r="T17" s="12"/>
      <c r="U17" s="12"/>
      <c r="V17" s="12"/>
      <c r="W17" s="12"/>
      <c r="X17" s="12"/>
      <c r="Y17" s="12"/>
      <c r="Z17" s="11"/>
      <c r="AA17" s="75"/>
      <c r="AB17" s="137"/>
      <c r="AC17" s="12"/>
      <c r="AD17" s="12"/>
      <c r="AE17" s="12"/>
      <c r="AF17" s="12"/>
      <c r="AG17" s="12"/>
      <c r="AH17" s="12"/>
      <c r="AI17" s="12"/>
      <c r="AJ17" s="12"/>
      <c r="AK17" s="12"/>
      <c r="AL17" s="11"/>
      <c r="AM17" s="137"/>
      <c r="AN17" s="242">
        <v>877</v>
      </c>
      <c r="AO17" s="487"/>
    </row>
    <row r="18" spans="1:41" ht="18" hidden="1" customHeight="1">
      <c r="A18" s="517"/>
      <c r="B18" s="521" t="s">
        <v>509</v>
      </c>
      <c r="C18" s="105" t="s">
        <v>22</v>
      </c>
      <c r="D18" s="104" t="s">
        <v>19</v>
      </c>
      <c r="E18" s="104" t="s">
        <v>6</v>
      </c>
      <c r="F18" s="123"/>
      <c r="G18" s="289">
        <v>49</v>
      </c>
      <c r="H18" s="6"/>
      <c r="I18" s="9">
        <v>1</v>
      </c>
      <c r="J18" s="76" t="s">
        <v>17</v>
      </c>
      <c r="K18" s="6"/>
      <c r="L18" s="6"/>
      <c r="M18" s="6"/>
      <c r="N18" s="6"/>
      <c r="O18" s="6"/>
      <c r="P18" s="6"/>
      <c r="Q18" s="9"/>
      <c r="R18" s="76"/>
      <c r="S18" s="6"/>
      <c r="T18" s="6"/>
      <c r="U18" s="6"/>
      <c r="V18" s="6"/>
      <c r="W18" s="6"/>
      <c r="X18" s="6"/>
      <c r="Y18" s="6"/>
      <c r="Z18" s="9"/>
      <c r="AA18" s="76"/>
      <c r="AB18" s="110"/>
      <c r="AC18" s="6"/>
      <c r="AD18" s="6"/>
      <c r="AE18" s="6"/>
      <c r="AF18" s="6"/>
      <c r="AG18" s="6"/>
      <c r="AH18" s="6"/>
      <c r="AI18" s="6"/>
      <c r="AJ18" s="6"/>
      <c r="AK18" s="6"/>
      <c r="AL18" s="9"/>
      <c r="AM18" s="110"/>
      <c r="AN18" s="242">
        <v>877</v>
      </c>
      <c r="AO18" s="487"/>
    </row>
    <row r="19" spans="1:41" ht="24.75" hidden="1" customHeight="1">
      <c r="A19" s="517"/>
      <c r="B19" s="521" t="s">
        <v>509</v>
      </c>
      <c r="C19" s="86" t="s">
        <v>986</v>
      </c>
      <c r="D19" s="104" t="s">
        <v>19</v>
      </c>
      <c r="E19" s="104" t="s">
        <v>6</v>
      </c>
      <c r="F19" s="123"/>
      <c r="G19" s="289">
        <v>42</v>
      </c>
      <c r="H19" s="6"/>
      <c r="I19" s="11">
        <v>1</v>
      </c>
      <c r="J19" s="75" t="s">
        <v>17</v>
      </c>
      <c r="K19" s="6"/>
      <c r="L19" s="12"/>
      <c r="M19" s="12"/>
      <c r="N19" s="6"/>
      <c r="O19" s="12"/>
      <c r="P19" s="12"/>
      <c r="Q19" s="11"/>
      <c r="R19" s="75"/>
      <c r="S19" s="6"/>
      <c r="T19" s="6"/>
      <c r="U19" s="12"/>
      <c r="V19" s="12"/>
      <c r="W19" s="6"/>
      <c r="X19" s="12"/>
      <c r="Y19" s="12"/>
      <c r="Z19" s="11"/>
      <c r="AA19" s="75"/>
      <c r="AB19" s="137"/>
      <c r="AC19" s="6"/>
      <c r="AD19" s="12"/>
      <c r="AE19" s="12"/>
      <c r="AF19" s="12"/>
      <c r="AG19" s="6"/>
      <c r="AH19" s="12"/>
      <c r="AI19" s="12"/>
      <c r="AJ19" s="12"/>
      <c r="AK19" s="12"/>
      <c r="AL19" s="11"/>
      <c r="AM19" s="137"/>
      <c r="AN19" s="242">
        <v>877</v>
      </c>
      <c r="AO19" s="487"/>
    </row>
    <row r="20" spans="1:41" ht="18" hidden="1" customHeight="1">
      <c r="A20" s="517">
        <v>741</v>
      </c>
      <c r="B20" s="521" t="s">
        <v>509</v>
      </c>
      <c r="C20" s="90" t="s">
        <v>673</v>
      </c>
      <c r="D20" s="104" t="s">
        <v>19</v>
      </c>
      <c r="E20" s="104" t="s">
        <v>6</v>
      </c>
      <c r="F20" s="123" t="s">
        <v>654</v>
      </c>
      <c r="G20" s="6"/>
      <c r="H20" s="6">
        <v>34</v>
      </c>
      <c r="I20" s="9">
        <v>0.1348</v>
      </c>
      <c r="J20" s="76" t="s">
        <v>41</v>
      </c>
      <c r="K20" s="6">
        <v>34</v>
      </c>
      <c r="L20" s="12"/>
      <c r="M20" s="12"/>
      <c r="N20" s="289">
        <v>34</v>
      </c>
      <c r="O20" s="12"/>
      <c r="P20" s="12"/>
      <c r="Q20" s="11">
        <v>1</v>
      </c>
      <c r="R20" s="75" t="s">
        <v>668</v>
      </c>
      <c r="S20" s="6"/>
      <c r="T20" s="6"/>
      <c r="U20" s="12"/>
      <c r="V20" s="12"/>
      <c r="W20" s="6"/>
      <c r="X20" s="12"/>
      <c r="Y20" s="12"/>
      <c r="Z20" s="11">
        <v>1</v>
      </c>
      <c r="AA20" s="75" t="s">
        <v>668</v>
      </c>
      <c r="AB20" s="137"/>
      <c r="AC20" s="6"/>
      <c r="AD20" s="12"/>
      <c r="AE20" s="12"/>
      <c r="AF20" s="12"/>
      <c r="AG20" s="6"/>
      <c r="AH20" s="12"/>
      <c r="AI20" s="12"/>
      <c r="AJ20" s="12"/>
      <c r="AK20" s="12"/>
      <c r="AL20" s="11">
        <v>1</v>
      </c>
      <c r="AM20" s="137" t="s">
        <v>668</v>
      </c>
      <c r="AN20" s="242">
        <v>877</v>
      </c>
      <c r="AO20" s="487"/>
    </row>
    <row r="21" spans="1:41" ht="18" hidden="1" customHeight="1">
      <c r="A21" s="517">
        <v>805</v>
      </c>
      <c r="B21" s="521" t="s">
        <v>509</v>
      </c>
      <c r="C21" s="86" t="s">
        <v>23</v>
      </c>
      <c r="D21" s="104" t="s">
        <v>15</v>
      </c>
      <c r="E21" s="104" t="s">
        <v>6</v>
      </c>
      <c r="F21" s="123" t="s">
        <v>654</v>
      </c>
      <c r="G21" s="6"/>
      <c r="H21" s="6">
        <v>30</v>
      </c>
      <c r="I21" s="9">
        <v>0.1447</v>
      </c>
      <c r="J21" s="76" t="s">
        <v>41</v>
      </c>
      <c r="K21" s="6">
        <v>30</v>
      </c>
      <c r="L21" s="12"/>
      <c r="M21" s="12"/>
      <c r="N21" s="289">
        <v>30</v>
      </c>
      <c r="O21" s="12"/>
      <c r="P21" s="12"/>
      <c r="Q21" s="11">
        <v>1</v>
      </c>
      <c r="R21" s="75" t="s">
        <v>668</v>
      </c>
      <c r="S21" s="6"/>
      <c r="T21" s="6"/>
      <c r="U21" s="12"/>
      <c r="V21" s="12"/>
      <c r="W21" s="6"/>
      <c r="X21" s="12"/>
      <c r="Y21" s="12"/>
      <c r="Z21" s="11">
        <v>1</v>
      </c>
      <c r="AA21" s="75" t="s">
        <v>668</v>
      </c>
      <c r="AB21" s="137"/>
      <c r="AC21" s="6"/>
      <c r="AD21" s="12"/>
      <c r="AE21" s="12"/>
      <c r="AF21" s="12"/>
      <c r="AG21" s="6"/>
      <c r="AH21" s="12"/>
      <c r="AI21" s="12"/>
      <c r="AJ21" s="12"/>
      <c r="AK21" s="12"/>
      <c r="AL21" s="11">
        <v>1</v>
      </c>
      <c r="AM21" s="137" t="s">
        <v>668</v>
      </c>
      <c r="AN21" s="242">
        <v>877</v>
      </c>
      <c r="AO21" s="487"/>
    </row>
    <row r="22" spans="1:41" ht="24" hidden="1" customHeight="1">
      <c r="A22" s="517">
        <v>806</v>
      </c>
      <c r="B22" s="521" t="s">
        <v>509</v>
      </c>
      <c r="C22" s="86" t="s">
        <v>24</v>
      </c>
      <c r="D22" s="104" t="s">
        <v>15</v>
      </c>
      <c r="E22" s="104" t="s">
        <v>6</v>
      </c>
      <c r="F22" s="123" t="s">
        <v>654</v>
      </c>
      <c r="G22" s="6"/>
      <c r="H22" s="6">
        <v>27</v>
      </c>
      <c r="I22" s="9">
        <v>0.13830000000000001</v>
      </c>
      <c r="J22" s="76" t="s">
        <v>41</v>
      </c>
      <c r="K22" s="6">
        <v>27</v>
      </c>
      <c r="L22" s="12"/>
      <c r="M22" s="12"/>
      <c r="N22" s="289">
        <v>27</v>
      </c>
      <c r="O22" s="12"/>
      <c r="P22" s="12"/>
      <c r="Q22" s="11">
        <v>1</v>
      </c>
      <c r="R22" s="75" t="s">
        <v>668</v>
      </c>
      <c r="S22" s="6"/>
      <c r="T22" s="6"/>
      <c r="U22" s="12"/>
      <c r="V22" s="12"/>
      <c r="W22" s="6"/>
      <c r="X22" s="12"/>
      <c r="Y22" s="12"/>
      <c r="Z22" s="11">
        <v>1</v>
      </c>
      <c r="AA22" s="75" t="s">
        <v>668</v>
      </c>
      <c r="AB22" s="137"/>
      <c r="AC22" s="6"/>
      <c r="AD22" s="12"/>
      <c r="AE22" s="12"/>
      <c r="AF22" s="12"/>
      <c r="AG22" s="6"/>
      <c r="AH22" s="12"/>
      <c r="AI22" s="12"/>
      <c r="AJ22" s="12"/>
      <c r="AK22" s="12"/>
      <c r="AL22" s="11">
        <v>1</v>
      </c>
      <c r="AM22" s="137" t="s">
        <v>668</v>
      </c>
      <c r="AN22" s="242">
        <v>877</v>
      </c>
      <c r="AO22" s="487"/>
    </row>
    <row r="23" spans="1:41" ht="22.5" hidden="1" customHeight="1">
      <c r="A23" s="517">
        <v>674</v>
      </c>
      <c r="B23" s="521" t="s">
        <v>509</v>
      </c>
      <c r="C23" s="87" t="s">
        <v>25</v>
      </c>
      <c r="D23" s="44" t="s">
        <v>19</v>
      </c>
      <c r="E23" s="104" t="s">
        <v>6</v>
      </c>
      <c r="F23" s="123" t="s">
        <v>655</v>
      </c>
      <c r="G23" s="6"/>
      <c r="H23" s="6">
        <v>80</v>
      </c>
      <c r="I23" s="9">
        <v>0</v>
      </c>
      <c r="J23" s="76" t="s">
        <v>532</v>
      </c>
      <c r="K23" s="6">
        <v>80</v>
      </c>
      <c r="L23" s="12"/>
      <c r="M23" s="12"/>
      <c r="N23" s="289">
        <v>80</v>
      </c>
      <c r="O23" s="12"/>
      <c r="P23" s="12"/>
      <c r="Q23" s="11">
        <v>1</v>
      </c>
      <c r="R23" s="75" t="s">
        <v>668</v>
      </c>
      <c r="S23" s="6"/>
      <c r="T23" s="6"/>
      <c r="U23" s="12"/>
      <c r="V23" s="12"/>
      <c r="W23" s="6"/>
      <c r="X23" s="12"/>
      <c r="Y23" s="12"/>
      <c r="Z23" s="11">
        <v>1</v>
      </c>
      <c r="AA23" s="75" t="s">
        <v>668</v>
      </c>
      <c r="AB23" s="137"/>
      <c r="AC23" s="6"/>
      <c r="AD23" s="12"/>
      <c r="AE23" s="12"/>
      <c r="AF23" s="12"/>
      <c r="AG23" s="6"/>
      <c r="AH23" s="12"/>
      <c r="AI23" s="12"/>
      <c r="AJ23" s="12"/>
      <c r="AK23" s="12"/>
      <c r="AL23" s="11">
        <v>1</v>
      </c>
      <c r="AM23" s="137" t="s">
        <v>668</v>
      </c>
      <c r="AN23" s="242">
        <v>877</v>
      </c>
      <c r="AO23" s="487"/>
    </row>
    <row r="24" spans="1:41" ht="24.75" hidden="1" customHeight="1">
      <c r="A24" s="517">
        <v>673</v>
      </c>
      <c r="B24" s="521" t="s">
        <v>509</v>
      </c>
      <c r="C24" s="87" t="s">
        <v>26</v>
      </c>
      <c r="D24" s="44" t="s">
        <v>19</v>
      </c>
      <c r="E24" s="104" t="s">
        <v>6</v>
      </c>
      <c r="F24" s="123" t="s">
        <v>674</v>
      </c>
      <c r="G24" s="6"/>
      <c r="H24" s="6">
        <v>36</v>
      </c>
      <c r="I24" s="9">
        <v>0</v>
      </c>
      <c r="J24" s="76" t="s">
        <v>532</v>
      </c>
      <c r="K24" s="6">
        <v>36</v>
      </c>
      <c r="L24" s="12"/>
      <c r="M24" s="12"/>
      <c r="N24" s="289">
        <v>36</v>
      </c>
      <c r="O24" s="12"/>
      <c r="P24" s="12"/>
      <c r="Q24" s="11">
        <v>1</v>
      </c>
      <c r="R24" s="75" t="s">
        <v>668</v>
      </c>
      <c r="S24" s="6"/>
      <c r="T24" s="6"/>
      <c r="U24" s="12"/>
      <c r="V24" s="12"/>
      <c r="W24" s="6"/>
      <c r="X24" s="12"/>
      <c r="Y24" s="12"/>
      <c r="Z24" s="11">
        <v>1</v>
      </c>
      <c r="AA24" s="75" t="s">
        <v>668</v>
      </c>
      <c r="AB24" s="137"/>
      <c r="AC24" s="6"/>
      <c r="AD24" s="12"/>
      <c r="AE24" s="12"/>
      <c r="AF24" s="12"/>
      <c r="AG24" s="6"/>
      <c r="AH24" s="12"/>
      <c r="AI24" s="12"/>
      <c r="AJ24" s="12"/>
      <c r="AK24" s="12"/>
      <c r="AL24" s="11">
        <v>1</v>
      </c>
      <c r="AM24" s="137" t="s">
        <v>668</v>
      </c>
      <c r="AN24" s="242">
        <v>877</v>
      </c>
      <c r="AO24" s="487"/>
    </row>
    <row r="25" spans="1:41" ht="18" customHeight="1">
      <c r="A25" s="517"/>
      <c r="B25" s="521" t="s">
        <v>509</v>
      </c>
      <c r="C25" s="62" t="s">
        <v>27</v>
      </c>
      <c r="D25" s="44" t="s">
        <v>581</v>
      </c>
      <c r="E25" s="381" t="s">
        <v>533</v>
      </c>
      <c r="F25" s="123" t="s">
        <v>674</v>
      </c>
      <c r="G25" s="6"/>
      <c r="H25" s="6">
        <v>45</v>
      </c>
      <c r="I25" s="9">
        <v>0</v>
      </c>
      <c r="J25" s="76" t="s">
        <v>532</v>
      </c>
      <c r="K25" s="6">
        <v>45</v>
      </c>
      <c r="L25" s="6"/>
      <c r="M25" s="298">
        <v>45</v>
      </c>
      <c r="N25" s="6"/>
      <c r="O25" s="6"/>
      <c r="P25" s="6"/>
      <c r="Q25" s="9">
        <v>0.45169999999999999</v>
      </c>
      <c r="R25" s="75" t="s">
        <v>41</v>
      </c>
      <c r="S25" s="6"/>
      <c r="T25" s="6"/>
      <c r="U25" s="6"/>
      <c r="V25" s="6">
        <v>45</v>
      </c>
      <c r="W25" s="6"/>
      <c r="X25" s="6"/>
      <c r="Y25" s="6"/>
      <c r="Z25" s="9">
        <v>0.45169999999999999</v>
      </c>
      <c r="AA25" s="75" t="s">
        <v>41</v>
      </c>
      <c r="AB25" s="137"/>
      <c r="AC25" s="367">
        <v>45</v>
      </c>
      <c r="AD25" s="6"/>
      <c r="AE25" s="6"/>
      <c r="AF25" s="6">
        <v>45</v>
      </c>
      <c r="AG25" s="6"/>
      <c r="AH25" s="6"/>
      <c r="AI25" s="6"/>
      <c r="AJ25" s="6"/>
      <c r="AK25" s="6"/>
      <c r="AL25" s="9">
        <v>0.83460000000000001</v>
      </c>
      <c r="AM25" s="137" t="s">
        <v>41</v>
      </c>
      <c r="AN25" s="242">
        <v>877</v>
      </c>
      <c r="AO25" s="487"/>
    </row>
    <row r="26" spans="1:41" ht="19.5" customHeight="1">
      <c r="A26" s="517">
        <v>833</v>
      </c>
      <c r="B26" s="521" t="s">
        <v>509</v>
      </c>
      <c r="C26" s="87" t="s">
        <v>1001</v>
      </c>
      <c r="D26" s="44" t="s">
        <v>19</v>
      </c>
      <c r="E26" s="381" t="s">
        <v>6</v>
      </c>
      <c r="F26" s="123" t="s">
        <v>648</v>
      </c>
      <c r="G26" s="6"/>
      <c r="H26" s="6"/>
      <c r="I26" s="9"/>
      <c r="J26" s="76"/>
      <c r="K26" s="6">
        <v>56</v>
      </c>
      <c r="L26" s="6"/>
      <c r="M26" s="298">
        <v>56</v>
      </c>
      <c r="N26" s="6"/>
      <c r="O26" s="6"/>
      <c r="P26" s="6"/>
      <c r="Q26" s="9">
        <v>0.50129999999999997</v>
      </c>
      <c r="R26" s="75" t="s">
        <v>41</v>
      </c>
      <c r="S26" s="6"/>
      <c r="T26" s="6"/>
      <c r="U26" s="6"/>
      <c r="V26" s="6">
        <v>56</v>
      </c>
      <c r="W26" s="6"/>
      <c r="X26" s="6"/>
      <c r="Y26" s="6"/>
      <c r="Z26" s="9">
        <v>0.50129999999999997</v>
      </c>
      <c r="AA26" s="75" t="s">
        <v>41</v>
      </c>
      <c r="AB26" s="137"/>
      <c r="AC26" s="367">
        <v>56</v>
      </c>
      <c r="AD26" s="6"/>
      <c r="AE26" s="6"/>
      <c r="AF26" s="6"/>
      <c r="AG26" s="6">
        <v>56</v>
      </c>
      <c r="AH26" s="6"/>
      <c r="AI26" s="6"/>
      <c r="AJ26" s="6"/>
      <c r="AK26" s="6"/>
      <c r="AL26" s="11">
        <v>1</v>
      </c>
      <c r="AM26" s="137" t="s">
        <v>668</v>
      </c>
      <c r="AN26" s="242">
        <v>877</v>
      </c>
      <c r="AO26" s="487"/>
    </row>
    <row r="27" spans="1:41" ht="18" customHeight="1">
      <c r="A27" s="517"/>
      <c r="B27" s="521" t="s">
        <v>509</v>
      </c>
      <c r="C27" s="175" t="s">
        <v>739</v>
      </c>
      <c r="D27" s="44" t="s">
        <v>19</v>
      </c>
      <c r="E27" s="381" t="s">
        <v>6</v>
      </c>
      <c r="F27" s="177" t="s">
        <v>740</v>
      </c>
      <c r="G27" s="6"/>
      <c r="H27" s="6"/>
      <c r="I27" s="9"/>
      <c r="J27" s="76"/>
      <c r="K27" s="6"/>
      <c r="L27" s="25">
        <v>38</v>
      </c>
      <c r="M27" s="6"/>
      <c r="N27" s="6"/>
      <c r="O27" s="12"/>
      <c r="P27" s="12"/>
      <c r="Q27" s="11">
        <v>0</v>
      </c>
      <c r="R27" s="76" t="s">
        <v>532</v>
      </c>
      <c r="S27" s="6"/>
      <c r="T27" s="6"/>
      <c r="U27" s="6">
        <v>38</v>
      </c>
      <c r="V27" s="6"/>
      <c r="W27" s="6"/>
      <c r="X27" s="12"/>
      <c r="Y27" s="12"/>
      <c r="Z27" s="11">
        <v>0</v>
      </c>
      <c r="AA27" s="76" t="s">
        <v>532</v>
      </c>
      <c r="AB27" s="110"/>
      <c r="AC27" s="367">
        <v>38</v>
      </c>
      <c r="AD27" s="6"/>
      <c r="AE27" s="6"/>
      <c r="AF27" s="6">
        <v>38</v>
      </c>
      <c r="AG27" s="6"/>
      <c r="AH27" s="12"/>
      <c r="AI27" s="12"/>
      <c r="AJ27" s="12"/>
      <c r="AK27" s="12"/>
      <c r="AL27" s="11">
        <v>0.44130000000000003</v>
      </c>
      <c r="AM27" s="137" t="s">
        <v>41</v>
      </c>
      <c r="AN27" s="242">
        <v>877</v>
      </c>
      <c r="AO27" s="487"/>
    </row>
    <row r="28" spans="1:41" ht="18" customHeight="1">
      <c r="A28" s="517"/>
      <c r="B28" s="521" t="s">
        <v>509</v>
      </c>
      <c r="C28" s="175" t="s">
        <v>741</v>
      </c>
      <c r="D28" s="44" t="s">
        <v>19</v>
      </c>
      <c r="E28" s="381" t="s">
        <v>533</v>
      </c>
      <c r="F28" s="177" t="s">
        <v>742</v>
      </c>
      <c r="G28" s="6"/>
      <c r="H28" s="6"/>
      <c r="I28" s="9"/>
      <c r="J28" s="76"/>
      <c r="K28" s="6"/>
      <c r="L28" s="25">
        <v>97</v>
      </c>
      <c r="M28" s="6"/>
      <c r="N28" s="6"/>
      <c r="O28" s="12"/>
      <c r="P28" s="12"/>
      <c r="Q28" s="11">
        <v>0</v>
      </c>
      <c r="R28" s="76" t="s">
        <v>532</v>
      </c>
      <c r="S28" s="6"/>
      <c r="T28" s="6"/>
      <c r="U28" s="6">
        <v>97</v>
      </c>
      <c r="V28" s="6"/>
      <c r="W28" s="6"/>
      <c r="X28" s="12"/>
      <c r="Y28" s="12"/>
      <c r="Z28" s="11">
        <v>0</v>
      </c>
      <c r="AA28" s="76" t="s">
        <v>532</v>
      </c>
      <c r="AB28" s="110"/>
      <c r="AC28" s="367">
        <f>97-3</f>
        <v>94</v>
      </c>
      <c r="AD28" s="6"/>
      <c r="AE28" s="6"/>
      <c r="AF28" s="6">
        <f>97-3</f>
        <v>94</v>
      </c>
      <c r="AG28" s="6"/>
      <c r="AH28" s="12"/>
      <c r="AI28" s="12"/>
      <c r="AJ28" s="12"/>
      <c r="AK28" s="12"/>
      <c r="AL28" s="11">
        <v>0.53539999999999999</v>
      </c>
      <c r="AM28" s="137" t="s">
        <v>41</v>
      </c>
      <c r="AN28" s="242" t="s">
        <v>825</v>
      </c>
      <c r="AO28" s="487"/>
    </row>
    <row r="29" spans="1:41" ht="18" customHeight="1">
      <c r="A29" s="517"/>
      <c r="B29" s="521" t="s">
        <v>509</v>
      </c>
      <c r="C29" s="175" t="s">
        <v>741</v>
      </c>
      <c r="D29" s="44" t="s">
        <v>19</v>
      </c>
      <c r="E29" s="381" t="s">
        <v>533</v>
      </c>
      <c r="F29" s="177" t="s">
        <v>742</v>
      </c>
      <c r="G29" s="6"/>
      <c r="H29" s="6"/>
      <c r="I29" s="9"/>
      <c r="J29" s="76"/>
      <c r="K29" s="6"/>
      <c r="L29" s="25"/>
      <c r="M29" s="6"/>
      <c r="N29" s="6"/>
      <c r="O29" s="12"/>
      <c r="P29" s="12"/>
      <c r="Q29" s="11"/>
      <c r="R29" s="76"/>
      <c r="S29" s="6"/>
      <c r="T29" s="6"/>
      <c r="U29" s="6"/>
      <c r="V29" s="6"/>
      <c r="W29" s="6"/>
      <c r="X29" s="12"/>
      <c r="Y29" s="12"/>
      <c r="Z29" s="11"/>
      <c r="AA29" s="76"/>
      <c r="AB29" s="110"/>
      <c r="AC29" s="367">
        <v>3</v>
      </c>
      <c r="AD29" s="6"/>
      <c r="AE29" s="6"/>
      <c r="AF29" s="6">
        <v>3</v>
      </c>
      <c r="AG29" s="6"/>
      <c r="AH29" s="12"/>
      <c r="AI29" s="12"/>
      <c r="AJ29" s="12"/>
      <c r="AK29" s="12"/>
      <c r="AL29" s="11">
        <v>0.53539999999999999</v>
      </c>
      <c r="AM29" s="137" t="s">
        <v>41</v>
      </c>
      <c r="AN29" s="242"/>
      <c r="AO29" s="487"/>
    </row>
    <row r="30" spans="1:41" ht="21" customHeight="1">
      <c r="A30" s="517"/>
      <c r="B30" s="521" t="s">
        <v>509</v>
      </c>
      <c r="C30" s="376" t="s">
        <v>743</v>
      </c>
      <c r="D30" s="44" t="s">
        <v>19</v>
      </c>
      <c r="E30" s="112" t="s">
        <v>13</v>
      </c>
      <c r="F30" s="123" t="s">
        <v>742</v>
      </c>
      <c r="G30" s="6"/>
      <c r="H30" s="6"/>
      <c r="I30" s="9"/>
      <c r="J30" s="76"/>
      <c r="K30" s="6"/>
      <c r="L30" s="25">
        <v>36</v>
      </c>
      <c r="M30" s="6"/>
      <c r="N30" s="6"/>
      <c r="O30" s="12"/>
      <c r="P30" s="12"/>
      <c r="Q30" s="11">
        <v>0</v>
      </c>
      <c r="R30" s="76" t="s">
        <v>532</v>
      </c>
      <c r="S30" s="6"/>
      <c r="T30" s="6"/>
      <c r="U30" s="6">
        <v>36</v>
      </c>
      <c r="V30" s="6"/>
      <c r="W30" s="6"/>
      <c r="X30" s="12"/>
      <c r="Y30" s="12"/>
      <c r="Z30" s="11">
        <v>0</v>
      </c>
      <c r="AA30" s="76" t="s">
        <v>532</v>
      </c>
      <c r="AB30" s="110"/>
      <c r="AC30" s="367">
        <v>36</v>
      </c>
      <c r="AD30" s="6"/>
      <c r="AE30" s="6"/>
      <c r="AF30" s="6">
        <v>36</v>
      </c>
      <c r="AG30" s="6"/>
      <c r="AH30" s="12"/>
      <c r="AI30" s="12"/>
      <c r="AJ30" s="12"/>
      <c r="AK30" s="12"/>
      <c r="AL30" s="11">
        <v>0.53920000000000001</v>
      </c>
      <c r="AM30" s="137" t="s">
        <v>41</v>
      </c>
      <c r="AN30" s="242" t="s">
        <v>825</v>
      </c>
      <c r="AO30" s="487"/>
    </row>
    <row r="31" spans="1:41" ht="24.75" customHeight="1">
      <c r="A31" s="517"/>
      <c r="B31" s="521" t="s">
        <v>509</v>
      </c>
      <c r="C31" s="376" t="s">
        <v>744</v>
      </c>
      <c r="D31" s="44" t="s">
        <v>72</v>
      </c>
      <c r="E31" s="112" t="s">
        <v>1002</v>
      </c>
      <c r="F31" s="123" t="s">
        <v>742</v>
      </c>
      <c r="G31" s="6"/>
      <c r="H31" s="6"/>
      <c r="I31" s="9"/>
      <c r="J31" s="76"/>
      <c r="K31" s="6"/>
      <c r="L31" s="25">
        <v>60</v>
      </c>
      <c r="M31" s="6"/>
      <c r="N31" s="6"/>
      <c r="O31" s="12"/>
      <c r="P31" s="12"/>
      <c r="Q31" s="11">
        <v>0</v>
      </c>
      <c r="R31" s="76" t="s">
        <v>532</v>
      </c>
      <c r="S31" s="6"/>
      <c r="T31" s="6"/>
      <c r="U31" s="6">
        <v>60</v>
      </c>
      <c r="V31" s="6"/>
      <c r="W31" s="6"/>
      <c r="X31" s="12"/>
      <c r="Y31" s="12"/>
      <c r="Z31" s="11">
        <v>0</v>
      </c>
      <c r="AA31" s="76" t="s">
        <v>532</v>
      </c>
      <c r="AB31" s="110"/>
      <c r="AC31" s="6"/>
      <c r="AD31" s="367">
        <v>60</v>
      </c>
      <c r="AE31" s="25"/>
      <c r="AF31" s="6"/>
      <c r="AG31" s="6"/>
      <c r="AH31" s="12"/>
      <c r="AI31" s="12"/>
      <c r="AJ31" s="12">
        <v>60</v>
      </c>
      <c r="AK31" s="12"/>
      <c r="AL31" s="467">
        <v>0</v>
      </c>
      <c r="AM31" s="483" t="s">
        <v>1059</v>
      </c>
      <c r="AN31" s="242" t="s">
        <v>825</v>
      </c>
      <c r="AO31" s="487"/>
    </row>
    <row r="32" spans="1:41" ht="18" customHeight="1">
      <c r="A32" s="517"/>
      <c r="B32" s="521" t="s">
        <v>509</v>
      </c>
      <c r="C32" s="175" t="s">
        <v>745</v>
      </c>
      <c r="D32" s="44" t="s">
        <v>57</v>
      </c>
      <c r="E32" s="112" t="s">
        <v>746</v>
      </c>
      <c r="F32" s="176" t="s">
        <v>747</v>
      </c>
      <c r="G32" s="6"/>
      <c r="H32" s="6"/>
      <c r="I32" s="9"/>
      <c r="J32" s="76"/>
      <c r="K32" s="6"/>
      <c r="L32" s="25">
        <v>13</v>
      </c>
      <c r="M32" s="6"/>
      <c r="N32" s="6"/>
      <c r="O32" s="12"/>
      <c r="P32" s="12"/>
      <c r="Q32" s="11">
        <v>0</v>
      </c>
      <c r="R32" s="76" t="s">
        <v>532</v>
      </c>
      <c r="S32" s="6"/>
      <c r="T32" s="6"/>
      <c r="U32" s="6">
        <v>13</v>
      </c>
      <c r="V32" s="6"/>
      <c r="W32" s="6"/>
      <c r="X32" s="12"/>
      <c r="Y32" s="12"/>
      <c r="Z32" s="11">
        <v>0</v>
      </c>
      <c r="AA32" s="76" t="s">
        <v>532</v>
      </c>
      <c r="AB32" s="110"/>
      <c r="AC32" s="367">
        <v>13</v>
      </c>
      <c r="AD32" s="6"/>
      <c r="AE32" s="6"/>
      <c r="AF32" s="6">
        <v>13</v>
      </c>
      <c r="AG32" s="6"/>
      <c r="AH32" s="12"/>
      <c r="AI32" s="12"/>
      <c r="AJ32" s="12"/>
      <c r="AK32" s="12"/>
      <c r="AL32" s="11">
        <v>0.2</v>
      </c>
      <c r="AM32" s="137" t="s">
        <v>41</v>
      </c>
      <c r="AN32" s="242">
        <v>877</v>
      </c>
      <c r="AO32" s="487"/>
    </row>
    <row r="33" spans="1:41" ht="18" customHeight="1">
      <c r="A33" s="517"/>
      <c r="B33" s="521" t="s">
        <v>509</v>
      </c>
      <c r="C33" s="377" t="s">
        <v>998</v>
      </c>
      <c r="D33" s="44" t="s">
        <v>57</v>
      </c>
      <c r="E33" s="381" t="s">
        <v>746</v>
      </c>
      <c r="F33" s="123" t="s">
        <v>747</v>
      </c>
      <c r="G33" s="6"/>
      <c r="H33" s="6"/>
      <c r="I33" s="9"/>
      <c r="J33" s="76"/>
      <c r="K33" s="6"/>
      <c r="L33" s="25">
        <v>55</v>
      </c>
      <c r="M33" s="6"/>
      <c r="N33" s="6"/>
      <c r="O33" s="12"/>
      <c r="P33" s="12"/>
      <c r="Q33" s="11">
        <v>0</v>
      </c>
      <c r="R33" s="76" t="s">
        <v>532</v>
      </c>
      <c r="S33" s="6"/>
      <c r="T33" s="6"/>
      <c r="U33" s="6">
        <v>55</v>
      </c>
      <c r="V33" s="6"/>
      <c r="W33" s="6"/>
      <c r="X33" s="12"/>
      <c r="Y33" s="12"/>
      <c r="Z33" s="11">
        <v>0</v>
      </c>
      <c r="AA33" s="76" t="s">
        <v>532</v>
      </c>
      <c r="AB33" s="110"/>
      <c r="AC33" s="367">
        <v>55</v>
      </c>
      <c r="AD33" s="6"/>
      <c r="AE33" s="6"/>
      <c r="AF33" s="6">
        <v>55</v>
      </c>
      <c r="AG33" s="6"/>
      <c r="AH33" s="12"/>
      <c r="AI33" s="12"/>
      <c r="AJ33" s="12"/>
      <c r="AK33" s="12"/>
      <c r="AL33" s="11">
        <v>0.06</v>
      </c>
      <c r="AM33" s="137" t="s">
        <v>41</v>
      </c>
      <c r="AN33" s="242"/>
      <c r="AO33" s="487"/>
    </row>
    <row r="34" spans="1:41" ht="18" customHeight="1">
      <c r="A34" s="517"/>
      <c r="B34" s="521" t="s">
        <v>509</v>
      </c>
      <c r="C34" s="513" t="s">
        <v>1020</v>
      </c>
      <c r="D34" s="388" t="s">
        <v>1060</v>
      </c>
      <c r="E34" s="381" t="s">
        <v>1061</v>
      </c>
      <c r="F34" s="123" t="s">
        <v>1041</v>
      </c>
      <c r="G34" s="6"/>
      <c r="H34" s="6"/>
      <c r="I34" s="9"/>
      <c r="J34" s="76"/>
      <c r="K34" s="6"/>
      <c r="L34" s="25"/>
      <c r="M34" s="6"/>
      <c r="N34" s="6"/>
      <c r="O34" s="12"/>
      <c r="P34" s="12"/>
      <c r="Q34" s="11"/>
      <c r="R34" s="76"/>
      <c r="S34" s="6"/>
      <c r="T34" s="6"/>
      <c r="U34" s="6"/>
      <c r="V34" s="6"/>
      <c r="W34" s="6"/>
      <c r="X34" s="12"/>
      <c r="Y34" s="12"/>
      <c r="Z34" s="11"/>
      <c r="AA34" s="76"/>
      <c r="AB34" s="110"/>
      <c r="AC34" s="591">
        <v>78</v>
      </c>
      <c r="AD34" s="466"/>
      <c r="AE34" s="6">
        <v>78</v>
      </c>
      <c r="AF34" s="6"/>
      <c r="AG34" s="6"/>
      <c r="AH34" s="12"/>
      <c r="AI34" s="12"/>
      <c r="AJ34" s="12"/>
      <c r="AK34" s="12"/>
      <c r="AL34" s="11">
        <v>0</v>
      </c>
      <c r="AM34" s="110" t="s">
        <v>532</v>
      </c>
      <c r="AN34" s="242"/>
      <c r="AO34" s="487"/>
    </row>
    <row r="35" spans="1:41" s="5" customFormat="1" ht="18" customHeight="1">
      <c r="A35" s="517"/>
      <c r="B35" s="518" t="s">
        <v>510</v>
      </c>
      <c r="C35" s="518"/>
      <c r="D35" s="519"/>
      <c r="E35" s="520"/>
      <c r="F35" s="116"/>
      <c r="G35" s="51">
        <f>SUM(G36:G54)</f>
        <v>197</v>
      </c>
      <c r="H35" s="51">
        <f>SUM(H36:H54)</f>
        <v>596</v>
      </c>
      <c r="I35" s="52"/>
      <c r="J35" s="77"/>
      <c r="K35" s="51">
        <f>SUM(K36:K54)</f>
        <v>596</v>
      </c>
      <c r="L35" s="51">
        <f>SUM(L36:L59)</f>
        <v>65</v>
      </c>
      <c r="M35" s="51">
        <f>SUM(M36:M59)</f>
        <v>451</v>
      </c>
      <c r="N35" s="51">
        <f>SUM(N36:N59)</f>
        <v>277</v>
      </c>
      <c r="O35" s="51">
        <f>SUM(O36:O59)</f>
        <v>0</v>
      </c>
      <c r="P35" s="51">
        <f>SUM(P36:P59)</f>
        <v>0</v>
      </c>
      <c r="Q35" s="52"/>
      <c r="R35" s="77"/>
      <c r="S35" s="51">
        <f>SUM(S36:S54)</f>
        <v>0</v>
      </c>
      <c r="T35" s="51">
        <f>SUM(T36:T54)</f>
        <v>0</v>
      </c>
      <c r="U35" s="51">
        <f>SUM(U36:U59)</f>
        <v>65</v>
      </c>
      <c r="V35" s="51">
        <f>SUM(V36:V59)</f>
        <v>451</v>
      </c>
      <c r="W35" s="51">
        <f>SUM(W36:W59)</f>
        <v>0</v>
      </c>
      <c r="X35" s="51">
        <f>SUM(X36:X59)</f>
        <v>0</v>
      </c>
      <c r="Y35" s="51">
        <f>SUM(Y36:Y59)</f>
        <v>0</v>
      </c>
      <c r="Z35" s="52"/>
      <c r="AA35" s="77"/>
      <c r="AB35" s="424"/>
      <c r="AC35" s="51">
        <f>SUM(AC36:AC60)</f>
        <v>571</v>
      </c>
      <c r="AD35" s="51">
        <f>SUM(AD36:AD60)</f>
        <v>0</v>
      </c>
      <c r="AE35" s="51">
        <f t="shared" ref="AE35:AK35" si="3">SUM(AE36:AE60)</f>
        <v>66</v>
      </c>
      <c r="AF35" s="51">
        <f t="shared" si="3"/>
        <v>504</v>
      </c>
      <c r="AG35" s="51">
        <f t="shared" si="3"/>
        <v>1</v>
      </c>
      <c r="AH35" s="51">
        <f t="shared" si="3"/>
        <v>0</v>
      </c>
      <c r="AI35" s="51">
        <f t="shared" si="3"/>
        <v>0</v>
      </c>
      <c r="AJ35" s="51">
        <f t="shared" si="3"/>
        <v>0</v>
      </c>
      <c r="AK35" s="51">
        <f t="shared" si="3"/>
        <v>0</v>
      </c>
      <c r="AL35" s="52"/>
      <c r="AM35" s="424"/>
      <c r="AN35" s="488"/>
      <c r="AO35" s="486"/>
    </row>
    <row r="36" spans="1:41" s="15" customFormat="1" ht="25.5" hidden="1" customHeight="1">
      <c r="A36" s="517"/>
      <c r="B36" s="521" t="s">
        <v>510</v>
      </c>
      <c r="C36" s="86" t="s">
        <v>29</v>
      </c>
      <c r="D36" s="233" t="s">
        <v>971</v>
      </c>
      <c r="E36" s="381" t="s">
        <v>31</v>
      </c>
      <c r="F36" s="115"/>
      <c r="G36" s="6">
        <v>23</v>
      </c>
      <c r="H36" s="6"/>
      <c r="I36" s="11">
        <v>1</v>
      </c>
      <c r="J36" s="75" t="s">
        <v>17</v>
      </c>
      <c r="K36" s="6"/>
      <c r="L36" s="12"/>
      <c r="M36" s="12"/>
      <c r="N36" s="6"/>
      <c r="O36" s="12"/>
      <c r="P36" s="12"/>
      <c r="Q36" s="11"/>
      <c r="R36" s="75"/>
      <c r="S36" s="6"/>
      <c r="T36" s="6"/>
      <c r="U36" s="12"/>
      <c r="V36" s="12"/>
      <c r="W36" s="6"/>
      <c r="X36" s="12"/>
      <c r="Y36" s="12"/>
      <c r="Z36" s="11"/>
      <c r="AA36" s="75"/>
      <c r="AB36" s="137"/>
      <c r="AC36" s="6"/>
      <c r="AD36" s="12"/>
      <c r="AE36" s="12"/>
      <c r="AF36" s="12"/>
      <c r="AG36" s="6"/>
      <c r="AH36" s="12"/>
      <c r="AI36" s="12"/>
      <c r="AJ36" s="12"/>
      <c r="AK36" s="12"/>
      <c r="AL36" s="11"/>
      <c r="AM36" s="137"/>
      <c r="AN36" s="242" t="s">
        <v>650</v>
      </c>
      <c r="AO36" s="489"/>
    </row>
    <row r="37" spans="1:41" s="15" customFormat="1" ht="23.25" hidden="1" customHeight="1">
      <c r="A37" s="517"/>
      <c r="B37" s="521" t="s">
        <v>510</v>
      </c>
      <c r="C37" s="90" t="s">
        <v>32</v>
      </c>
      <c r="D37" s="104" t="s">
        <v>33</v>
      </c>
      <c r="E37" s="381" t="s">
        <v>34</v>
      </c>
      <c r="F37" s="115"/>
      <c r="G37" s="6">
        <v>47</v>
      </c>
      <c r="H37" s="6"/>
      <c r="I37" s="11">
        <v>1</v>
      </c>
      <c r="J37" s="75" t="s">
        <v>17</v>
      </c>
      <c r="K37" s="6"/>
      <c r="L37" s="12"/>
      <c r="M37" s="12"/>
      <c r="N37" s="6"/>
      <c r="O37" s="12"/>
      <c r="P37" s="12"/>
      <c r="Q37" s="11"/>
      <c r="R37" s="75"/>
      <c r="S37" s="6"/>
      <c r="T37" s="6"/>
      <c r="U37" s="12"/>
      <c r="V37" s="12"/>
      <c r="W37" s="6"/>
      <c r="X37" s="12"/>
      <c r="Y37" s="12"/>
      <c r="Z37" s="11"/>
      <c r="AA37" s="75"/>
      <c r="AB37" s="137"/>
      <c r="AC37" s="6"/>
      <c r="AD37" s="12"/>
      <c r="AE37" s="12"/>
      <c r="AF37" s="12"/>
      <c r="AG37" s="6"/>
      <c r="AH37" s="12"/>
      <c r="AI37" s="12"/>
      <c r="AJ37" s="12"/>
      <c r="AK37" s="12"/>
      <c r="AL37" s="11"/>
      <c r="AM37" s="137"/>
      <c r="AN37" s="242" t="s">
        <v>650</v>
      </c>
      <c r="AO37" s="489"/>
    </row>
    <row r="38" spans="1:41" s="15" customFormat="1" ht="24.75" customHeight="1">
      <c r="A38" s="517">
        <v>253</v>
      </c>
      <c r="B38" s="521" t="s">
        <v>510</v>
      </c>
      <c r="C38" s="131" t="s">
        <v>749</v>
      </c>
      <c r="D38" s="468" t="s">
        <v>176</v>
      </c>
      <c r="E38" s="132" t="s">
        <v>35</v>
      </c>
      <c r="F38" s="123" t="s">
        <v>672</v>
      </c>
      <c r="G38" s="6" t="s">
        <v>0</v>
      </c>
      <c r="H38" s="6">
        <v>105</v>
      </c>
      <c r="I38" s="11">
        <v>0.63339999999999996</v>
      </c>
      <c r="J38" s="75" t="s">
        <v>41</v>
      </c>
      <c r="K38" s="6">
        <v>105</v>
      </c>
      <c r="L38" s="6"/>
      <c r="M38" s="6">
        <v>105</v>
      </c>
      <c r="N38" s="6"/>
      <c r="O38" s="12"/>
      <c r="P38" s="12"/>
      <c r="Q38" s="11">
        <v>0.71819999999999995</v>
      </c>
      <c r="R38" s="75" t="s">
        <v>41</v>
      </c>
      <c r="S38" s="6"/>
      <c r="T38" s="6"/>
      <c r="U38" s="6"/>
      <c r="V38" s="6">
        <v>105</v>
      </c>
      <c r="W38" s="6"/>
      <c r="X38" s="12"/>
      <c r="Y38" s="12"/>
      <c r="Z38" s="11">
        <v>0.71819999999999995</v>
      </c>
      <c r="AA38" s="75" t="s">
        <v>41</v>
      </c>
      <c r="AB38" s="137"/>
      <c r="AC38" s="367">
        <v>105</v>
      </c>
      <c r="AD38" s="6"/>
      <c r="AE38" s="6"/>
      <c r="AF38" s="6">
        <v>105</v>
      </c>
      <c r="AG38" s="6"/>
      <c r="AH38" s="12"/>
      <c r="AI38" s="12"/>
      <c r="AJ38" s="12"/>
      <c r="AK38" s="12"/>
      <c r="AL38" s="11">
        <v>0.75229999999999997</v>
      </c>
      <c r="AM38" s="137" t="s">
        <v>41</v>
      </c>
      <c r="AN38" s="242" t="s">
        <v>650</v>
      </c>
      <c r="AO38" s="489"/>
    </row>
    <row r="39" spans="1:41" s="15" customFormat="1" ht="25.5" customHeight="1">
      <c r="A39" s="517"/>
      <c r="B39" s="521" t="s">
        <v>510</v>
      </c>
      <c r="C39" s="131" t="s">
        <v>749</v>
      </c>
      <c r="D39" s="468" t="s">
        <v>176</v>
      </c>
      <c r="E39" s="132" t="s">
        <v>35</v>
      </c>
      <c r="F39" s="123" t="s">
        <v>672</v>
      </c>
      <c r="G39" s="6"/>
      <c r="H39" s="6">
        <v>2</v>
      </c>
      <c r="I39" s="11">
        <v>0</v>
      </c>
      <c r="J39" s="75" t="s">
        <v>532</v>
      </c>
      <c r="K39" s="6">
        <v>2</v>
      </c>
      <c r="L39" s="6">
        <v>2</v>
      </c>
      <c r="M39" s="6"/>
      <c r="N39" s="6"/>
      <c r="O39" s="12"/>
      <c r="P39" s="12"/>
      <c r="Q39" s="11">
        <v>0</v>
      </c>
      <c r="R39" s="76" t="s">
        <v>532</v>
      </c>
      <c r="S39" s="6"/>
      <c r="T39" s="6"/>
      <c r="U39" s="6">
        <v>2</v>
      </c>
      <c r="V39" s="6"/>
      <c r="W39" s="6"/>
      <c r="X39" s="12"/>
      <c r="Y39" s="12"/>
      <c r="Z39" s="11">
        <v>0</v>
      </c>
      <c r="AA39" s="76" t="s">
        <v>532</v>
      </c>
      <c r="AB39" s="110"/>
      <c r="AC39" s="367">
        <v>2</v>
      </c>
      <c r="AD39" s="6"/>
      <c r="AE39" s="6">
        <v>2</v>
      </c>
      <c r="AF39" s="6"/>
      <c r="AG39" s="6"/>
      <c r="AH39" s="12"/>
      <c r="AI39" s="12"/>
      <c r="AJ39" s="12"/>
      <c r="AK39" s="12"/>
      <c r="AL39" s="11">
        <v>0</v>
      </c>
      <c r="AM39" s="110" t="s">
        <v>532</v>
      </c>
      <c r="AN39" s="242" t="s">
        <v>650</v>
      </c>
      <c r="AO39" s="489"/>
    </row>
    <row r="40" spans="1:41" s="15" customFormat="1" ht="27" customHeight="1">
      <c r="A40" s="517">
        <v>254</v>
      </c>
      <c r="B40" s="521" t="s">
        <v>510</v>
      </c>
      <c r="C40" s="389" t="s">
        <v>748</v>
      </c>
      <c r="D40" s="468" t="s">
        <v>176</v>
      </c>
      <c r="E40" s="350" t="s">
        <v>755</v>
      </c>
      <c r="F40" s="123" t="s">
        <v>672</v>
      </c>
      <c r="G40" s="6" t="s">
        <v>0</v>
      </c>
      <c r="H40" s="14">
        <v>70</v>
      </c>
      <c r="I40" s="11">
        <v>0.37190000000000001</v>
      </c>
      <c r="J40" s="75" t="s">
        <v>41</v>
      </c>
      <c r="K40" s="6">
        <v>70</v>
      </c>
      <c r="L40" s="6"/>
      <c r="M40" s="6">
        <v>70</v>
      </c>
      <c r="N40" s="6"/>
      <c r="O40" s="12"/>
      <c r="P40" s="12"/>
      <c r="Q40" s="11">
        <v>0.44140000000000001</v>
      </c>
      <c r="R40" s="75" t="s">
        <v>41</v>
      </c>
      <c r="S40" s="6"/>
      <c r="T40" s="6"/>
      <c r="U40" s="6"/>
      <c r="V40" s="6">
        <v>70</v>
      </c>
      <c r="W40" s="6"/>
      <c r="X40" s="12"/>
      <c r="Y40" s="12"/>
      <c r="Z40" s="11">
        <v>0.44140000000000001</v>
      </c>
      <c r="AA40" s="75" t="s">
        <v>41</v>
      </c>
      <c r="AB40" s="137"/>
      <c r="AC40" s="385">
        <v>70</v>
      </c>
      <c r="AD40" s="6"/>
      <c r="AE40" s="6"/>
      <c r="AF40" s="6">
        <v>70</v>
      </c>
      <c r="AG40" s="6"/>
      <c r="AH40" s="12"/>
      <c r="AI40" s="12"/>
      <c r="AJ40" s="12"/>
      <c r="AK40" s="12"/>
      <c r="AL40" s="11">
        <v>0.51770000000000005</v>
      </c>
      <c r="AM40" s="137" t="s">
        <v>41</v>
      </c>
      <c r="AN40" s="242" t="s">
        <v>650</v>
      </c>
      <c r="AO40" s="489"/>
    </row>
    <row r="41" spans="1:41" s="15" customFormat="1" ht="24" customHeight="1">
      <c r="A41" s="517"/>
      <c r="B41" s="521" t="s">
        <v>510</v>
      </c>
      <c r="C41" s="389" t="s">
        <v>748</v>
      </c>
      <c r="D41" s="468" t="s">
        <v>176</v>
      </c>
      <c r="E41" s="350" t="s">
        <v>755</v>
      </c>
      <c r="F41" s="123" t="s">
        <v>672</v>
      </c>
      <c r="G41" s="6"/>
      <c r="H41" s="14">
        <v>6</v>
      </c>
      <c r="I41" s="11">
        <v>0</v>
      </c>
      <c r="J41" s="75" t="s">
        <v>532</v>
      </c>
      <c r="K41" s="6">
        <v>6</v>
      </c>
      <c r="L41" s="6">
        <v>6</v>
      </c>
      <c r="M41" s="6"/>
      <c r="N41" s="6"/>
      <c r="O41" s="12"/>
      <c r="P41" s="12"/>
      <c r="Q41" s="11">
        <v>0</v>
      </c>
      <c r="R41" s="76" t="s">
        <v>532</v>
      </c>
      <c r="S41" s="6"/>
      <c r="T41" s="6"/>
      <c r="U41" s="6">
        <v>6</v>
      </c>
      <c r="V41" s="6"/>
      <c r="W41" s="6"/>
      <c r="X41" s="12"/>
      <c r="Y41" s="12"/>
      <c r="Z41" s="11">
        <v>0</v>
      </c>
      <c r="AA41" s="76" t="s">
        <v>532</v>
      </c>
      <c r="AB41" s="110"/>
      <c r="AC41" s="385">
        <v>6</v>
      </c>
      <c r="AD41" s="6"/>
      <c r="AE41" s="6">
        <v>6</v>
      </c>
      <c r="AF41" s="6"/>
      <c r="AG41" s="6"/>
      <c r="AH41" s="12"/>
      <c r="AI41" s="12"/>
      <c r="AJ41" s="12"/>
      <c r="AK41" s="12"/>
      <c r="AL41" s="11">
        <v>0</v>
      </c>
      <c r="AM41" s="110" t="s">
        <v>532</v>
      </c>
      <c r="AN41" s="242" t="s">
        <v>650</v>
      </c>
      <c r="AO41" s="489"/>
    </row>
    <row r="42" spans="1:41" s="15" customFormat="1" ht="26.25" hidden="1" customHeight="1">
      <c r="A42" s="517"/>
      <c r="B42" s="521" t="s">
        <v>510</v>
      </c>
      <c r="C42" s="391" t="s">
        <v>36</v>
      </c>
      <c r="D42" s="350" t="s">
        <v>19</v>
      </c>
      <c r="E42" s="350" t="s">
        <v>755</v>
      </c>
      <c r="F42" s="123" t="s">
        <v>672</v>
      </c>
      <c r="G42" s="299">
        <v>49</v>
      </c>
      <c r="H42" s="6"/>
      <c r="I42" s="11">
        <v>1</v>
      </c>
      <c r="J42" s="75" t="s">
        <v>17</v>
      </c>
      <c r="K42" s="6"/>
      <c r="L42" s="12"/>
      <c r="M42" s="12"/>
      <c r="N42" s="6"/>
      <c r="O42" s="12"/>
      <c r="P42" s="12"/>
      <c r="Q42" s="11"/>
      <c r="R42" s="75"/>
      <c r="S42" s="6"/>
      <c r="T42" s="6"/>
      <c r="U42" s="12"/>
      <c r="V42" s="12"/>
      <c r="W42" s="6"/>
      <c r="X42" s="12"/>
      <c r="Y42" s="12"/>
      <c r="Z42" s="11"/>
      <c r="AA42" s="75"/>
      <c r="AB42" s="137"/>
      <c r="AC42" s="6"/>
      <c r="AD42" s="12"/>
      <c r="AE42" s="12"/>
      <c r="AF42" s="12"/>
      <c r="AG42" s="6"/>
      <c r="AH42" s="12"/>
      <c r="AI42" s="12"/>
      <c r="AJ42" s="12"/>
      <c r="AK42" s="12"/>
      <c r="AL42" s="11"/>
      <c r="AM42" s="137"/>
      <c r="AN42" s="242" t="s">
        <v>650</v>
      </c>
      <c r="AO42" s="489"/>
    </row>
    <row r="43" spans="1:41" s="15" customFormat="1" ht="23.25" hidden="1" customHeight="1">
      <c r="A43" s="517"/>
      <c r="B43" s="521" t="s">
        <v>510</v>
      </c>
      <c r="C43" s="391" t="s">
        <v>37</v>
      </c>
      <c r="D43" s="350" t="s">
        <v>38</v>
      </c>
      <c r="E43" s="350" t="s">
        <v>40</v>
      </c>
      <c r="F43" s="115"/>
      <c r="G43" s="6">
        <v>40</v>
      </c>
      <c r="H43" s="6"/>
      <c r="I43" s="11">
        <v>1</v>
      </c>
      <c r="J43" s="75" t="s">
        <v>17</v>
      </c>
      <c r="K43" s="6"/>
      <c r="L43" s="12"/>
      <c r="M43" s="12"/>
      <c r="N43" s="6"/>
      <c r="O43" s="12"/>
      <c r="P43" s="12"/>
      <c r="Q43" s="11"/>
      <c r="R43" s="75" t="s">
        <v>0</v>
      </c>
      <c r="S43" s="6"/>
      <c r="T43" s="6"/>
      <c r="U43" s="12"/>
      <c r="V43" s="12"/>
      <c r="W43" s="6"/>
      <c r="X43" s="12"/>
      <c r="Y43" s="12"/>
      <c r="Z43" s="11"/>
      <c r="AA43" s="75" t="s">
        <v>0</v>
      </c>
      <c r="AB43" s="137"/>
      <c r="AC43" s="6"/>
      <c r="AD43" s="12"/>
      <c r="AE43" s="12"/>
      <c r="AF43" s="12"/>
      <c r="AG43" s="6"/>
      <c r="AH43" s="12"/>
      <c r="AI43" s="12"/>
      <c r="AJ43" s="12"/>
      <c r="AK43" s="12"/>
      <c r="AL43" s="11"/>
      <c r="AM43" s="137" t="s">
        <v>0</v>
      </c>
      <c r="AN43" s="242" t="s">
        <v>650</v>
      </c>
      <c r="AO43" s="489"/>
    </row>
    <row r="44" spans="1:41" s="15" customFormat="1" ht="21.75" hidden="1" customHeight="1">
      <c r="A44" s="517"/>
      <c r="B44" s="521" t="s">
        <v>510</v>
      </c>
      <c r="C44" s="391" t="s">
        <v>39</v>
      </c>
      <c r="D44" s="350" t="s">
        <v>19</v>
      </c>
      <c r="E44" s="350" t="s">
        <v>40</v>
      </c>
      <c r="F44" s="115"/>
      <c r="G44" s="6">
        <v>38</v>
      </c>
      <c r="H44" s="6"/>
      <c r="I44" s="11">
        <v>1</v>
      </c>
      <c r="J44" s="75" t="s">
        <v>17</v>
      </c>
      <c r="K44" s="6"/>
      <c r="L44" s="12"/>
      <c r="M44" s="12"/>
      <c r="N44" s="6"/>
      <c r="O44" s="12"/>
      <c r="P44" s="12"/>
      <c r="Q44" s="11"/>
      <c r="R44" s="75"/>
      <c r="S44" s="6"/>
      <c r="T44" s="6"/>
      <c r="U44" s="12"/>
      <c r="V44" s="12"/>
      <c r="W44" s="6"/>
      <c r="X44" s="12"/>
      <c r="Y44" s="12"/>
      <c r="Z44" s="11"/>
      <c r="AA44" s="75"/>
      <c r="AB44" s="137"/>
      <c r="AC44" s="6"/>
      <c r="AD44" s="12"/>
      <c r="AE44" s="12"/>
      <c r="AF44" s="12"/>
      <c r="AG44" s="6"/>
      <c r="AH44" s="12"/>
      <c r="AI44" s="12"/>
      <c r="AJ44" s="12"/>
      <c r="AK44" s="12"/>
      <c r="AL44" s="11"/>
      <c r="AM44" s="137"/>
      <c r="AN44" s="242" t="s">
        <v>650</v>
      </c>
      <c r="AO44" s="489"/>
    </row>
    <row r="45" spans="1:41" s="15" customFormat="1" ht="18" hidden="1" customHeight="1">
      <c r="A45" s="517">
        <v>807</v>
      </c>
      <c r="B45" s="521" t="s">
        <v>510</v>
      </c>
      <c r="C45" s="392" t="s">
        <v>999</v>
      </c>
      <c r="D45" s="393" t="s">
        <v>19</v>
      </c>
      <c r="E45" s="393" t="s">
        <v>28</v>
      </c>
      <c r="F45" s="123" t="s">
        <v>675</v>
      </c>
      <c r="G45" s="12"/>
      <c r="H45" s="12">
        <v>31</v>
      </c>
      <c r="I45" s="11">
        <v>0.55010000000000003</v>
      </c>
      <c r="J45" s="75" t="s">
        <v>41</v>
      </c>
      <c r="K45" s="12">
        <v>31</v>
      </c>
      <c r="L45" s="12"/>
      <c r="M45" s="12"/>
      <c r="N45" s="12">
        <v>30</v>
      </c>
      <c r="O45" s="12"/>
      <c r="P45" s="12"/>
      <c r="Q45" s="11">
        <v>1</v>
      </c>
      <c r="R45" s="75" t="s">
        <v>668</v>
      </c>
      <c r="S45" s="12"/>
      <c r="T45" s="12"/>
      <c r="U45" s="12"/>
      <c r="V45" s="12"/>
      <c r="W45" s="12"/>
      <c r="X45" s="12"/>
      <c r="Y45" s="12"/>
      <c r="Z45" s="11">
        <v>1</v>
      </c>
      <c r="AA45" s="75" t="s">
        <v>668</v>
      </c>
      <c r="AB45" s="137"/>
      <c r="AC45" s="12"/>
      <c r="AD45" s="12"/>
      <c r="AE45" s="12"/>
      <c r="AF45" s="12"/>
      <c r="AG45" s="12"/>
      <c r="AH45" s="12"/>
      <c r="AI45" s="12"/>
      <c r="AJ45" s="12"/>
      <c r="AK45" s="12"/>
      <c r="AL45" s="11">
        <v>1</v>
      </c>
      <c r="AM45" s="137" t="s">
        <v>668</v>
      </c>
      <c r="AN45" s="242" t="s">
        <v>650</v>
      </c>
      <c r="AO45" s="489"/>
    </row>
    <row r="46" spans="1:41" s="15" customFormat="1" ht="18" customHeight="1">
      <c r="A46" s="517"/>
      <c r="B46" s="521" t="s">
        <v>510</v>
      </c>
      <c r="C46" s="392" t="s">
        <v>999</v>
      </c>
      <c r="D46" s="393" t="s">
        <v>19</v>
      </c>
      <c r="E46" s="393" t="s">
        <v>28</v>
      </c>
      <c r="F46" s="123" t="s">
        <v>675</v>
      </c>
      <c r="G46" s="12"/>
      <c r="H46" s="12"/>
      <c r="I46" s="11"/>
      <c r="J46" s="75"/>
      <c r="K46" s="12"/>
      <c r="L46" s="12">
        <v>1</v>
      </c>
      <c r="M46" s="12"/>
      <c r="N46" s="12"/>
      <c r="O46" s="12"/>
      <c r="P46" s="12"/>
      <c r="Q46" s="11">
        <v>0</v>
      </c>
      <c r="R46" s="76" t="s">
        <v>532</v>
      </c>
      <c r="S46" s="12"/>
      <c r="T46" s="12"/>
      <c r="U46" s="12">
        <v>1</v>
      </c>
      <c r="V46" s="12"/>
      <c r="W46" s="12"/>
      <c r="X46" s="12"/>
      <c r="Y46" s="12"/>
      <c r="Z46" s="11">
        <v>0</v>
      </c>
      <c r="AA46" s="76" t="s">
        <v>532</v>
      </c>
      <c r="AB46" s="137"/>
      <c r="AC46" s="368">
        <v>1</v>
      </c>
      <c r="AD46" s="12"/>
      <c r="AE46" s="12"/>
      <c r="AF46" s="12"/>
      <c r="AG46" s="12">
        <v>1</v>
      </c>
      <c r="AH46" s="12"/>
      <c r="AI46" s="12"/>
      <c r="AJ46" s="12"/>
      <c r="AK46" s="12"/>
      <c r="AL46" s="11">
        <v>1</v>
      </c>
      <c r="AM46" s="137" t="s">
        <v>668</v>
      </c>
      <c r="AN46" s="242" t="s">
        <v>650</v>
      </c>
      <c r="AO46" s="489"/>
    </row>
    <row r="47" spans="1:41" s="15" customFormat="1" ht="24.75" hidden="1" customHeight="1">
      <c r="A47" s="517">
        <v>811</v>
      </c>
      <c r="B47" s="521" t="s">
        <v>510</v>
      </c>
      <c r="C47" s="391" t="s">
        <v>676</v>
      </c>
      <c r="D47" s="350" t="s">
        <v>19</v>
      </c>
      <c r="E47" s="350" t="s">
        <v>28</v>
      </c>
      <c r="F47" s="123" t="s">
        <v>675</v>
      </c>
      <c r="G47" s="6"/>
      <c r="H47" s="6">
        <v>29</v>
      </c>
      <c r="I47" s="9">
        <v>0.55830000000000002</v>
      </c>
      <c r="J47" s="76" t="s">
        <v>41</v>
      </c>
      <c r="K47" s="6">
        <v>29</v>
      </c>
      <c r="L47" s="6"/>
      <c r="M47" s="6"/>
      <c r="N47" s="6">
        <v>29</v>
      </c>
      <c r="O47" s="6"/>
      <c r="P47" s="6"/>
      <c r="Q47" s="9">
        <v>1</v>
      </c>
      <c r="R47" s="75" t="s">
        <v>668</v>
      </c>
      <c r="S47" s="6"/>
      <c r="T47" s="6"/>
      <c r="U47" s="6"/>
      <c r="V47" s="6"/>
      <c r="W47" s="6"/>
      <c r="X47" s="6"/>
      <c r="Y47" s="6"/>
      <c r="Z47" s="9">
        <v>1</v>
      </c>
      <c r="AA47" s="75" t="s">
        <v>668</v>
      </c>
      <c r="AB47" s="137"/>
      <c r="AC47" s="6"/>
      <c r="AD47" s="6"/>
      <c r="AE47" s="6"/>
      <c r="AF47" s="6"/>
      <c r="AG47" s="6"/>
      <c r="AH47" s="6"/>
      <c r="AI47" s="6"/>
      <c r="AJ47" s="6"/>
      <c r="AK47" s="6"/>
      <c r="AL47" s="9">
        <v>1</v>
      </c>
      <c r="AM47" s="137" t="s">
        <v>668</v>
      </c>
      <c r="AN47" s="242" t="s">
        <v>650</v>
      </c>
      <c r="AO47" s="489"/>
    </row>
    <row r="48" spans="1:41" s="15" customFormat="1" ht="21.75" hidden="1" customHeight="1">
      <c r="A48" s="517">
        <v>800</v>
      </c>
      <c r="B48" s="521" t="s">
        <v>510</v>
      </c>
      <c r="C48" s="391" t="s">
        <v>1000</v>
      </c>
      <c r="D48" s="350" t="s">
        <v>19</v>
      </c>
      <c r="E48" s="350" t="s">
        <v>28</v>
      </c>
      <c r="F48" s="123" t="s">
        <v>675</v>
      </c>
      <c r="G48" s="6"/>
      <c r="H48" s="6">
        <v>32</v>
      </c>
      <c r="I48" s="9">
        <v>0.57889999999999997</v>
      </c>
      <c r="J48" s="76" t="s">
        <v>41</v>
      </c>
      <c r="K48" s="6">
        <v>32</v>
      </c>
      <c r="L48" s="6"/>
      <c r="M48" s="6"/>
      <c r="N48" s="6">
        <v>32</v>
      </c>
      <c r="O48" s="6"/>
      <c r="P48" s="6"/>
      <c r="Q48" s="9">
        <v>1</v>
      </c>
      <c r="R48" s="75" t="s">
        <v>668</v>
      </c>
      <c r="S48" s="6"/>
      <c r="T48" s="6"/>
      <c r="U48" s="6"/>
      <c r="V48" s="6"/>
      <c r="W48" s="6"/>
      <c r="X48" s="6"/>
      <c r="Y48" s="6"/>
      <c r="Z48" s="9">
        <v>1</v>
      </c>
      <c r="AA48" s="75" t="s">
        <v>668</v>
      </c>
      <c r="AB48" s="137"/>
      <c r="AC48" s="6"/>
      <c r="AD48" s="6"/>
      <c r="AE48" s="6"/>
      <c r="AF48" s="6"/>
      <c r="AG48" s="6"/>
      <c r="AH48" s="6"/>
      <c r="AI48" s="6"/>
      <c r="AJ48" s="6"/>
      <c r="AK48" s="6"/>
      <c r="AL48" s="9">
        <v>1</v>
      </c>
      <c r="AM48" s="137" t="s">
        <v>668</v>
      </c>
      <c r="AN48" s="489"/>
      <c r="AO48" s="489"/>
    </row>
    <row r="49" spans="1:41" s="15" customFormat="1" ht="18" hidden="1" customHeight="1">
      <c r="A49" s="517">
        <v>819</v>
      </c>
      <c r="B49" s="521" t="s">
        <v>510</v>
      </c>
      <c r="C49" s="391" t="s">
        <v>42</v>
      </c>
      <c r="D49" s="350" t="s">
        <v>43</v>
      </c>
      <c r="E49" s="350" t="s">
        <v>31</v>
      </c>
      <c r="F49" s="123" t="s">
        <v>654</v>
      </c>
      <c r="G49" s="6"/>
      <c r="H49" s="6">
        <v>61</v>
      </c>
      <c r="I49" s="9">
        <v>0.1905</v>
      </c>
      <c r="J49" s="76" t="s">
        <v>41</v>
      </c>
      <c r="K49" s="6">
        <v>61</v>
      </c>
      <c r="L49" s="6"/>
      <c r="M49" s="6"/>
      <c r="N49" s="6">
        <v>61</v>
      </c>
      <c r="O49" s="6"/>
      <c r="P49" s="6"/>
      <c r="Q49" s="9">
        <v>1</v>
      </c>
      <c r="R49" s="75" t="s">
        <v>668</v>
      </c>
      <c r="S49" s="6"/>
      <c r="T49" s="6"/>
      <c r="U49" s="6"/>
      <c r="V49" s="6"/>
      <c r="W49" s="6"/>
      <c r="X49" s="6"/>
      <c r="Y49" s="6"/>
      <c r="Z49" s="9">
        <v>1</v>
      </c>
      <c r="AA49" s="75" t="s">
        <v>668</v>
      </c>
      <c r="AB49" s="137"/>
      <c r="AC49" s="6"/>
      <c r="AD49" s="6"/>
      <c r="AE49" s="6"/>
      <c r="AF49" s="6"/>
      <c r="AG49" s="6"/>
      <c r="AH49" s="6"/>
      <c r="AI49" s="6"/>
      <c r="AJ49" s="6"/>
      <c r="AK49" s="6"/>
      <c r="AL49" s="9">
        <v>1</v>
      </c>
      <c r="AM49" s="137" t="s">
        <v>668</v>
      </c>
      <c r="AN49" s="242" t="s">
        <v>650</v>
      </c>
      <c r="AO49" s="489"/>
    </row>
    <row r="50" spans="1:41" s="15" customFormat="1" ht="23.25" hidden="1" customHeight="1">
      <c r="A50" s="517">
        <v>801</v>
      </c>
      <c r="B50" s="521" t="s">
        <v>510</v>
      </c>
      <c r="C50" s="391" t="s">
        <v>44</v>
      </c>
      <c r="D50" s="350" t="s">
        <v>19</v>
      </c>
      <c r="E50" s="350" t="s">
        <v>28</v>
      </c>
      <c r="F50" s="123" t="s">
        <v>654</v>
      </c>
      <c r="G50" s="6"/>
      <c r="H50" s="6">
        <v>84</v>
      </c>
      <c r="I50" s="9">
        <v>0.4743</v>
      </c>
      <c r="J50" s="76" t="s">
        <v>41</v>
      </c>
      <c r="K50" s="6">
        <v>84</v>
      </c>
      <c r="L50" s="6"/>
      <c r="M50" s="6"/>
      <c r="N50" s="6">
        <v>84</v>
      </c>
      <c r="O50" s="6"/>
      <c r="P50" s="6"/>
      <c r="Q50" s="9">
        <v>1</v>
      </c>
      <c r="R50" s="75" t="s">
        <v>668</v>
      </c>
      <c r="S50" s="6"/>
      <c r="T50" s="6"/>
      <c r="U50" s="6"/>
      <c r="V50" s="6"/>
      <c r="W50" s="6"/>
      <c r="X50" s="6"/>
      <c r="Y50" s="6"/>
      <c r="Z50" s="9">
        <v>1</v>
      </c>
      <c r="AA50" s="75" t="s">
        <v>668</v>
      </c>
      <c r="AB50" s="137"/>
      <c r="AC50" s="6"/>
      <c r="AD50" s="6"/>
      <c r="AE50" s="6"/>
      <c r="AF50" s="6"/>
      <c r="AG50" s="6"/>
      <c r="AH50" s="6"/>
      <c r="AI50" s="6"/>
      <c r="AJ50" s="6"/>
      <c r="AK50" s="6"/>
      <c r="AL50" s="9">
        <v>1</v>
      </c>
      <c r="AM50" s="137" t="s">
        <v>668</v>
      </c>
      <c r="AN50" s="242" t="s">
        <v>650</v>
      </c>
      <c r="AO50" s="489"/>
    </row>
    <row r="51" spans="1:41" s="15" customFormat="1" ht="18" customHeight="1">
      <c r="A51" s="517">
        <v>838</v>
      </c>
      <c r="B51" s="521" t="s">
        <v>510</v>
      </c>
      <c r="C51" s="389" t="s">
        <v>45</v>
      </c>
      <c r="D51" s="390" t="s">
        <v>46</v>
      </c>
      <c r="E51" s="390" t="s">
        <v>755</v>
      </c>
      <c r="F51" s="123" t="s">
        <v>674</v>
      </c>
      <c r="G51" s="6"/>
      <c r="H51" s="6">
        <v>135</v>
      </c>
      <c r="I51" s="9">
        <v>0</v>
      </c>
      <c r="J51" s="76" t="s">
        <v>532</v>
      </c>
      <c r="K51" s="6">
        <v>135</v>
      </c>
      <c r="L51" s="6"/>
      <c r="M51" s="6">
        <v>133</v>
      </c>
      <c r="N51" s="6"/>
      <c r="O51" s="6"/>
      <c r="P51" s="6"/>
      <c r="Q51" s="9" t="s">
        <v>751</v>
      </c>
      <c r="R51" s="75" t="s">
        <v>41</v>
      </c>
      <c r="S51" s="6"/>
      <c r="T51" s="6"/>
      <c r="U51" s="6"/>
      <c r="V51" s="6">
        <v>133</v>
      </c>
      <c r="W51" s="6"/>
      <c r="X51" s="6"/>
      <c r="Y51" s="6"/>
      <c r="Z51" s="9" t="s">
        <v>751</v>
      </c>
      <c r="AA51" s="75" t="s">
        <v>41</v>
      </c>
      <c r="AB51" s="137"/>
      <c r="AC51" s="385">
        <v>133</v>
      </c>
      <c r="AD51" s="6"/>
      <c r="AE51" s="6"/>
      <c r="AF51" s="6">
        <v>133</v>
      </c>
      <c r="AG51" s="6"/>
      <c r="AH51" s="6"/>
      <c r="AI51" s="6"/>
      <c r="AJ51" s="6"/>
      <c r="AK51" s="6"/>
      <c r="AL51" s="9">
        <v>0.77010000000000001</v>
      </c>
      <c r="AM51" s="137" t="s">
        <v>41</v>
      </c>
      <c r="AN51" s="242" t="s">
        <v>650</v>
      </c>
      <c r="AO51" s="489"/>
    </row>
    <row r="52" spans="1:41" s="15" customFormat="1" ht="18" customHeight="1">
      <c r="A52" s="517"/>
      <c r="B52" s="521" t="s">
        <v>510</v>
      </c>
      <c r="C52" s="389" t="s">
        <v>45</v>
      </c>
      <c r="D52" s="390" t="s">
        <v>46</v>
      </c>
      <c r="E52" s="390" t="s">
        <v>755</v>
      </c>
      <c r="F52" s="123" t="s">
        <v>674</v>
      </c>
      <c r="G52" s="6"/>
      <c r="H52" s="6"/>
      <c r="I52" s="9"/>
      <c r="J52" s="76"/>
      <c r="K52" s="6"/>
      <c r="L52" s="6">
        <v>2</v>
      </c>
      <c r="M52" s="6"/>
      <c r="N52" s="6"/>
      <c r="O52" s="12"/>
      <c r="P52" s="12"/>
      <c r="Q52" s="11">
        <v>0</v>
      </c>
      <c r="R52" s="76" t="s">
        <v>532</v>
      </c>
      <c r="S52" s="6"/>
      <c r="T52" s="6"/>
      <c r="U52" s="6">
        <v>2</v>
      </c>
      <c r="V52" s="6"/>
      <c r="W52" s="6"/>
      <c r="X52" s="12"/>
      <c r="Y52" s="12"/>
      <c r="Z52" s="11">
        <v>0</v>
      </c>
      <c r="AA52" s="76" t="s">
        <v>532</v>
      </c>
      <c r="AB52" s="110"/>
      <c r="AC52" s="385">
        <v>2</v>
      </c>
      <c r="AD52" s="6"/>
      <c r="AE52" s="6">
        <v>2</v>
      </c>
      <c r="AF52" s="6"/>
      <c r="AG52" s="6"/>
      <c r="AH52" s="12"/>
      <c r="AI52" s="12"/>
      <c r="AJ52" s="12"/>
      <c r="AK52" s="12"/>
      <c r="AL52" s="11">
        <v>0</v>
      </c>
      <c r="AM52" s="110" t="s">
        <v>532</v>
      </c>
      <c r="AN52" s="242"/>
      <c r="AO52" s="489"/>
    </row>
    <row r="53" spans="1:41" s="15" customFormat="1" ht="21.75" hidden="1" customHeight="1">
      <c r="A53" s="517">
        <v>1030</v>
      </c>
      <c r="B53" s="521" t="s">
        <v>510</v>
      </c>
      <c r="C53" s="391" t="s">
        <v>752</v>
      </c>
      <c r="D53" s="350" t="s">
        <v>33</v>
      </c>
      <c r="E53" s="350" t="s">
        <v>34</v>
      </c>
      <c r="F53" s="123" t="s">
        <v>674</v>
      </c>
      <c r="G53" s="6"/>
      <c r="H53" s="6">
        <v>9</v>
      </c>
      <c r="I53" s="9">
        <v>0</v>
      </c>
      <c r="J53" s="76" t="s">
        <v>532</v>
      </c>
      <c r="K53" s="6">
        <v>9</v>
      </c>
      <c r="L53" s="6"/>
      <c r="M53" s="6"/>
      <c r="N53" s="6">
        <v>9</v>
      </c>
      <c r="O53" s="6"/>
      <c r="P53" s="6"/>
      <c r="Q53" s="9">
        <v>1</v>
      </c>
      <c r="R53" s="75" t="s">
        <v>668</v>
      </c>
      <c r="S53" s="6"/>
      <c r="T53" s="6"/>
      <c r="U53" s="6"/>
      <c r="V53" s="6"/>
      <c r="W53" s="6"/>
      <c r="X53" s="6"/>
      <c r="Y53" s="6"/>
      <c r="Z53" s="9">
        <v>1</v>
      </c>
      <c r="AA53" s="75" t="s">
        <v>668</v>
      </c>
      <c r="AB53" s="137"/>
      <c r="AC53" s="6"/>
      <c r="AD53" s="6"/>
      <c r="AE53" s="6"/>
      <c r="AF53" s="6"/>
      <c r="AG53" s="6"/>
      <c r="AH53" s="6"/>
      <c r="AI53" s="6"/>
      <c r="AJ53" s="6"/>
      <c r="AK53" s="6"/>
      <c r="AL53" s="9">
        <v>1</v>
      </c>
      <c r="AM53" s="137" t="s">
        <v>668</v>
      </c>
      <c r="AN53" s="242" t="s">
        <v>650</v>
      </c>
      <c r="AO53" s="489"/>
    </row>
    <row r="54" spans="1:41" s="15" customFormat="1" ht="28.5" hidden="1" customHeight="1">
      <c r="A54" s="517">
        <v>849</v>
      </c>
      <c r="B54" s="521" t="s">
        <v>510</v>
      </c>
      <c r="C54" s="394" t="s">
        <v>47</v>
      </c>
      <c r="D54" s="350" t="s">
        <v>750</v>
      </c>
      <c r="E54" s="350" t="s">
        <v>826</v>
      </c>
      <c r="F54" s="123" t="s">
        <v>655</v>
      </c>
      <c r="G54" s="6"/>
      <c r="H54" s="6">
        <v>32</v>
      </c>
      <c r="I54" s="9">
        <v>0</v>
      </c>
      <c r="J54" s="76" t="s">
        <v>532</v>
      </c>
      <c r="K54" s="6">
        <v>32</v>
      </c>
      <c r="L54" s="6"/>
      <c r="M54" s="6"/>
      <c r="N54" s="6">
        <v>32</v>
      </c>
      <c r="O54" s="6"/>
      <c r="P54" s="6"/>
      <c r="Q54" s="9">
        <v>1</v>
      </c>
      <c r="R54" s="75" t="s">
        <v>668</v>
      </c>
      <c r="S54" s="6"/>
      <c r="T54" s="6"/>
      <c r="U54" s="6"/>
      <c r="V54" s="6"/>
      <c r="W54" s="6"/>
      <c r="X54" s="6"/>
      <c r="Y54" s="6"/>
      <c r="Z54" s="9">
        <v>1</v>
      </c>
      <c r="AA54" s="75" t="s">
        <v>668</v>
      </c>
      <c r="AB54" s="137"/>
      <c r="AC54" s="6"/>
      <c r="AD54" s="6"/>
      <c r="AE54" s="6"/>
      <c r="AF54" s="6"/>
      <c r="AG54" s="6"/>
      <c r="AH54" s="6"/>
      <c r="AI54" s="6"/>
      <c r="AJ54" s="6"/>
      <c r="AK54" s="6"/>
      <c r="AL54" s="9">
        <v>1</v>
      </c>
      <c r="AM54" s="137" t="s">
        <v>668</v>
      </c>
      <c r="AN54" s="242" t="s">
        <v>650</v>
      </c>
      <c r="AO54" s="489"/>
    </row>
    <row r="55" spans="1:41" s="15" customFormat="1" ht="28.5" customHeight="1">
      <c r="A55" s="517"/>
      <c r="B55" s="521" t="s">
        <v>510</v>
      </c>
      <c r="C55" s="391" t="s">
        <v>1039</v>
      </c>
      <c r="D55" s="350" t="s">
        <v>19</v>
      </c>
      <c r="E55" s="350" t="s">
        <v>40</v>
      </c>
      <c r="F55" s="123" t="s">
        <v>742</v>
      </c>
      <c r="G55" s="6"/>
      <c r="H55" s="6"/>
      <c r="I55" s="9"/>
      <c r="J55" s="76"/>
      <c r="K55" s="6"/>
      <c r="L55" s="25">
        <v>34</v>
      </c>
      <c r="M55" s="6"/>
      <c r="N55" s="6"/>
      <c r="O55" s="12"/>
      <c r="P55" s="12"/>
      <c r="Q55" s="11">
        <v>0</v>
      </c>
      <c r="R55" s="76" t="s">
        <v>532</v>
      </c>
      <c r="S55" s="6"/>
      <c r="T55" s="6"/>
      <c r="U55" s="25">
        <v>34</v>
      </c>
      <c r="V55" s="6"/>
      <c r="W55" s="6"/>
      <c r="X55" s="12"/>
      <c r="Y55" s="12"/>
      <c r="Z55" s="11">
        <v>0</v>
      </c>
      <c r="AA55" s="76" t="s">
        <v>532</v>
      </c>
      <c r="AB55" s="110"/>
      <c r="AC55" s="385">
        <v>34</v>
      </c>
      <c r="AD55" s="6"/>
      <c r="AE55" s="25"/>
      <c r="AF55" s="6">
        <v>34</v>
      </c>
      <c r="AG55" s="6"/>
      <c r="AH55" s="12"/>
      <c r="AI55" s="12"/>
      <c r="AJ55" s="12"/>
      <c r="AK55" s="12"/>
      <c r="AL55" s="11">
        <v>0.6</v>
      </c>
      <c r="AM55" s="137" t="s">
        <v>41</v>
      </c>
      <c r="AN55" s="242"/>
      <c r="AO55" s="489"/>
    </row>
    <row r="56" spans="1:41" s="15" customFormat="1" ht="20.25" customHeight="1">
      <c r="A56" s="517"/>
      <c r="B56" s="521" t="s">
        <v>510</v>
      </c>
      <c r="C56" s="395" t="s">
        <v>753</v>
      </c>
      <c r="D56" s="350" t="s">
        <v>38</v>
      </c>
      <c r="E56" s="350" t="s">
        <v>40</v>
      </c>
      <c r="F56" s="123" t="s">
        <v>740</v>
      </c>
      <c r="G56" s="6"/>
      <c r="H56" s="6"/>
      <c r="I56" s="9"/>
      <c r="J56" s="76"/>
      <c r="K56" s="6"/>
      <c r="L56" s="25"/>
      <c r="M56" s="6">
        <v>50</v>
      </c>
      <c r="N56" s="25"/>
      <c r="O56" s="178"/>
      <c r="P56" s="178"/>
      <c r="Q56" s="11">
        <v>0.28820000000000001</v>
      </c>
      <c r="R56" s="75" t="s">
        <v>41</v>
      </c>
      <c r="S56" s="6"/>
      <c r="T56" s="6"/>
      <c r="U56" s="25"/>
      <c r="V56" s="6">
        <v>50</v>
      </c>
      <c r="W56" s="25"/>
      <c r="X56" s="178"/>
      <c r="Y56" s="178"/>
      <c r="Z56" s="11">
        <v>0.28820000000000001</v>
      </c>
      <c r="AA56" s="75" t="s">
        <v>41</v>
      </c>
      <c r="AB56" s="137"/>
      <c r="AC56" s="385">
        <v>50</v>
      </c>
      <c r="AD56" s="6"/>
      <c r="AE56" s="25"/>
      <c r="AF56" s="6">
        <v>50</v>
      </c>
      <c r="AG56" s="25"/>
      <c r="AH56" s="178"/>
      <c r="AI56" s="178"/>
      <c r="AJ56" s="178"/>
      <c r="AK56" s="178"/>
      <c r="AL56" s="11">
        <v>0.47470000000000001</v>
      </c>
      <c r="AM56" s="137" t="s">
        <v>41</v>
      </c>
      <c r="AN56" s="242"/>
      <c r="AO56" s="489"/>
    </row>
    <row r="57" spans="1:41" s="15" customFormat="1" ht="20.25" customHeight="1">
      <c r="A57" s="517"/>
      <c r="B57" s="521" t="s">
        <v>510</v>
      </c>
      <c r="C57" s="179" t="s">
        <v>753</v>
      </c>
      <c r="D57" s="167" t="s">
        <v>38</v>
      </c>
      <c r="E57" s="381" t="s">
        <v>40</v>
      </c>
      <c r="F57" s="123" t="s">
        <v>740</v>
      </c>
      <c r="G57" s="6"/>
      <c r="H57" s="6"/>
      <c r="I57" s="9"/>
      <c r="J57" s="76"/>
      <c r="K57" s="6"/>
      <c r="L57" s="6">
        <v>1</v>
      </c>
      <c r="M57" s="25"/>
      <c r="N57" s="25"/>
      <c r="O57" s="178"/>
      <c r="P57" s="178"/>
      <c r="Q57" s="11">
        <v>0</v>
      </c>
      <c r="R57" s="76" t="s">
        <v>532</v>
      </c>
      <c r="S57" s="6"/>
      <c r="T57" s="6"/>
      <c r="U57" s="6">
        <v>1</v>
      </c>
      <c r="V57" s="25"/>
      <c r="W57" s="25"/>
      <c r="X57" s="178"/>
      <c r="Y57" s="178"/>
      <c r="Z57" s="11">
        <v>0</v>
      </c>
      <c r="AA57" s="76" t="s">
        <v>532</v>
      </c>
      <c r="AB57" s="110"/>
      <c r="AC57" s="385">
        <v>1</v>
      </c>
      <c r="AD57" s="6"/>
      <c r="AE57" s="6">
        <v>1</v>
      </c>
      <c r="AF57" s="25"/>
      <c r="AG57" s="25"/>
      <c r="AH57" s="178"/>
      <c r="AI57" s="178"/>
      <c r="AJ57" s="178"/>
      <c r="AK57" s="178"/>
      <c r="AL57" s="11">
        <v>0</v>
      </c>
      <c r="AM57" s="110" t="s">
        <v>532</v>
      </c>
      <c r="AN57" s="242"/>
      <c r="AO57" s="489"/>
    </row>
    <row r="58" spans="1:41" s="15" customFormat="1" ht="21" customHeight="1">
      <c r="A58" s="517"/>
      <c r="B58" s="521" t="s">
        <v>510</v>
      </c>
      <c r="C58" s="179" t="s">
        <v>754</v>
      </c>
      <c r="D58" s="167" t="s">
        <v>19</v>
      </c>
      <c r="E58" s="381" t="s">
        <v>755</v>
      </c>
      <c r="F58" s="123" t="s">
        <v>740</v>
      </c>
      <c r="G58" s="6"/>
      <c r="H58" s="6"/>
      <c r="I58" s="9"/>
      <c r="J58" s="76"/>
      <c r="K58" s="6"/>
      <c r="L58" s="6"/>
      <c r="M58" s="6">
        <v>93</v>
      </c>
      <c r="N58" s="6"/>
      <c r="O58" s="12"/>
      <c r="P58" s="12"/>
      <c r="Q58" s="11">
        <v>0.52070000000000005</v>
      </c>
      <c r="R58" s="75" t="s">
        <v>41</v>
      </c>
      <c r="S58" s="6"/>
      <c r="T58" s="6"/>
      <c r="U58" s="6"/>
      <c r="V58" s="6">
        <v>93</v>
      </c>
      <c r="W58" s="6"/>
      <c r="X58" s="12"/>
      <c r="Y58" s="12"/>
      <c r="Z58" s="11">
        <v>0.52070000000000005</v>
      </c>
      <c r="AA58" s="75" t="s">
        <v>41</v>
      </c>
      <c r="AB58" s="137"/>
      <c r="AC58" s="385">
        <v>93</v>
      </c>
      <c r="AD58" s="6"/>
      <c r="AE58" s="6"/>
      <c r="AF58" s="6">
        <v>93</v>
      </c>
      <c r="AG58" s="6"/>
      <c r="AH58" s="12"/>
      <c r="AI58" s="12"/>
      <c r="AJ58" s="12"/>
      <c r="AK58" s="12"/>
      <c r="AL58" s="11">
        <v>0.6633</v>
      </c>
      <c r="AM58" s="137" t="s">
        <v>41</v>
      </c>
      <c r="AN58" s="242"/>
      <c r="AO58" s="489"/>
    </row>
    <row r="59" spans="1:41" s="15" customFormat="1" ht="21" customHeight="1">
      <c r="A59" s="517"/>
      <c r="B59" s="521" t="s">
        <v>510</v>
      </c>
      <c r="C59" s="179" t="s">
        <v>756</v>
      </c>
      <c r="D59" s="167" t="s">
        <v>757</v>
      </c>
      <c r="E59" s="381" t="s">
        <v>827</v>
      </c>
      <c r="F59" s="123" t="s">
        <v>747</v>
      </c>
      <c r="G59" s="6"/>
      <c r="H59" s="6"/>
      <c r="I59" s="9"/>
      <c r="J59" s="76"/>
      <c r="K59" s="6"/>
      <c r="L59" s="6">
        <v>19</v>
      </c>
      <c r="M59" s="6"/>
      <c r="N59" s="6"/>
      <c r="O59" s="12"/>
      <c r="P59" s="12"/>
      <c r="Q59" s="11">
        <v>0</v>
      </c>
      <c r="R59" s="76" t="s">
        <v>532</v>
      </c>
      <c r="S59" s="6"/>
      <c r="T59" s="6"/>
      <c r="U59" s="6">
        <v>19</v>
      </c>
      <c r="V59" s="6"/>
      <c r="W59" s="6"/>
      <c r="X59" s="12"/>
      <c r="Y59" s="12"/>
      <c r="Z59" s="11">
        <v>0</v>
      </c>
      <c r="AA59" s="76" t="s">
        <v>532</v>
      </c>
      <c r="AB59" s="110"/>
      <c r="AC59" s="385">
        <v>19</v>
      </c>
      <c r="AD59" s="6"/>
      <c r="AE59" s="6"/>
      <c r="AF59" s="6">
        <v>19</v>
      </c>
      <c r="AG59" s="6"/>
      <c r="AH59" s="12"/>
      <c r="AI59" s="12"/>
      <c r="AJ59" s="12"/>
      <c r="AK59" s="12"/>
      <c r="AL59" s="11">
        <v>0.4294</v>
      </c>
      <c r="AM59" s="137" t="s">
        <v>41</v>
      </c>
      <c r="AN59" s="242"/>
      <c r="AO59" s="489"/>
    </row>
    <row r="60" spans="1:41" s="15" customFormat="1" ht="24" customHeight="1">
      <c r="A60" s="517"/>
      <c r="B60" s="521" t="s">
        <v>510</v>
      </c>
      <c r="C60" s="513" t="s">
        <v>1097</v>
      </c>
      <c r="D60" s="444" t="s">
        <v>1098</v>
      </c>
      <c r="E60" s="437" t="s">
        <v>40</v>
      </c>
      <c r="F60" s="123" t="s">
        <v>1041</v>
      </c>
      <c r="G60" s="6"/>
      <c r="H60" s="6"/>
      <c r="I60" s="9"/>
      <c r="J60" s="76"/>
      <c r="K60" s="6"/>
      <c r="L60" s="6"/>
      <c r="M60" s="6"/>
      <c r="N60" s="6"/>
      <c r="O60" s="12"/>
      <c r="P60" s="12"/>
      <c r="Q60" s="11"/>
      <c r="R60" s="76"/>
      <c r="S60" s="6"/>
      <c r="T60" s="6"/>
      <c r="U60" s="6"/>
      <c r="V60" s="6"/>
      <c r="W60" s="6"/>
      <c r="X60" s="12"/>
      <c r="Y60" s="12"/>
      <c r="Z60" s="11"/>
      <c r="AA60" s="76"/>
      <c r="AB60" s="110"/>
      <c r="AC60" s="457">
        <v>55</v>
      </c>
      <c r="AD60" s="466"/>
      <c r="AE60" s="6">
        <v>55</v>
      </c>
      <c r="AF60" s="6"/>
      <c r="AG60" s="6"/>
      <c r="AH60" s="12"/>
      <c r="AI60" s="12"/>
      <c r="AJ60" s="12"/>
      <c r="AK60" s="12"/>
      <c r="AL60" s="11">
        <v>0</v>
      </c>
      <c r="AM60" s="110" t="s">
        <v>532</v>
      </c>
      <c r="AN60" s="242"/>
      <c r="AO60" s="489"/>
    </row>
    <row r="61" spans="1:41" s="5" customFormat="1" ht="18" customHeight="1">
      <c r="A61" s="517"/>
      <c r="B61" s="516" t="s">
        <v>511</v>
      </c>
      <c r="C61" s="516"/>
      <c r="D61" s="519"/>
      <c r="E61" s="520"/>
      <c r="F61" s="116"/>
      <c r="G61" s="53">
        <f>SUM(G62:G75)</f>
        <v>283</v>
      </c>
      <c r="H61" s="53">
        <f>SUM(H62:H75)</f>
        <v>174</v>
      </c>
      <c r="I61" s="52"/>
      <c r="J61" s="77"/>
      <c r="K61" s="53">
        <f>SUM(K62:K75)</f>
        <v>174</v>
      </c>
      <c r="L61" s="53">
        <f>SUM(L62:L80)</f>
        <v>67</v>
      </c>
      <c r="M61" s="53">
        <f>SUM(M62:M80)</f>
        <v>100</v>
      </c>
      <c r="N61" s="53">
        <f>SUM(N62:N80)</f>
        <v>86</v>
      </c>
      <c r="O61" s="53">
        <f>SUM(O62:O80)</f>
        <v>0</v>
      </c>
      <c r="P61" s="53">
        <f>SUM(P62:P80)</f>
        <v>0</v>
      </c>
      <c r="Q61" s="52"/>
      <c r="R61" s="77"/>
      <c r="S61" s="53">
        <f>SUM(S62:S75)</f>
        <v>0</v>
      </c>
      <c r="T61" s="53">
        <f>SUM(T62:T75)</f>
        <v>0</v>
      </c>
      <c r="U61" s="53">
        <f>SUM(U62:U80)</f>
        <v>67</v>
      </c>
      <c r="V61" s="53">
        <f>SUM(V62:V80)</f>
        <v>100</v>
      </c>
      <c r="W61" s="53">
        <f>SUM(W62:W80)</f>
        <v>0</v>
      </c>
      <c r="X61" s="53">
        <f>SUM(X62:X80)</f>
        <v>0</v>
      </c>
      <c r="Y61" s="53">
        <f>SUM(Y62:Y80)</f>
        <v>0</v>
      </c>
      <c r="Z61" s="52"/>
      <c r="AA61" s="77"/>
      <c r="AB61" s="424"/>
      <c r="AC61" s="53">
        <f>SUM(AC62:AC82)</f>
        <v>298</v>
      </c>
      <c r="AD61" s="53">
        <f>SUM(AD62:AD82)</f>
        <v>0</v>
      </c>
      <c r="AE61" s="53">
        <f t="shared" ref="AE61:AK61" si="4">SUM(AE62:AE82)</f>
        <v>144</v>
      </c>
      <c r="AF61" s="53">
        <f t="shared" si="4"/>
        <v>116</v>
      </c>
      <c r="AG61" s="53">
        <f t="shared" si="4"/>
        <v>38</v>
      </c>
      <c r="AH61" s="53">
        <f t="shared" si="4"/>
        <v>0</v>
      </c>
      <c r="AI61" s="53">
        <f t="shared" si="4"/>
        <v>0</v>
      </c>
      <c r="AJ61" s="53">
        <f t="shared" si="4"/>
        <v>0</v>
      </c>
      <c r="AK61" s="53">
        <f t="shared" si="4"/>
        <v>0</v>
      </c>
      <c r="AL61" s="52"/>
      <c r="AM61" s="424"/>
      <c r="AN61" s="488"/>
      <c r="AO61" s="486"/>
    </row>
    <row r="62" spans="1:41" s="15" customFormat="1" ht="18" hidden="1" customHeight="1">
      <c r="A62" s="517"/>
      <c r="B62" s="522" t="s">
        <v>511</v>
      </c>
      <c r="C62" s="108" t="s">
        <v>50</v>
      </c>
      <c r="D62" s="103" t="s">
        <v>51</v>
      </c>
      <c r="E62" s="103" t="s">
        <v>52</v>
      </c>
      <c r="F62" s="121"/>
      <c r="G62" s="6">
        <v>39</v>
      </c>
      <c r="H62" s="6"/>
      <c r="I62" s="9">
        <v>1</v>
      </c>
      <c r="J62" s="76" t="s">
        <v>17</v>
      </c>
      <c r="K62" s="6"/>
      <c r="L62" s="6"/>
      <c r="M62" s="6"/>
      <c r="N62" s="6"/>
      <c r="O62" s="6"/>
      <c r="P62" s="6"/>
      <c r="Q62" s="9"/>
      <c r="R62" s="76"/>
      <c r="S62" s="6"/>
      <c r="T62" s="6"/>
      <c r="U62" s="6"/>
      <c r="V62" s="6"/>
      <c r="W62" s="6"/>
      <c r="X62" s="6"/>
      <c r="Y62" s="6"/>
      <c r="Z62" s="9"/>
      <c r="AA62" s="76"/>
      <c r="AB62" s="110"/>
      <c r="AC62" s="6"/>
      <c r="AD62" s="6"/>
      <c r="AE62" s="6"/>
      <c r="AF62" s="6"/>
      <c r="AG62" s="6"/>
      <c r="AH62" s="6"/>
      <c r="AI62" s="6"/>
      <c r="AJ62" s="6"/>
      <c r="AK62" s="6"/>
      <c r="AL62" s="9"/>
      <c r="AM62" s="110"/>
      <c r="AN62" s="242" t="s">
        <v>650</v>
      </c>
      <c r="AO62" s="489"/>
    </row>
    <row r="63" spans="1:41" s="15" customFormat="1" ht="18" hidden="1" customHeight="1">
      <c r="A63" s="517"/>
      <c r="B63" s="522" t="s">
        <v>511</v>
      </c>
      <c r="C63" s="105" t="s">
        <v>56</v>
      </c>
      <c r="D63" s="104" t="s">
        <v>57</v>
      </c>
      <c r="E63" s="104" t="s">
        <v>58</v>
      </c>
      <c r="F63" s="115"/>
      <c r="G63" s="6">
        <v>102</v>
      </c>
      <c r="H63" s="6"/>
      <c r="I63" s="9">
        <v>1</v>
      </c>
      <c r="J63" s="76" t="s">
        <v>17</v>
      </c>
      <c r="K63" s="6"/>
      <c r="L63" s="6"/>
      <c r="M63" s="6"/>
      <c r="N63" s="6"/>
      <c r="O63" s="6"/>
      <c r="P63" s="6"/>
      <c r="Q63" s="9"/>
      <c r="R63" s="76"/>
      <c r="S63" s="6"/>
      <c r="T63" s="6"/>
      <c r="U63" s="6"/>
      <c r="V63" s="6"/>
      <c r="W63" s="6"/>
      <c r="X63" s="6"/>
      <c r="Y63" s="6"/>
      <c r="Z63" s="9"/>
      <c r="AA63" s="76"/>
      <c r="AB63" s="110"/>
      <c r="AC63" s="6"/>
      <c r="AD63" s="6"/>
      <c r="AE63" s="6"/>
      <c r="AF63" s="6"/>
      <c r="AG63" s="6"/>
      <c r="AH63" s="6"/>
      <c r="AI63" s="6"/>
      <c r="AJ63" s="6"/>
      <c r="AK63" s="6"/>
      <c r="AL63" s="9"/>
      <c r="AM63" s="110"/>
      <c r="AN63" s="242" t="s">
        <v>650</v>
      </c>
      <c r="AO63" s="489"/>
    </row>
    <row r="64" spans="1:41" s="15" customFormat="1" ht="18" hidden="1" customHeight="1">
      <c r="A64" s="517"/>
      <c r="B64" s="522" t="s">
        <v>511</v>
      </c>
      <c r="C64" s="105" t="s">
        <v>59</v>
      </c>
      <c r="D64" s="104" t="s">
        <v>60</v>
      </c>
      <c r="E64" s="104" t="s">
        <v>53</v>
      </c>
      <c r="F64" s="115"/>
      <c r="G64" s="6">
        <v>33</v>
      </c>
      <c r="H64" s="6"/>
      <c r="I64" s="9">
        <v>1</v>
      </c>
      <c r="J64" s="76" t="s">
        <v>17</v>
      </c>
      <c r="K64" s="6"/>
      <c r="L64" s="6"/>
      <c r="M64" s="6"/>
      <c r="N64" s="6"/>
      <c r="O64" s="6"/>
      <c r="P64" s="6"/>
      <c r="Q64" s="9"/>
      <c r="R64" s="76"/>
      <c r="S64" s="6"/>
      <c r="T64" s="6"/>
      <c r="U64" s="6"/>
      <c r="V64" s="6"/>
      <c r="W64" s="6"/>
      <c r="X64" s="6"/>
      <c r="Y64" s="6"/>
      <c r="Z64" s="9"/>
      <c r="AA64" s="76"/>
      <c r="AB64" s="110"/>
      <c r="AC64" s="6"/>
      <c r="AD64" s="6"/>
      <c r="AE64" s="6"/>
      <c r="AF64" s="6"/>
      <c r="AG64" s="6"/>
      <c r="AH64" s="6"/>
      <c r="AI64" s="6"/>
      <c r="AJ64" s="6"/>
      <c r="AK64" s="6"/>
      <c r="AL64" s="9"/>
      <c r="AM64" s="110"/>
      <c r="AN64" s="242" t="s">
        <v>650</v>
      </c>
      <c r="AO64" s="489"/>
    </row>
    <row r="65" spans="1:41" s="15" customFormat="1" ht="34.5" hidden="1" customHeight="1">
      <c r="A65" s="517">
        <v>654</v>
      </c>
      <c r="B65" s="522" t="s">
        <v>511</v>
      </c>
      <c r="C65" s="90" t="s">
        <v>61</v>
      </c>
      <c r="D65" s="104" t="s">
        <v>57</v>
      </c>
      <c r="E65" s="381" t="s">
        <v>54</v>
      </c>
      <c r="F65" s="123" t="s">
        <v>677</v>
      </c>
      <c r="G65" s="8" t="s">
        <v>0</v>
      </c>
      <c r="H65" s="8">
        <v>97</v>
      </c>
      <c r="I65" s="38">
        <v>0</v>
      </c>
      <c r="J65" s="78" t="s">
        <v>532</v>
      </c>
      <c r="K65" s="8">
        <v>97</v>
      </c>
      <c r="L65" s="8"/>
      <c r="M65" s="8"/>
      <c r="N65" s="8">
        <v>49</v>
      </c>
      <c r="O65" s="8"/>
      <c r="P65" s="8"/>
      <c r="Q65" s="9">
        <v>1</v>
      </c>
      <c r="R65" s="75" t="s">
        <v>668</v>
      </c>
      <c r="S65" s="8"/>
      <c r="T65" s="8"/>
      <c r="U65" s="8"/>
      <c r="V65" s="8"/>
      <c r="W65" s="8"/>
      <c r="X65" s="8"/>
      <c r="Y65" s="8"/>
      <c r="Z65" s="9">
        <v>1</v>
      </c>
      <c r="AA65" s="75" t="s">
        <v>668</v>
      </c>
      <c r="AB65" s="137"/>
      <c r="AC65" s="8"/>
      <c r="AD65" s="8"/>
      <c r="AE65" s="8"/>
      <c r="AF65" s="8"/>
      <c r="AG65" s="8"/>
      <c r="AH65" s="8"/>
      <c r="AI65" s="8"/>
      <c r="AJ65" s="8"/>
      <c r="AK65" s="8"/>
      <c r="AL65" s="9">
        <v>1</v>
      </c>
      <c r="AM65" s="137" t="s">
        <v>668</v>
      </c>
      <c r="AN65" s="242" t="s">
        <v>650</v>
      </c>
      <c r="AO65" s="489"/>
    </row>
    <row r="66" spans="1:41" s="15" customFormat="1" ht="26.25" customHeight="1">
      <c r="A66" s="517"/>
      <c r="B66" s="522" t="s">
        <v>511</v>
      </c>
      <c r="C66" s="90" t="s">
        <v>61</v>
      </c>
      <c r="D66" s="167" t="s">
        <v>57</v>
      </c>
      <c r="E66" s="381" t="s">
        <v>54</v>
      </c>
      <c r="F66" s="123" t="s">
        <v>677</v>
      </c>
      <c r="G66" s="8" t="s">
        <v>0</v>
      </c>
      <c r="H66" s="8"/>
      <c r="I66" s="38">
        <v>0</v>
      </c>
      <c r="J66" s="78" t="s">
        <v>532</v>
      </c>
      <c r="K66" s="8"/>
      <c r="L66" s="8"/>
      <c r="M66" s="8">
        <v>38</v>
      </c>
      <c r="N66" s="8"/>
      <c r="O66" s="8"/>
      <c r="P66" s="8"/>
      <c r="Q66" s="9">
        <v>0.59019999999999995</v>
      </c>
      <c r="R66" s="75" t="s">
        <v>41</v>
      </c>
      <c r="S66" s="8"/>
      <c r="T66" s="8"/>
      <c r="U66" s="8"/>
      <c r="V66" s="8">
        <v>38</v>
      </c>
      <c r="W66" s="8"/>
      <c r="X66" s="8"/>
      <c r="Y66" s="8"/>
      <c r="Z66" s="9">
        <v>0.59019999999999995</v>
      </c>
      <c r="AA66" s="75" t="s">
        <v>41</v>
      </c>
      <c r="AB66" s="137"/>
      <c r="AC66" s="508">
        <v>38</v>
      </c>
      <c r="AD66" s="8"/>
      <c r="AE66" s="8"/>
      <c r="AF66" s="8">
        <v>38</v>
      </c>
      <c r="AG66" s="8"/>
      <c r="AH66" s="8"/>
      <c r="AI66" s="8"/>
      <c r="AJ66" s="8"/>
      <c r="AK66" s="8"/>
      <c r="AL66" s="9">
        <v>0.74939999999999996</v>
      </c>
      <c r="AM66" s="137" t="s">
        <v>41</v>
      </c>
      <c r="AN66" s="242"/>
      <c r="AO66" s="489"/>
    </row>
    <row r="67" spans="1:41" s="15" customFormat="1" ht="30" customHeight="1">
      <c r="A67" s="517"/>
      <c r="B67" s="522" t="s">
        <v>511</v>
      </c>
      <c r="C67" s="90" t="s">
        <v>61</v>
      </c>
      <c r="D67" s="167" t="s">
        <v>57</v>
      </c>
      <c r="E67" s="381" t="s">
        <v>54</v>
      </c>
      <c r="F67" s="123" t="s">
        <v>677</v>
      </c>
      <c r="G67" s="8" t="s">
        <v>0</v>
      </c>
      <c r="H67" s="8"/>
      <c r="I67" s="38">
        <v>0</v>
      </c>
      <c r="J67" s="78" t="s">
        <v>532</v>
      </c>
      <c r="K67" s="8"/>
      <c r="L67" s="8">
        <v>10</v>
      </c>
      <c r="M67" s="8"/>
      <c r="N67" s="8"/>
      <c r="O67" s="8"/>
      <c r="P67" s="8"/>
      <c r="Q67" s="9">
        <v>0</v>
      </c>
      <c r="R67" s="76" t="s">
        <v>532</v>
      </c>
      <c r="S67" s="8"/>
      <c r="T67" s="8"/>
      <c r="U67" s="8">
        <v>10</v>
      </c>
      <c r="V67" s="8"/>
      <c r="W67" s="8"/>
      <c r="X67" s="8"/>
      <c r="Y67" s="8"/>
      <c r="Z67" s="9">
        <v>0</v>
      </c>
      <c r="AA67" s="76" t="s">
        <v>532</v>
      </c>
      <c r="AB67" s="110"/>
      <c r="AC67" s="508">
        <v>10</v>
      </c>
      <c r="AD67" s="8"/>
      <c r="AE67" s="8">
        <v>10</v>
      </c>
      <c r="AF67" s="8"/>
      <c r="AG67" s="8"/>
      <c r="AH67" s="8"/>
      <c r="AI67" s="8"/>
      <c r="AJ67" s="8"/>
      <c r="AK67" s="8"/>
      <c r="AL67" s="9">
        <v>0</v>
      </c>
      <c r="AM67" s="110" t="s">
        <v>532</v>
      </c>
      <c r="AN67" s="242"/>
      <c r="AO67" s="489"/>
    </row>
    <row r="68" spans="1:41" s="16" customFormat="1" ht="18" hidden="1" customHeight="1">
      <c r="A68" s="517">
        <v>60</v>
      </c>
      <c r="B68" s="522" t="s">
        <v>511</v>
      </c>
      <c r="C68" s="105" t="s">
        <v>678</v>
      </c>
      <c r="D68" s="104" t="s">
        <v>10</v>
      </c>
      <c r="E68" s="104" t="s">
        <v>54</v>
      </c>
      <c r="F68" s="123" t="s">
        <v>679</v>
      </c>
      <c r="G68" s="6" t="s">
        <v>0</v>
      </c>
      <c r="H68" s="6">
        <v>1</v>
      </c>
      <c r="I68" s="9">
        <v>0.99460000000000004</v>
      </c>
      <c r="J68" s="76" t="s">
        <v>41</v>
      </c>
      <c r="K68" s="6">
        <v>1</v>
      </c>
      <c r="L68" s="6"/>
      <c r="M68" s="6"/>
      <c r="N68" s="6">
        <v>0</v>
      </c>
      <c r="O68" s="6"/>
      <c r="P68" s="6"/>
      <c r="Q68" s="9">
        <v>1</v>
      </c>
      <c r="R68" s="75" t="s">
        <v>668</v>
      </c>
      <c r="S68" s="6"/>
      <c r="T68" s="6"/>
      <c r="U68" s="6"/>
      <c r="V68" s="6"/>
      <c r="W68" s="6"/>
      <c r="X68" s="6"/>
      <c r="Y68" s="6"/>
      <c r="Z68" s="9">
        <v>1</v>
      </c>
      <c r="AA68" s="75" t="s">
        <v>668</v>
      </c>
      <c r="AB68" s="137"/>
      <c r="AC68" s="6"/>
      <c r="AD68" s="6"/>
      <c r="AE68" s="6"/>
      <c r="AF68" s="6"/>
      <c r="AG68" s="6"/>
      <c r="AH68" s="6"/>
      <c r="AI68" s="6"/>
      <c r="AJ68" s="6"/>
      <c r="AK68" s="6"/>
      <c r="AL68" s="9">
        <v>1</v>
      </c>
      <c r="AM68" s="137" t="s">
        <v>668</v>
      </c>
      <c r="AN68" s="242" t="s">
        <v>650</v>
      </c>
      <c r="AO68" s="490"/>
    </row>
    <row r="69" spans="1:41" s="16" customFormat="1" ht="18" hidden="1" customHeight="1">
      <c r="A69" s="517"/>
      <c r="B69" s="522" t="s">
        <v>511</v>
      </c>
      <c r="C69" s="173" t="s">
        <v>62</v>
      </c>
      <c r="D69" s="100" t="s">
        <v>43</v>
      </c>
      <c r="E69" s="100" t="s">
        <v>54</v>
      </c>
      <c r="F69" s="113"/>
      <c r="G69" s="6">
        <v>30</v>
      </c>
      <c r="H69" s="6"/>
      <c r="I69" s="9">
        <v>1</v>
      </c>
      <c r="J69" s="76" t="s">
        <v>17</v>
      </c>
      <c r="K69" s="6"/>
      <c r="L69" s="6"/>
      <c r="M69" s="6"/>
      <c r="N69" s="6"/>
      <c r="O69" s="6"/>
      <c r="P69" s="6"/>
      <c r="Q69" s="9"/>
      <c r="R69" s="76"/>
      <c r="S69" s="6"/>
      <c r="T69" s="6"/>
      <c r="U69" s="6"/>
      <c r="V69" s="6"/>
      <c r="W69" s="6"/>
      <c r="X69" s="6"/>
      <c r="Y69" s="6"/>
      <c r="Z69" s="9"/>
      <c r="AA69" s="76"/>
      <c r="AB69" s="110"/>
      <c r="AC69" s="6"/>
      <c r="AD69" s="6"/>
      <c r="AE69" s="6"/>
      <c r="AF69" s="6"/>
      <c r="AG69" s="6"/>
      <c r="AH69" s="6"/>
      <c r="AI69" s="6"/>
      <c r="AJ69" s="6"/>
      <c r="AK69" s="6"/>
      <c r="AL69" s="9"/>
      <c r="AM69" s="110"/>
      <c r="AN69" s="242" t="s">
        <v>650</v>
      </c>
      <c r="AO69" s="490"/>
    </row>
    <row r="70" spans="1:41" s="16" customFormat="1" ht="21" customHeight="1">
      <c r="A70" s="517">
        <v>212</v>
      </c>
      <c r="B70" s="522" t="s">
        <v>511</v>
      </c>
      <c r="C70" s="181" t="s">
        <v>563</v>
      </c>
      <c r="D70" s="132" t="s">
        <v>49</v>
      </c>
      <c r="E70" s="132" t="s">
        <v>564</v>
      </c>
      <c r="F70" s="123" t="s">
        <v>671</v>
      </c>
      <c r="G70" s="6"/>
      <c r="H70" s="6">
        <v>39</v>
      </c>
      <c r="I70" s="9">
        <v>0.51049999999999995</v>
      </c>
      <c r="J70" s="76" t="s">
        <v>41</v>
      </c>
      <c r="K70" s="6">
        <v>39</v>
      </c>
      <c r="L70" s="6"/>
      <c r="M70" s="6">
        <v>38</v>
      </c>
      <c r="N70" s="6"/>
      <c r="O70" s="6"/>
      <c r="P70" s="6"/>
      <c r="Q70" s="9">
        <v>0.85340000000000005</v>
      </c>
      <c r="R70" s="75" t="s">
        <v>41</v>
      </c>
      <c r="S70" s="6"/>
      <c r="T70" s="6"/>
      <c r="U70" s="6"/>
      <c r="V70" s="6">
        <v>38</v>
      </c>
      <c r="W70" s="6"/>
      <c r="X70" s="6"/>
      <c r="Y70" s="6"/>
      <c r="Z70" s="9">
        <v>0.85340000000000005</v>
      </c>
      <c r="AA70" s="75" t="s">
        <v>41</v>
      </c>
      <c r="AB70" s="137"/>
      <c r="AC70" s="385">
        <v>38</v>
      </c>
      <c r="AD70" s="6"/>
      <c r="AE70" s="6"/>
      <c r="AF70" s="6"/>
      <c r="AG70" s="6">
        <v>38</v>
      </c>
      <c r="AH70" s="6"/>
      <c r="AI70" s="6"/>
      <c r="AJ70" s="6"/>
      <c r="AK70" s="6"/>
      <c r="AL70" s="9">
        <v>1</v>
      </c>
      <c r="AM70" s="137" t="s">
        <v>668</v>
      </c>
      <c r="AN70" s="242" t="s">
        <v>995</v>
      </c>
      <c r="AO70" s="490"/>
    </row>
    <row r="71" spans="1:41" s="16" customFormat="1" ht="20.25" customHeight="1">
      <c r="A71" s="517"/>
      <c r="B71" s="522" t="s">
        <v>511</v>
      </c>
      <c r="C71" s="181" t="s">
        <v>563</v>
      </c>
      <c r="D71" s="132" t="s">
        <v>49</v>
      </c>
      <c r="E71" s="132" t="s">
        <v>564</v>
      </c>
      <c r="F71" s="123" t="s">
        <v>671</v>
      </c>
      <c r="G71" s="6"/>
      <c r="H71" s="6"/>
      <c r="I71" s="9"/>
      <c r="J71" s="76"/>
      <c r="K71" s="6"/>
      <c r="L71" s="6">
        <v>1</v>
      </c>
      <c r="M71" s="6"/>
      <c r="N71" s="6"/>
      <c r="O71" s="6"/>
      <c r="P71" s="6"/>
      <c r="Q71" s="9">
        <v>0</v>
      </c>
      <c r="R71" s="76" t="s">
        <v>532</v>
      </c>
      <c r="S71" s="6"/>
      <c r="T71" s="6"/>
      <c r="U71" s="6">
        <v>1</v>
      </c>
      <c r="V71" s="6"/>
      <c r="W71" s="6"/>
      <c r="X71" s="6"/>
      <c r="Y71" s="6"/>
      <c r="Z71" s="9">
        <v>0</v>
      </c>
      <c r="AA71" s="76" t="s">
        <v>532</v>
      </c>
      <c r="AB71" s="110"/>
      <c r="AC71" s="385">
        <v>1</v>
      </c>
      <c r="AD71" s="6"/>
      <c r="AE71" s="6">
        <v>1</v>
      </c>
      <c r="AF71" s="6"/>
      <c r="AG71" s="6"/>
      <c r="AH71" s="6"/>
      <c r="AI71" s="6"/>
      <c r="AJ71" s="6"/>
      <c r="AK71" s="6"/>
      <c r="AL71" s="9">
        <v>0</v>
      </c>
      <c r="AM71" s="110" t="s">
        <v>532</v>
      </c>
      <c r="AN71" s="242" t="s">
        <v>995</v>
      </c>
      <c r="AO71" s="242" t="s">
        <v>669</v>
      </c>
    </row>
    <row r="72" spans="1:41" s="16" customFormat="1" ht="21" hidden="1" customHeight="1">
      <c r="A72" s="517"/>
      <c r="B72" s="522" t="s">
        <v>511</v>
      </c>
      <c r="C72" s="86" t="s">
        <v>562</v>
      </c>
      <c r="D72" s="104" t="s">
        <v>49</v>
      </c>
      <c r="E72" s="104" t="s">
        <v>55</v>
      </c>
      <c r="F72" s="115"/>
      <c r="G72" s="17">
        <v>39</v>
      </c>
      <c r="H72" s="6"/>
      <c r="I72" s="9">
        <v>1</v>
      </c>
      <c r="J72" s="76" t="s">
        <v>17</v>
      </c>
      <c r="K72" s="6"/>
      <c r="L72" s="6"/>
      <c r="M72" s="6"/>
      <c r="N72" s="6"/>
      <c r="O72" s="6"/>
      <c r="P72" s="6"/>
      <c r="Q72" s="9"/>
      <c r="R72" s="76"/>
      <c r="S72" s="6"/>
      <c r="T72" s="6"/>
      <c r="U72" s="6"/>
      <c r="V72" s="6"/>
      <c r="W72" s="6"/>
      <c r="X72" s="6"/>
      <c r="Y72" s="6"/>
      <c r="Z72" s="9"/>
      <c r="AA72" s="76"/>
      <c r="AB72" s="110"/>
      <c r="AC72" s="6"/>
      <c r="AD72" s="6"/>
      <c r="AE72" s="6"/>
      <c r="AF72" s="6"/>
      <c r="AG72" s="6"/>
      <c r="AH72" s="6"/>
      <c r="AI72" s="6"/>
      <c r="AJ72" s="6"/>
      <c r="AK72" s="6"/>
      <c r="AL72" s="9"/>
      <c r="AM72" s="110"/>
      <c r="AN72" s="242" t="s">
        <v>650</v>
      </c>
      <c r="AO72" s="490"/>
    </row>
    <row r="73" spans="1:41" s="16" customFormat="1" ht="18" hidden="1" customHeight="1">
      <c r="A73" s="517"/>
      <c r="B73" s="522" t="s">
        <v>511</v>
      </c>
      <c r="C73" s="94" t="s">
        <v>1003</v>
      </c>
      <c r="D73" s="95" t="s">
        <v>57</v>
      </c>
      <c r="E73" s="95" t="s">
        <v>54</v>
      </c>
      <c r="F73" s="95"/>
      <c r="G73" s="6">
        <v>40</v>
      </c>
      <c r="H73" s="6"/>
      <c r="I73" s="9">
        <v>1</v>
      </c>
      <c r="J73" s="76" t="s">
        <v>17</v>
      </c>
      <c r="K73" s="6"/>
      <c r="L73" s="6"/>
      <c r="M73" s="6"/>
      <c r="N73" s="6"/>
      <c r="O73" s="6"/>
      <c r="P73" s="6"/>
      <c r="Q73" s="9"/>
      <c r="R73" s="76"/>
      <c r="S73" s="6"/>
      <c r="T73" s="6"/>
      <c r="U73" s="6"/>
      <c r="V73" s="6"/>
      <c r="W73" s="6"/>
      <c r="X73" s="6"/>
      <c r="Y73" s="6"/>
      <c r="Z73" s="9"/>
      <c r="AA73" s="76"/>
      <c r="AB73" s="110"/>
      <c r="AC73" s="6"/>
      <c r="AD73" s="6"/>
      <c r="AE73" s="6"/>
      <c r="AF73" s="6"/>
      <c r="AG73" s="6"/>
      <c r="AH73" s="6"/>
      <c r="AI73" s="6"/>
      <c r="AJ73" s="6"/>
      <c r="AK73" s="6"/>
      <c r="AL73" s="9"/>
      <c r="AM73" s="110"/>
      <c r="AN73" s="242" t="s">
        <v>650</v>
      </c>
      <c r="AO73" s="490"/>
    </row>
    <row r="74" spans="1:41" s="16" customFormat="1" ht="18" hidden="1" customHeight="1">
      <c r="A74" s="517">
        <v>1011</v>
      </c>
      <c r="B74" s="522" t="s">
        <v>511</v>
      </c>
      <c r="C74" s="242" t="s">
        <v>63</v>
      </c>
      <c r="D74" s="167" t="s">
        <v>57</v>
      </c>
      <c r="E74" s="167" t="s">
        <v>54</v>
      </c>
      <c r="F74" s="123" t="s">
        <v>655</v>
      </c>
      <c r="G74" s="6"/>
      <c r="H74" s="6">
        <v>20</v>
      </c>
      <c r="I74" s="9">
        <v>0</v>
      </c>
      <c r="J74" s="76" t="s">
        <v>532</v>
      </c>
      <c r="K74" s="6">
        <v>20</v>
      </c>
      <c r="L74" s="6"/>
      <c r="M74" s="6"/>
      <c r="N74" s="6">
        <v>20</v>
      </c>
      <c r="O74" s="6"/>
      <c r="P74" s="6"/>
      <c r="Q74" s="9">
        <v>1</v>
      </c>
      <c r="R74" s="75" t="s">
        <v>668</v>
      </c>
      <c r="S74" s="6"/>
      <c r="T74" s="6"/>
      <c r="U74" s="6"/>
      <c r="V74" s="6"/>
      <c r="W74" s="6"/>
      <c r="X74" s="6"/>
      <c r="Y74" s="6"/>
      <c r="Z74" s="9">
        <v>1</v>
      </c>
      <c r="AA74" s="75" t="s">
        <v>668</v>
      </c>
      <c r="AB74" s="137"/>
      <c r="AC74" s="6"/>
      <c r="AD74" s="6"/>
      <c r="AE74" s="6"/>
      <c r="AF74" s="6"/>
      <c r="AG74" s="6"/>
      <c r="AH74" s="6"/>
      <c r="AI74" s="6"/>
      <c r="AJ74" s="6"/>
      <c r="AK74" s="6"/>
      <c r="AL74" s="9">
        <v>1</v>
      </c>
      <c r="AM74" s="137" t="s">
        <v>668</v>
      </c>
      <c r="AN74" s="242" t="s">
        <v>650</v>
      </c>
      <c r="AO74" s="490"/>
    </row>
    <row r="75" spans="1:41" s="16" customFormat="1" ht="25.5" hidden="1" customHeight="1">
      <c r="A75" s="517">
        <v>603</v>
      </c>
      <c r="B75" s="522" t="s">
        <v>511</v>
      </c>
      <c r="C75" s="242" t="s">
        <v>980</v>
      </c>
      <c r="D75" s="167" t="s">
        <v>64</v>
      </c>
      <c r="E75" s="167" t="s">
        <v>760</v>
      </c>
      <c r="F75" s="123" t="s">
        <v>674</v>
      </c>
      <c r="G75" s="6"/>
      <c r="H75" s="6">
        <v>17</v>
      </c>
      <c r="I75" s="9">
        <v>0</v>
      </c>
      <c r="J75" s="76" t="s">
        <v>532</v>
      </c>
      <c r="K75" s="6">
        <v>17</v>
      </c>
      <c r="L75" s="6"/>
      <c r="M75" s="6"/>
      <c r="N75" s="6">
        <v>17</v>
      </c>
      <c r="O75" s="6"/>
      <c r="P75" s="6"/>
      <c r="Q75" s="9">
        <v>1</v>
      </c>
      <c r="R75" s="75" t="s">
        <v>668</v>
      </c>
      <c r="S75" s="6"/>
      <c r="T75" s="6"/>
      <c r="U75" s="6"/>
      <c r="V75" s="6"/>
      <c r="W75" s="6"/>
      <c r="X75" s="6"/>
      <c r="Y75" s="6"/>
      <c r="Z75" s="9">
        <v>1</v>
      </c>
      <c r="AA75" s="75" t="s">
        <v>668</v>
      </c>
      <c r="AB75" s="137"/>
      <c r="AC75" s="6"/>
      <c r="AD75" s="6"/>
      <c r="AE75" s="6"/>
      <c r="AF75" s="6"/>
      <c r="AG75" s="6"/>
      <c r="AH75" s="6"/>
      <c r="AI75" s="6"/>
      <c r="AJ75" s="6"/>
      <c r="AK75" s="6"/>
      <c r="AL75" s="9">
        <v>1</v>
      </c>
      <c r="AM75" s="137" t="s">
        <v>668</v>
      </c>
      <c r="AN75" s="242" t="s">
        <v>650</v>
      </c>
      <c r="AO75" s="490"/>
    </row>
    <row r="76" spans="1:41" s="16" customFormat="1" ht="23.25" customHeight="1">
      <c r="A76" s="517"/>
      <c r="B76" s="522" t="s">
        <v>511</v>
      </c>
      <c r="C76" s="242" t="s">
        <v>761</v>
      </c>
      <c r="D76" s="167" t="s">
        <v>762</v>
      </c>
      <c r="E76" s="303" t="s">
        <v>55</v>
      </c>
      <c r="F76" s="123" t="s">
        <v>740</v>
      </c>
      <c r="G76" s="6"/>
      <c r="H76" s="6"/>
      <c r="I76" s="9"/>
      <c r="J76" s="76"/>
      <c r="K76" s="6"/>
      <c r="L76" s="6"/>
      <c r="M76" s="6">
        <v>24</v>
      </c>
      <c r="N76" s="6"/>
      <c r="O76" s="6"/>
      <c r="P76" s="6"/>
      <c r="Q76" s="9">
        <v>0.30599999999999999</v>
      </c>
      <c r="R76" s="75" t="s">
        <v>41</v>
      </c>
      <c r="S76" s="6"/>
      <c r="T76" s="6"/>
      <c r="U76" s="6"/>
      <c r="V76" s="6">
        <v>24</v>
      </c>
      <c r="W76" s="6"/>
      <c r="X76" s="6"/>
      <c r="Y76" s="6"/>
      <c r="Z76" s="9">
        <v>0.30599999999999999</v>
      </c>
      <c r="AA76" s="75" t="s">
        <v>41</v>
      </c>
      <c r="AB76" s="137"/>
      <c r="AC76" s="385">
        <v>24</v>
      </c>
      <c r="AD76" s="6"/>
      <c r="AE76" s="6"/>
      <c r="AF76" s="6">
        <v>24</v>
      </c>
      <c r="AG76" s="6"/>
      <c r="AH76" s="6"/>
      <c r="AI76" s="6"/>
      <c r="AJ76" s="6"/>
      <c r="AK76" s="6"/>
      <c r="AL76" s="9">
        <v>0.48</v>
      </c>
      <c r="AM76" s="137" t="s">
        <v>41</v>
      </c>
      <c r="AN76" s="242"/>
      <c r="AO76" s="490"/>
    </row>
    <row r="77" spans="1:41" s="16" customFormat="1" ht="22.5" customHeight="1">
      <c r="A77" s="517"/>
      <c r="B77" s="522" t="s">
        <v>511</v>
      </c>
      <c r="C77" s="242" t="s">
        <v>981</v>
      </c>
      <c r="D77" s="167" t="s">
        <v>763</v>
      </c>
      <c r="E77" s="167" t="s">
        <v>764</v>
      </c>
      <c r="F77" s="123" t="s">
        <v>742</v>
      </c>
      <c r="G77" s="6"/>
      <c r="H77" s="6"/>
      <c r="I77" s="9"/>
      <c r="J77" s="76"/>
      <c r="K77" s="6"/>
      <c r="L77" s="6">
        <v>25</v>
      </c>
      <c r="M77" s="6"/>
      <c r="N77" s="6"/>
      <c r="O77" s="6"/>
      <c r="P77" s="6"/>
      <c r="Q77" s="9">
        <v>0</v>
      </c>
      <c r="R77" s="76" t="s">
        <v>532</v>
      </c>
      <c r="S77" s="6"/>
      <c r="T77" s="6"/>
      <c r="U77" s="6">
        <v>25</v>
      </c>
      <c r="V77" s="6"/>
      <c r="W77" s="6"/>
      <c r="X77" s="6"/>
      <c r="Y77" s="6"/>
      <c r="Z77" s="9">
        <v>0</v>
      </c>
      <c r="AA77" s="76" t="s">
        <v>532</v>
      </c>
      <c r="AB77" s="110"/>
      <c r="AC77" s="385">
        <v>25</v>
      </c>
      <c r="AD77" s="6"/>
      <c r="AE77" s="6"/>
      <c r="AF77" s="6">
        <v>25</v>
      </c>
      <c r="AG77" s="6"/>
      <c r="AH77" s="6"/>
      <c r="AI77" s="6"/>
      <c r="AJ77" s="6"/>
      <c r="AK77" s="6"/>
      <c r="AL77" s="9">
        <v>0.56599999999999995</v>
      </c>
      <c r="AM77" s="137" t="s">
        <v>41</v>
      </c>
      <c r="AN77" s="242"/>
      <c r="AO77" s="490"/>
    </row>
    <row r="78" spans="1:41" s="16" customFormat="1" ht="23.25" customHeight="1">
      <c r="A78" s="517"/>
      <c r="B78" s="522" t="s">
        <v>511</v>
      </c>
      <c r="C78" s="242" t="s">
        <v>981</v>
      </c>
      <c r="D78" s="200" t="s">
        <v>763</v>
      </c>
      <c r="E78" s="200" t="s">
        <v>764</v>
      </c>
      <c r="F78" s="123" t="s">
        <v>742</v>
      </c>
      <c r="G78" s="6"/>
      <c r="H78" s="6"/>
      <c r="I78" s="9"/>
      <c r="J78" s="76"/>
      <c r="K78" s="6"/>
      <c r="L78" s="6">
        <v>2</v>
      </c>
      <c r="M78" s="6"/>
      <c r="N78" s="6"/>
      <c r="O78" s="6"/>
      <c r="P78" s="6"/>
      <c r="Q78" s="9">
        <v>0</v>
      </c>
      <c r="R78" s="76" t="s">
        <v>532</v>
      </c>
      <c r="S78" s="6"/>
      <c r="T78" s="6"/>
      <c r="U78" s="6">
        <v>2</v>
      </c>
      <c r="V78" s="6"/>
      <c r="W78" s="6"/>
      <c r="X78" s="6"/>
      <c r="Y78" s="6"/>
      <c r="Z78" s="9">
        <v>0</v>
      </c>
      <c r="AA78" s="76" t="s">
        <v>532</v>
      </c>
      <c r="AB78" s="110"/>
      <c r="AC78" s="385">
        <v>2</v>
      </c>
      <c r="AD78" s="6"/>
      <c r="AE78" s="6">
        <v>2</v>
      </c>
      <c r="AF78" s="6"/>
      <c r="AG78" s="6"/>
      <c r="AH78" s="6"/>
      <c r="AI78" s="6"/>
      <c r="AJ78" s="6"/>
      <c r="AK78" s="6"/>
      <c r="AL78" s="9">
        <v>0</v>
      </c>
      <c r="AM78" s="110" t="s">
        <v>532</v>
      </c>
      <c r="AN78" s="242"/>
      <c r="AO78" s="490"/>
    </row>
    <row r="79" spans="1:41" s="16" customFormat="1" ht="24" customHeight="1">
      <c r="A79" s="517"/>
      <c r="B79" s="522" t="s">
        <v>511</v>
      </c>
      <c r="C79" s="421" t="s">
        <v>997</v>
      </c>
      <c r="D79" s="381" t="s">
        <v>979</v>
      </c>
      <c r="E79" s="381" t="s">
        <v>564</v>
      </c>
      <c r="F79" s="123" t="s">
        <v>747</v>
      </c>
      <c r="G79" s="6"/>
      <c r="H79" s="6"/>
      <c r="I79" s="9"/>
      <c r="J79" s="76"/>
      <c r="K79" s="6"/>
      <c r="L79" s="6">
        <v>24</v>
      </c>
      <c r="M79" s="6"/>
      <c r="N79" s="6"/>
      <c r="O79" s="6"/>
      <c r="P79" s="6"/>
      <c r="Q79" s="9">
        <v>0</v>
      </c>
      <c r="R79" s="76" t="s">
        <v>532</v>
      </c>
      <c r="S79" s="6"/>
      <c r="T79" s="6"/>
      <c r="U79" s="6">
        <v>24</v>
      </c>
      <c r="V79" s="6"/>
      <c r="W79" s="6"/>
      <c r="X79" s="6"/>
      <c r="Y79" s="6"/>
      <c r="Z79" s="9">
        <v>0</v>
      </c>
      <c r="AA79" s="76" t="s">
        <v>532</v>
      </c>
      <c r="AB79" s="110"/>
      <c r="AC79" s="385">
        <v>24</v>
      </c>
      <c r="AD79" s="6"/>
      <c r="AE79" s="6"/>
      <c r="AF79" s="6">
        <v>24</v>
      </c>
      <c r="AG79" s="6"/>
      <c r="AH79" s="6"/>
      <c r="AI79" s="6"/>
      <c r="AJ79" s="6"/>
      <c r="AK79" s="6"/>
      <c r="AL79" s="9">
        <v>0</v>
      </c>
      <c r="AM79" s="137" t="s">
        <v>41</v>
      </c>
      <c r="AN79" s="242" t="s">
        <v>825</v>
      </c>
      <c r="AO79" s="490"/>
    </row>
    <row r="80" spans="1:41" s="16" customFormat="1" ht="27" customHeight="1">
      <c r="A80" s="517"/>
      <c r="B80" s="522" t="s">
        <v>511</v>
      </c>
      <c r="C80" s="168" t="s">
        <v>765</v>
      </c>
      <c r="D80" s="167" t="s">
        <v>64</v>
      </c>
      <c r="E80" s="167" t="s">
        <v>760</v>
      </c>
      <c r="F80" s="123" t="s">
        <v>747</v>
      </c>
      <c r="G80" s="6"/>
      <c r="H80" s="6"/>
      <c r="I80" s="9"/>
      <c r="J80" s="76"/>
      <c r="K80" s="6"/>
      <c r="L80" s="6">
        <v>5</v>
      </c>
      <c r="M80" s="6"/>
      <c r="N80" s="6"/>
      <c r="O80" s="6"/>
      <c r="P80" s="6"/>
      <c r="Q80" s="9">
        <v>0</v>
      </c>
      <c r="R80" s="76" t="s">
        <v>532</v>
      </c>
      <c r="S80" s="6"/>
      <c r="T80" s="6"/>
      <c r="U80" s="6">
        <v>5</v>
      </c>
      <c r="V80" s="6"/>
      <c r="W80" s="6"/>
      <c r="X80" s="6"/>
      <c r="Y80" s="6"/>
      <c r="Z80" s="9">
        <v>0</v>
      </c>
      <c r="AA80" s="76" t="s">
        <v>532</v>
      </c>
      <c r="AB80" s="110"/>
      <c r="AC80" s="385">
        <v>5</v>
      </c>
      <c r="AD80" s="6"/>
      <c r="AE80" s="6"/>
      <c r="AF80" s="6">
        <v>5</v>
      </c>
      <c r="AG80" s="6"/>
      <c r="AH80" s="6"/>
      <c r="AI80" s="6"/>
      <c r="AJ80" s="6"/>
      <c r="AK80" s="6"/>
      <c r="AL80" s="9">
        <v>0.56000000000000005</v>
      </c>
      <c r="AM80" s="137" t="s">
        <v>41</v>
      </c>
      <c r="AN80" s="242"/>
      <c r="AO80" s="490"/>
    </row>
    <row r="81" spans="1:41" s="16" customFormat="1" ht="27" customHeight="1">
      <c r="A81" s="517"/>
      <c r="B81" s="522" t="s">
        <v>511</v>
      </c>
      <c r="C81" s="513" t="s">
        <v>1012</v>
      </c>
      <c r="D81" s="47" t="s">
        <v>57</v>
      </c>
      <c r="E81" s="381" t="s">
        <v>1062</v>
      </c>
      <c r="F81" s="123" t="s">
        <v>1041</v>
      </c>
      <c r="G81" s="6"/>
      <c r="H81" s="6"/>
      <c r="I81" s="9"/>
      <c r="J81" s="76"/>
      <c r="K81" s="6"/>
      <c r="L81" s="6"/>
      <c r="M81" s="6"/>
      <c r="N81" s="6"/>
      <c r="O81" s="6"/>
      <c r="P81" s="6"/>
      <c r="Q81" s="9"/>
      <c r="R81" s="76"/>
      <c r="S81" s="6"/>
      <c r="T81" s="6"/>
      <c r="U81" s="6"/>
      <c r="V81" s="6"/>
      <c r="W81" s="6"/>
      <c r="X81" s="6"/>
      <c r="Y81" s="6"/>
      <c r="Z81" s="9"/>
      <c r="AA81" s="76"/>
      <c r="AB81" s="110"/>
      <c r="AC81" s="385">
        <v>44</v>
      </c>
      <c r="AD81" s="6"/>
      <c r="AE81" s="6">
        <v>44</v>
      </c>
      <c r="AF81" s="6"/>
      <c r="AG81" s="6"/>
      <c r="AH81" s="6"/>
      <c r="AI81" s="6"/>
      <c r="AJ81" s="6"/>
      <c r="AK81" s="6"/>
      <c r="AL81" s="9">
        <v>0</v>
      </c>
      <c r="AM81" s="110" t="s">
        <v>532</v>
      </c>
      <c r="AN81" s="242"/>
      <c r="AO81" s="490"/>
    </row>
    <row r="82" spans="1:41" s="16" customFormat="1" ht="27" customHeight="1">
      <c r="A82" s="517"/>
      <c r="B82" s="522" t="s">
        <v>511</v>
      </c>
      <c r="C82" s="513" t="s">
        <v>1099</v>
      </c>
      <c r="D82" s="421" t="s">
        <v>48</v>
      </c>
      <c r="E82" s="421" t="s">
        <v>1100</v>
      </c>
      <c r="F82" s="123" t="s">
        <v>1041</v>
      </c>
      <c r="G82" s="6"/>
      <c r="H82" s="6"/>
      <c r="I82" s="9"/>
      <c r="J82" s="76"/>
      <c r="K82" s="6"/>
      <c r="L82" s="6"/>
      <c r="M82" s="6"/>
      <c r="N82" s="6"/>
      <c r="O82" s="6"/>
      <c r="P82" s="6"/>
      <c r="Q82" s="9"/>
      <c r="R82" s="76"/>
      <c r="S82" s="6"/>
      <c r="T82" s="6"/>
      <c r="U82" s="6"/>
      <c r="V82" s="6"/>
      <c r="W82" s="6"/>
      <c r="X82" s="6"/>
      <c r="Y82" s="6"/>
      <c r="Z82" s="9"/>
      <c r="AA82" s="76"/>
      <c r="AB82" s="110"/>
      <c r="AC82" s="385">
        <v>87</v>
      </c>
      <c r="AD82" s="6"/>
      <c r="AE82" s="6">
        <v>87</v>
      </c>
      <c r="AF82" s="6"/>
      <c r="AG82" s="6"/>
      <c r="AH82" s="6"/>
      <c r="AI82" s="6"/>
      <c r="AJ82" s="6"/>
      <c r="AK82" s="6"/>
      <c r="AL82" s="9">
        <v>0</v>
      </c>
      <c r="AM82" s="110" t="s">
        <v>532</v>
      </c>
      <c r="AN82" s="242"/>
      <c r="AO82" s="490"/>
    </row>
    <row r="83" spans="1:41" s="5" customFormat="1" ht="18" customHeight="1">
      <c r="A83" s="517"/>
      <c r="B83" s="518" t="s">
        <v>512</v>
      </c>
      <c r="C83" s="518"/>
      <c r="D83" s="519"/>
      <c r="E83" s="520"/>
      <c r="F83" s="116"/>
      <c r="G83" s="51">
        <f>SUM(G84:G89)</f>
        <v>148</v>
      </c>
      <c r="H83" s="51">
        <f>SUM(H84:H89)</f>
        <v>79</v>
      </c>
      <c r="I83" s="50"/>
      <c r="J83" s="79"/>
      <c r="K83" s="51">
        <f>SUM(K84:K89)</f>
        <v>78</v>
      </c>
      <c r="L83" s="51">
        <f>SUM(L84:L100)</f>
        <v>380</v>
      </c>
      <c r="M83" s="51">
        <f>SUM(M84:M100)</f>
        <v>0</v>
      </c>
      <c r="N83" s="51">
        <f>SUM(N84:N100)</f>
        <v>78</v>
      </c>
      <c r="O83" s="51">
        <f>SUM(O84:O100)</f>
        <v>0</v>
      </c>
      <c r="P83" s="51">
        <f>SUM(P84:P100)</f>
        <v>1</v>
      </c>
      <c r="Q83" s="50"/>
      <c r="R83" s="79"/>
      <c r="S83" s="51">
        <f>SUM(S84:S89)</f>
        <v>0</v>
      </c>
      <c r="T83" s="51"/>
      <c r="U83" s="51">
        <f>SUM(U84:U100)</f>
        <v>380</v>
      </c>
      <c r="V83" s="51">
        <f>SUM(V84:V100)</f>
        <v>0</v>
      </c>
      <c r="W83" s="51">
        <f>SUM(W84:W100)</f>
        <v>0</v>
      </c>
      <c r="X83" s="51">
        <f>SUM(X84:X100)</f>
        <v>0</v>
      </c>
      <c r="Y83" s="51">
        <f>SUM(Y84:Y100)</f>
        <v>0</v>
      </c>
      <c r="Z83" s="50"/>
      <c r="AA83" s="79"/>
      <c r="AB83" s="425"/>
      <c r="AC83" s="51">
        <f>SUM(AC84:AC103)</f>
        <v>529</v>
      </c>
      <c r="AD83" s="51">
        <f>SUM(AD84:AD103)</f>
        <v>0</v>
      </c>
      <c r="AE83" s="51">
        <f t="shared" ref="AE83:AK83" si="5">SUM(AE84:AE103)</f>
        <v>77</v>
      </c>
      <c r="AF83" s="51">
        <f t="shared" si="5"/>
        <v>452</v>
      </c>
      <c r="AG83" s="51">
        <f t="shared" si="5"/>
        <v>0</v>
      </c>
      <c r="AH83" s="51">
        <f t="shared" si="5"/>
        <v>0</v>
      </c>
      <c r="AI83" s="51">
        <f t="shared" si="5"/>
        <v>0</v>
      </c>
      <c r="AJ83" s="51">
        <f t="shared" si="5"/>
        <v>0</v>
      </c>
      <c r="AK83" s="51">
        <f t="shared" si="5"/>
        <v>0</v>
      </c>
      <c r="AL83" s="50"/>
      <c r="AM83" s="425"/>
      <c r="AN83" s="504"/>
      <c r="AO83" s="486"/>
    </row>
    <row r="84" spans="1:41" s="15" customFormat="1" ht="18" hidden="1" customHeight="1">
      <c r="A84" s="517">
        <v>79</v>
      </c>
      <c r="B84" s="521" t="s">
        <v>512</v>
      </c>
      <c r="C84" s="221" t="s">
        <v>680</v>
      </c>
      <c r="D84" s="104" t="s">
        <v>64</v>
      </c>
      <c r="E84" s="104" t="s">
        <v>65</v>
      </c>
      <c r="F84" s="123" t="s">
        <v>681</v>
      </c>
      <c r="G84" s="6"/>
      <c r="H84" s="6">
        <v>28</v>
      </c>
      <c r="I84" s="9">
        <v>0</v>
      </c>
      <c r="J84" s="76" t="s">
        <v>532</v>
      </c>
      <c r="K84" s="6">
        <v>28</v>
      </c>
      <c r="L84" s="6"/>
      <c r="M84" s="6"/>
      <c r="N84" s="289">
        <v>28</v>
      </c>
      <c r="O84" s="6"/>
      <c r="P84" s="6"/>
      <c r="Q84" s="9">
        <v>1</v>
      </c>
      <c r="R84" s="75" t="s">
        <v>668</v>
      </c>
      <c r="S84" s="6"/>
      <c r="T84" s="6"/>
      <c r="U84" s="6"/>
      <c r="V84" s="6"/>
      <c r="W84" s="6"/>
      <c r="X84" s="6"/>
      <c r="Y84" s="6"/>
      <c r="Z84" s="9">
        <v>1</v>
      </c>
      <c r="AA84" s="75" t="s">
        <v>668</v>
      </c>
      <c r="AB84" s="137"/>
      <c r="AC84" s="6"/>
      <c r="AD84" s="6"/>
      <c r="AE84" s="6"/>
      <c r="AF84" s="6"/>
      <c r="AG84" s="6"/>
      <c r="AH84" s="6"/>
      <c r="AI84" s="6"/>
      <c r="AJ84" s="6"/>
      <c r="AK84" s="6"/>
      <c r="AL84" s="9">
        <v>1</v>
      </c>
      <c r="AM84" s="137" t="s">
        <v>668</v>
      </c>
      <c r="AN84" s="242" t="s">
        <v>995</v>
      </c>
      <c r="AO84" s="489"/>
    </row>
    <row r="85" spans="1:41" s="15" customFormat="1" ht="18" hidden="1" customHeight="1">
      <c r="A85" s="517"/>
      <c r="B85" s="521" t="s">
        <v>512</v>
      </c>
      <c r="C85" s="108" t="s">
        <v>67</v>
      </c>
      <c r="D85" s="104" t="s">
        <v>68</v>
      </c>
      <c r="E85" s="104" t="s">
        <v>65</v>
      </c>
      <c r="F85" s="115"/>
      <c r="G85" s="289">
        <v>43</v>
      </c>
      <c r="H85" s="6"/>
      <c r="I85" s="11">
        <v>1</v>
      </c>
      <c r="J85" s="76" t="s">
        <v>17</v>
      </c>
      <c r="K85" s="6"/>
      <c r="L85" s="12"/>
      <c r="M85" s="12"/>
      <c r="N85" s="6"/>
      <c r="O85" s="12"/>
      <c r="P85" s="12"/>
      <c r="Q85" s="11"/>
      <c r="R85" s="76"/>
      <c r="S85" s="6"/>
      <c r="T85" s="6"/>
      <c r="U85" s="12"/>
      <c r="V85" s="12"/>
      <c r="W85" s="6"/>
      <c r="X85" s="12"/>
      <c r="Y85" s="12"/>
      <c r="Z85" s="11"/>
      <c r="AA85" s="76"/>
      <c r="AB85" s="110"/>
      <c r="AC85" s="6"/>
      <c r="AD85" s="12"/>
      <c r="AE85" s="12"/>
      <c r="AF85" s="12"/>
      <c r="AG85" s="6"/>
      <c r="AH85" s="12"/>
      <c r="AI85" s="12"/>
      <c r="AJ85" s="12"/>
      <c r="AK85" s="12"/>
      <c r="AL85" s="11"/>
      <c r="AM85" s="110"/>
      <c r="AN85" s="242" t="s">
        <v>650</v>
      </c>
      <c r="AO85" s="489"/>
    </row>
    <row r="86" spans="1:41" s="15" customFormat="1" ht="25.5" hidden="1" customHeight="1">
      <c r="A86" s="517"/>
      <c r="B86" s="521" t="s">
        <v>512</v>
      </c>
      <c r="C86" s="108" t="s">
        <v>69</v>
      </c>
      <c r="D86" s="104" t="s">
        <v>70</v>
      </c>
      <c r="E86" s="104" t="s">
        <v>66</v>
      </c>
      <c r="F86" s="115"/>
      <c r="G86" s="289">
        <v>66</v>
      </c>
      <c r="H86" s="6"/>
      <c r="I86" s="11">
        <v>1</v>
      </c>
      <c r="J86" s="76" t="s">
        <v>17</v>
      </c>
      <c r="K86" s="6"/>
      <c r="L86" s="12"/>
      <c r="M86" s="12"/>
      <c r="N86" s="6"/>
      <c r="O86" s="12"/>
      <c r="P86" s="12"/>
      <c r="Q86" s="11"/>
      <c r="R86" s="76"/>
      <c r="S86" s="6"/>
      <c r="T86" s="6"/>
      <c r="U86" s="12"/>
      <c r="V86" s="12"/>
      <c r="W86" s="6"/>
      <c r="X86" s="12"/>
      <c r="Y86" s="12"/>
      <c r="Z86" s="11"/>
      <c r="AA86" s="76"/>
      <c r="AB86" s="110"/>
      <c r="AC86" s="6"/>
      <c r="AD86" s="12"/>
      <c r="AE86" s="12"/>
      <c r="AF86" s="12"/>
      <c r="AG86" s="6"/>
      <c r="AH86" s="12"/>
      <c r="AI86" s="12"/>
      <c r="AJ86" s="12"/>
      <c r="AK86" s="12"/>
      <c r="AL86" s="11"/>
      <c r="AM86" s="110"/>
      <c r="AN86" s="242" t="s">
        <v>650</v>
      </c>
      <c r="AO86" s="489"/>
    </row>
    <row r="87" spans="1:41" s="15" customFormat="1" ht="25.5" hidden="1" customHeight="1">
      <c r="A87" s="517"/>
      <c r="B87" s="521" t="s">
        <v>512</v>
      </c>
      <c r="C87" s="131" t="s">
        <v>71</v>
      </c>
      <c r="D87" s="7" t="s">
        <v>72</v>
      </c>
      <c r="E87" s="95" t="s">
        <v>73</v>
      </c>
      <c r="F87" s="115"/>
      <c r="G87" s="289">
        <v>39</v>
      </c>
      <c r="H87" s="6"/>
      <c r="I87" s="11">
        <v>1</v>
      </c>
      <c r="J87" s="76" t="s">
        <v>17</v>
      </c>
      <c r="K87" s="6"/>
      <c r="L87" s="12"/>
      <c r="M87" s="12"/>
      <c r="N87" s="6"/>
      <c r="O87" s="12"/>
      <c r="P87" s="12"/>
      <c r="Q87" s="11"/>
      <c r="R87" s="76"/>
      <c r="S87" s="6"/>
      <c r="T87" s="6"/>
      <c r="U87" s="12"/>
      <c r="V87" s="12"/>
      <c r="W87" s="6"/>
      <c r="X87" s="12"/>
      <c r="Y87" s="12"/>
      <c r="Z87" s="11"/>
      <c r="AA87" s="76"/>
      <c r="AB87" s="110"/>
      <c r="AC87" s="6"/>
      <c r="AD87" s="12"/>
      <c r="AE87" s="12"/>
      <c r="AF87" s="12"/>
      <c r="AG87" s="6"/>
      <c r="AH87" s="12"/>
      <c r="AI87" s="12"/>
      <c r="AJ87" s="12"/>
      <c r="AK87" s="12"/>
      <c r="AL87" s="11"/>
      <c r="AM87" s="110"/>
      <c r="AN87" s="242" t="s">
        <v>650</v>
      </c>
      <c r="AO87" s="489"/>
    </row>
    <row r="88" spans="1:41" s="15" customFormat="1" ht="27.75" hidden="1" customHeight="1">
      <c r="A88" s="517">
        <v>631</v>
      </c>
      <c r="B88" s="521" t="s">
        <v>512</v>
      </c>
      <c r="C88" s="131" t="s">
        <v>71</v>
      </c>
      <c r="D88" s="7" t="s">
        <v>72</v>
      </c>
      <c r="E88" s="95" t="s">
        <v>73</v>
      </c>
      <c r="F88" s="123" t="s">
        <v>682</v>
      </c>
      <c r="G88" s="6"/>
      <c r="H88" s="6">
        <v>1</v>
      </c>
      <c r="I88" s="11">
        <v>0.71399999999999997</v>
      </c>
      <c r="J88" s="80" t="s">
        <v>41</v>
      </c>
      <c r="K88" s="6">
        <f>1-1</f>
        <v>0</v>
      </c>
      <c r="L88" s="12"/>
      <c r="M88" s="12"/>
      <c r="N88" s="6">
        <f>1-1</f>
        <v>0</v>
      </c>
      <c r="O88" s="12"/>
      <c r="P88" s="12">
        <v>1</v>
      </c>
      <c r="Q88" s="11">
        <v>0</v>
      </c>
      <c r="R88" s="111" t="s">
        <v>974</v>
      </c>
      <c r="S88" s="6"/>
      <c r="T88" s="6"/>
      <c r="U88" s="12"/>
      <c r="V88" s="12"/>
      <c r="W88" s="6"/>
      <c r="X88" s="12"/>
      <c r="Y88" s="12"/>
      <c r="Z88" s="11">
        <v>0</v>
      </c>
      <c r="AA88" s="111" t="s">
        <v>974</v>
      </c>
      <c r="AB88" s="426"/>
      <c r="AC88" s="6"/>
      <c r="AD88" s="12"/>
      <c r="AE88" s="12"/>
      <c r="AF88" s="12"/>
      <c r="AG88" s="6"/>
      <c r="AH88" s="12"/>
      <c r="AI88" s="12"/>
      <c r="AJ88" s="12"/>
      <c r="AK88" s="12"/>
      <c r="AL88" s="11">
        <v>0</v>
      </c>
      <c r="AM88" s="426" t="s">
        <v>974</v>
      </c>
      <c r="AN88" s="242" t="s">
        <v>650</v>
      </c>
      <c r="AO88" s="489"/>
    </row>
    <row r="89" spans="1:41" s="15" customFormat="1" ht="26.25" hidden="1" customHeight="1">
      <c r="A89" s="517">
        <v>1009</v>
      </c>
      <c r="B89" s="521" t="s">
        <v>512</v>
      </c>
      <c r="C89" s="90" t="s">
        <v>74</v>
      </c>
      <c r="D89" s="104" t="s">
        <v>19</v>
      </c>
      <c r="E89" s="104" t="s">
        <v>66</v>
      </c>
      <c r="F89" s="123" t="s">
        <v>674</v>
      </c>
      <c r="G89" s="6"/>
      <c r="H89" s="6">
        <v>50</v>
      </c>
      <c r="I89" s="9">
        <v>0</v>
      </c>
      <c r="J89" s="76" t="s">
        <v>532</v>
      </c>
      <c r="K89" s="6">
        <v>50</v>
      </c>
      <c r="L89" s="6"/>
      <c r="M89" s="6"/>
      <c r="N89" s="289">
        <v>50</v>
      </c>
      <c r="O89" s="6"/>
      <c r="P89" s="6"/>
      <c r="Q89" s="9">
        <v>1</v>
      </c>
      <c r="R89" s="75" t="s">
        <v>668</v>
      </c>
      <c r="S89" s="6"/>
      <c r="T89" s="6"/>
      <c r="U89" s="6"/>
      <c r="V89" s="6"/>
      <c r="W89" s="6"/>
      <c r="X89" s="6"/>
      <c r="Y89" s="6"/>
      <c r="Z89" s="9">
        <v>1</v>
      </c>
      <c r="AA89" s="75" t="s">
        <v>668</v>
      </c>
      <c r="AB89" s="137"/>
      <c r="AC89" s="6"/>
      <c r="AD89" s="6"/>
      <c r="AE89" s="6"/>
      <c r="AF89" s="6"/>
      <c r="AG89" s="6"/>
      <c r="AH89" s="6"/>
      <c r="AI89" s="6"/>
      <c r="AJ89" s="6"/>
      <c r="AK89" s="6"/>
      <c r="AL89" s="9">
        <v>1</v>
      </c>
      <c r="AM89" s="137" t="s">
        <v>668</v>
      </c>
      <c r="AN89" s="242" t="s">
        <v>650</v>
      </c>
      <c r="AO89" s="489"/>
    </row>
    <row r="90" spans="1:41" s="15" customFormat="1" ht="26.25" customHeight="1">
      <c r="A90" s="517"/>
      <c r="B90" s="521" t="s">
        <v>512</v>
      </c>
      <c r="C90" s="86" t="s">
        <v>828</v>
      </c>
      <c r="D90" s="398" t="s">
        <v>777</v>
      </c>
      <c r="E90" s="350" t="s">
        <v>65</v>
      </c>
      <c r="F90" s="399" t="s">
        <v>740</v>
      </c>
      <c r="G90" s="184"/>
      <c r="H90" s="6"/>
      <c r="I90" s="9"/>
      <c r="J90" s="110"/>
      <c r="K90" s="6"/>
      <c r="L90" s="306">
        <v>22</v>
      </c>
      <c r="M90" s="25"/>
      <c r="N90" s="25"/>
      <c r="O90" s="25"/>
      <c r="P90" s="25"/>
      <c r="Q90" s="166">
        <v>0</v>
      </c>
      <c r="R90" s="165" t="s">
        <v>532</v>
      </c>
      <c r="S90" s="6"/>
      <c r="T90" s="6"/>
      <c r="U90" s="25">
        <v>22</v>
      </c>
      <c r="V90" s="25"/>
      <c r="W90" s="25"/>
      <c r="X90" s="25"/>
      <c r="Y90" s="25"/>
      <c r="Z90" s="166">
        <v>0</v>
      </c>
      <c r="AA90" s="165" t="s">
        <v>532</v>
      </c>
      <c r="AB90" s="250"/>
      <c r="AC90" s="385">
        <v>22</v>
      </c>
      <c r="AD90" s="6"/>
      <c r="AE90" s="25"/>
      <c r="AF90" s="6">
        <v>22</v>
      </c>
      <c r="AG90" s="25"/>
      <c r="AH90" s="25"/>
      <c r="AI90" s="25"/>
      <c r="AJ90" s="25"/>
      <c r="AK90" s="25"/>
      <c r="AL90" s="9">
        <v>0.44419999999999998</v>
      </c>
      <c r="AM90" s="137" t="s">
        <v>41</v>
      </c>
      <c r="AN90" s="242" t="s">
        <v>829</v>
      </c>
      <c r="AO90" s="489"/>
    </row>
    <row r="91" spans="1:41" s="15" customFormat="1" ht="26.25" customHeight="1">
      <c r="A91" s="517"/>
      <c r="B91" s="521" t="s">
        <v>512</v>
      </c>
      <c r="C91" s="396" t="s">
        <v>774</v>
      </c>
      <c r="D91" s="397" t="s">
        <v>766</v>
      </c>
      <c r="E91" s="382" t="s">
        <v>66</v>
      </c>
      <c r="F91" s="123" t="s">
        <v>742</v>
      </c>
      <c r="G91" s="304">
        <v>78</v>
      </c>
      <c r="H91" s="6"/>
      <c r="I91" s="9"/>
      <c r="J91" s="214"/>
      <c r="K91" s="6"/>
      <c r="L91" s="289">
        <v>78</v>
      </c>
      <c r="M91" s="6"/>
      <c r="N91" s="6"/>
      <c r="O91" s="6"/>
      <c r="P91" s="6"/>
      <c r="Q91" s="9">
        <v>0</v>
      </c>
      <c r="R91" s="76" t="s">
        <v>532</v>
      </c>
      <c r="S91" s="6"/>
      <c r="T91" s="6"/>
      <c r="U91" s="6">
        <v>78</v>
      </c>
      <c r="V91" s="6"/>
      <c r="W91" s="6"/>
      <c r="X91" s="6"/>
      <c r="Y91" s="6"/>
      <c r="Z91" s="9">
        <v>0</v>
      </c>
      <c r="AA91" s="76" t="s">
        <v>532</v>
      </c>
      <c r="AB91" s="110"/>
      <c r="AC91" s="385">
        <v>78</v>
      </c>
      <c r="AD91" s="6"/>
      <c r="AE91" s="6"/>
      <c r="AF91" s="6">
        <v>78</v>
      </c>
      <c r="AG91" s="6"/>
      <c r="AH91" s="6"/>
      <c r="AI91" s="6"/>
      <c r="AJ91" s="6"/>
      <c r="AK91" s="6"/>
      <c r="AL91" s="9">
        <v>0.4698</v>
      </c>
      <c r="AM91" s="137" t="s">
        <v>41</v>
      </c>
      <c r="AN91" s="242" t="s">
        <v>825</v>
      </c>
      <c r="AO91" s="489"/>
    </row>
    <row r="92" spans="1:41" s="15" customFormat="1" ht="26.25" customHeight="1">
      <c r="A92" s="517"/>
      <c r="B92" s="521" t="s">
        <v>512</v>
      </c>
      <c r="C92" s="121" t="s">
        <v>767</v>
      </c>
      <c r="D92" s="192" t="s">
        <v>768</v>
      </c>
      <c r="E92" s="381" t="s">
        <v>66</v>
      </c>
      <c r="F92" s="123" t="s">
        <v>742</v>
      </c>
      <c r="G92" s="305">
        <v>70</v>
      </c>
      <c r="H92" s="6"/>
      <c r="I92" s="9"/>
      <c r="J92" s="214"/>
      <c r="K92" s="6"/>
      <c r="L92" s="306">
        <v>69</v>
      </c>
      <c r="M92" s="25"/>
      <c r="N92" s="25"/>
      <c r="O92" s="25"/>
      <c r="P92" s="25"/>
      <c r="Q92" s="9">
        <v>0</v>
      </c>
      <c r="R92" s="76" t="s">
        <v>532</v>
      </c>
      <c r="S92" s="6"/>
      <c r="T92" s="6"/>
      <c r="U92" s="25">
        <v>69</v>
      </c>
      <c r="V92" s="25"/>
      <c r="W92" s="25"/>
      <c r="X92" s="25"/>
      <c r="Y92" s="25"/>
      <c r="Z92" s="9">
        <v>0</v>
      </c>
      <c r="AA92" s="76" t="s">
        <v>532</v>
      </c>
      <c r="AB92" s="110"/>
      <c r="AC92" s="385">
        <v>69</v>
      </c>
      <c r="AD92" s="6"/>
      <c r="AE92" s="25"/>
      <c r="AF92" s="6">
        <v>69</v>
      </c>
      <c r="AG92" s="25"/>
      <c r="AH92" s="25"/>
      <c r="AI92" s="25"/>
      <c r="AJ92" s="25"/>
      <c r="AK92" s="25"/>
      <c r="AL92" s="9">
        <v>0.19550000000000001</v>
      </c>
      <c r="AM92" s="137" t="s">
        <v>41</v>
      </c>
      <c r="AN92" s="242"/>
      <c r="AO92" s="489"/>
    </row>
    <row r="93" spans="1:41" s="15" customFormat="1" ht="26.25" customHeight="1">
      <c r="A93" s="517"/>
      <c r="B93" s="521" t="s">
        <v>512</v>
      </c>
      <c r="C93" s="121" t="s">
        <v>767</v>
      </c>
      <c r="D93" s="192" t="s">
        <v>768</v>
      </c>
      <c r="E93" s="381" t="s">
        <v>66</v>
      </c>
      <c r="F93" s="123" t="s">
        <v>742</v>
      </c>
      <c r="G93" s="193"/>
      <c r="H93" s="6"/>
      <c r="I93" s="9"/>
      <c r="J93" s="214"/>
      <c r="K93" s="6"/>
      <c r="L93" s="306">
        <v>1</v>
      </c>
      <c r="M93" s="25"/>
      <c r="N93" s="25"/>
      <c r="O93" s="25"/>
      <c r="P93" s="25"/>
      <c r="Q93" s="9">
        <v>0</v>
      </c>
      <c r="R93" s="76" t="s">
        <v>532</v>
      </c>
      <c r="S93" s="6"/>
      <c r="T93" s="6"/>
      <c r="U93" s="25">
        <v>1</v>
      </c>
      <c r="V93" s="25"/>
      <c r="W93" s="25"/>
      <c r="X93" s="25"/>
      <c r="Y93" s="25"/>
      <c r="Z93" s="9">
        <v>0</v>
      </c>
      <c r="AA93" s="76" t="s">
        <v>532</v>
      </c>
      <c r="AB93" s="110"/>
      <c r="AC93" s="385">
        <v>1</v>
      </c>
      <c r="AD93" s="6"/>
      <c r="AE93" s="6">
        <v>1</v>
      </c>
      <c r="AF93" s="25"/>
      <c r="AG93" s="25"/>
      <c r="AH93" s="25"/>
      <c r="AI93" s="25"/>
      <c r="AJ93" s="25"/>
      <c r="AK93" s="25"/>
      <c r="AL93" s="9">
        <v>0</v>
      </c>
      <c r="AM93" s="110" t="s">
        <v>532</v>
      </c>
      <c r="AN93" s="242"/>
      <c r="AO93" s="489"/>
    </row>
    <row r="94" spans="1:41" s="15" customFormat="1" ht="26.25" customHeight="1">
      <c r="A94" s="517"/>
      <c r="B94" s="521" t="s">
        <v>512</v>
      </c>
      <c r="C94" s="121" t="s">
        <v>769</v>
      </c>
      <c r="D94" s="192" t="s">
        <v>768</v>
      </c>
      <c r="E94" s="192" t="s">
        <v>973</v>
      </c>
      <c r="F94" s="123" t="s">
        <v>742</v>
      </c>
      <c r="G94" s="305">
        <v>103</v>
      </c>
      <c r="H94" s="6"/>
      <c r="I94" s="9"/>
      <c r="J94" s="214"/>
      <c r="K94" s="6"/>
      <c r="L94" s="306">
        <v>101</v>
      </c>
      <c r="M94" s="25"/>
      <c r="N94" s="25"/>
      <c r="O94" s="25"/>
      <c r="P94" s="25"/>
      <c r="Q94" s="9">
        <v>0</v>
      </c>
      <c r="R94" s="76" t="s">
        <v>532</v>
      </c>
      <c r="S94" s="6"/>
      <c r="T94" s="6"/>
      <c r="U94" s="25">
        <v>101</v>
      </c>
      <c r="V94" s="25"/>
      <c r="W94" s="25"/>
      <c r="X94" s="25"/>
      <c r="Y94" s="25"/>
      <c r="Z94" s="9">
        <v>0</v>
      </c>
      <c r="AA94" s="76" t="s">
        <v>532</v>
      </c>
      <c r="AB94" s="110"/>
      <c r="AC94" s="385">
        <v>101</v>
      </c>
      <c r="AD94" s="6"/>
      <c r="AE94" s="25"/>
      <c r="AF94" s="34">
        <v>101</v>
      </c>
      <c r="AG94" s="25"/>
      <c r="AH94" s="25"/>
      <c r="AI94" s="25"/>
      <c r="AJ94" s="25"/>
      <c r="AK94" s="25"/>
      <c r="AL94" s="9">
        <v>0.4526</v>
      </c>
      <c r="AM94" s="137" t="s">
        <v>41</v>
      </c>
      <c r="AN94" s="242"/>
      <c r="AO94" s="489"/>
    </row>
    <row r="95" spans="1:41" s="15" customFormat="1" ht="26.25" customHeight="1">
      <c r="A95" s="517"/>
      <c r="B95" s="521" t="s">
        <v>512</v>
      </c>
      <c r="C95" s="121" t="s">
        <v>769</v>
      </c>
      <c r="D95" s="192" t="s">
        <v>768</v>
      </c>
      <c r="E95" s="192" t="s">
        <v>973</v>
      </c>
      <c r="F95" s="123" t="s">
        <v>742</v>
      </c>
      <c r="G95" s="193"/>
      <c r="H95" s="6"/>
      <c r="I95" s="9"/>
      <c r="J95" s="214"/>
      <c r="K95" s="6"/>
      <c r="L95" s="306">
        <v>2</v>
      </c>
      <c r="M95" s="25"/>
      <c r="N95" s="25"/>
      <c r="O95" s="25"/>
      <c r="P95" s="25"/>
      <c r="Q95" s="9">
        <v>0</v>
      </c>
      <c r="R95" s="76" t="s">
        <v>532</v>
      </c>
      <c r="S95" s="6"/>
      <c r="T95" s="6"/>
      <c r="U95" s="25">
        <v>2</v>
      </c>
      <c r="V95" s="25"/>
      <c r="W95" s="25"/>
      <c r="X95" s="25"/>
      <c r="Y95" s="25"/>
      <c r="Z95" s="9">
        <v>0</v>
      </c>
      <c r="AA95" s="76" t="s">
        <v>532</v>
      </c>
      <c r="AB95" s="110"/>
      <c r="AC95" s="385">
        <v>2</v>
      </c>
      <c r="AD95" s="6"/>
      <c r="AE95" s="34">
        <v>2</v>
      </c>
      <c r="AF95" s="25"/>
      <c r="AG95" s="25"/>
      <c r="AH95" s="25"/>
      <c r="AI95" s="25"/>
      <c r="AJ95" s="25"/>
      <c r="AK95" s="25"/>
      <c r="AL95" s="9">
        <v>0</v>
      </c>
      <c r="AM95" s="110" t="s">
        <v>532</v>
      </c>
      <c r="AN95" s="242"/>
      <c r="AO95" s="489"/>
    </row>
    <row r="96" spans="1:41" s="15" customFormat="1" ht="26.25" customHeight="1">
      <c r="A96" s="517"/>
      <c r="B96" s="521" t="s">
        <v>512</v>
      </c>
      <c r="C96" s="121" t="s">
        <v>770</v>
      </c>
      <c r="D96" s="192" t="s">
        <v>775</v>
      </c>
      <c r="E96" s="192" t="s">
        <v>973</v>
      </c>
      <c r="F96" s="123" t="s">
        <v>747</v>
      </c>
      <c r="G96" s="193"/>
      <c r="H96" s="6"/>
      <c r="I96" s="9"/>
      <c r="J96" s="214"/>
      <c r="K96" s="6"/>
      <c r="L96" s="289">
        <v>37</v>
      </c>
      <c r="M96" s="6"/>
      <c r="N96" s="6"/>
      <c r="O96" s="6"/>
      <c r="P96" s="6"/>
      <c r="Q96" s="9">
        <v>0</v>
      </c>
      <c r="R96" s="76" t="s">
        <v>532</v>
      </c>
      <c r="S96" s="6"/>
      <c r="T96" s="6"/>
      <c r="U96" s="6">
        <v>37</v>
      </c>
      <c r="V96" s="6"/>
      <c r="W96" s="6"/>
      <c r="X96" s="6"/>
      <c r="Y96" s="6"/>
      <c r="Z96" s="9">
        <v>0</v>
      </c>
      <c r="AA96" s="76" t="s">
        <v>532</v>
      </c>
      <c r="AB96" s="110"/>
      <c r="AC96" s="385">
        <v>37</v>
      </c>
      <c r="AD96" s="6"/>
      <c r="AE96" s="6"/>
      <c r="AF96" s="6">
        <v>37</v>
      </c>
      <c r="AG96" s="6"/>
      <c r="AH96" s="6"/>
      <c r="AI96" s="6"/>
      <c r="AJ96" s="6"/>
      <c r="AK96" s="6"/>
      <c r="AL96" s="9">
        <v>7.46E-2</v>
      </c>
      <c r="AM96" s="137" t="s">
        <v>41</v>
      </c>
      <c r="AN96" s="242" t="s">
        <v>825</v>
      </c>
      <c r="AO96" s="489"/>
    </row>
    <row r="97" spans="1:41" s="15" customFormat="1" ht="26.25" customHeight="1">
      <c r="A97" s="517"/>
      <c r="B97" s="521" t="s">
        <v>512</v>
      </c>
      <c r="C97" s="121" t="s">
        <v>772</v>
      </c>
      <c r="D97" s="192" t="s">
        <v>775</v>
      </c>
      <c r="E97" s="192" t="s">
        <v>973</v>
      </c>
      <c r="F97" s="123" t="s">
        <v>747</v>
      </c>
      <c r="G97" s="193"/>
      <c r="H97" s="6"/>
      <c r="I97" s="9"/>
      <c r="J97" s="214"/>
      <c r="K97" s="6"/>
      <c r="L97" s="289">
        <v>17</v>
      </c>
      <c r="M97" s="6"/>
      <c r="N97" s="6"/>
      <c r="O97" s="6"/>
      <c r="P97" s="6"/>
      <c r="Q97" s="9">
        <v>0</v>
      </c>
      <c r="R97" s="76" t="s">
        <v>532</v>
      </c>
      <c r="S97" s="6"/>
      <c r="T97" s="6"/>
      <c r="U97" s="6">
        <v>17</v>
      </c>
      <c r="V97" s="6"/>
      <c r="W97" s="6"/>
      <c r="X97" s="6"/>
      <c r="Y97" s="6"/>
      <c r="Z97" s="9">
        <v>0</v>
      </c>
      <c r="AA97" s="76" t="s">
        <v>532</v>
      </c>
      <c r="AB97" s="110"/>
      <c r="AC97" s="385">
        <v>17</v>
      </c>
      <c r="AD97" s="6"/>
      <c r="AE97" s="6"/>
      <c r="AF97" s="6">
        <v>17</v>
      </c>
      <c r="AG97" s="6"/>
      <c r="AH97" s="6"/>
      <c r="AI97" s="6"/>
      <c r="AJ97" s="6"/>
      <c r="AK97" s="6"/>
      <c r="AL97" s="9">
        <v>0.1169</v>
      </c>
      <c r="AM97" s="137" t="s">
        <v>41</v>
      </c>
      <c r="AN97" s="242" t="s">
        <v>825</v>
      </c>
      <c r="AO97" s="489"/>
    </row>
    <row r="98" spans="1:41" s="15" customFormat="1" ht="26.25" customHeight="1">
      <c r="A98" s="517"/>
      <c r="B98" s="521" t="s">
        <v>512</v>
      </c>
      <c r="C98" s="121" t="s">
        <v>773</v>
      </c>
      <c r="D98" s="192" t="s">
        <v>775</v>
      </c>
      <c r="E98" s="192" t="s">
        <v>973</v>
      </c>
      <c r="F98" s="123" t="s">
        <v>747</v>
      </c>
      <c r="G98" s="193"/>
      <c r="H98" s="6"/>
      <c r="I98" s="9"/>
      <c r="J98" s="214"/>
      <c r="K98" s="6"/>
      <c r="L98" s="289">
        <v>22</v>
      </c>
      <c r="M98" s="6"/>
      <c r="N98" s="6"/>
      <c r="O98" s="6"/>
      <c r="P98" s="6"/>
      <c r="Q98" s="9">
        <v>0</v>
      </c>
      <c r="R98" s="76" t="s">
        <v>532</v>
      </c>
      <c r="S98" s="6"/>
      <c r="T98" s="6"/>
      <c r="U98" s="6">
        <v>22</v>
      </c>
      <c r="V98" s="6"/>
      <c r="W98" s="6"/>
      <c r="X98" s="6"/>
      <c r="Y98" s="6"/>
      <c r="Z98" s="9">
        <v>0</v>
      </c>
      <c r="AA98" s="76" t="s">
        <v>532</v>
      </c>
      <c r="AB98" s="110"/>
      <c r="AC98" s="385">
        <f>22-2</f>
        <v>20</v>
      </c>
      <c r="AD98" s="6"/>
      <c r="AE98" s="6">
        <f>22-2</f>
        <v>20</v>
      </c>
      <c r="AF98" s="6"/>
      <c r="AG98" s="6"/>
      <c r="AH98" s="6"/>
      <c r="AI98" s="6"/>
      <c r="AJ98" s="6"/>
      <c r="AK98" s="6"/>
      <c r="AL98" s="9">
        <v>0</v>
      </c>
      <c r="AM98" s="110" t="s">
        <v>532</v>
      </c>
      <c r="AN98" s="242" t="s">
        <v>829</v>
      </c>
      <c r="AO98" s="489"/>
    </row>
    <row r="99" spans="1:41" s="15" customFormat="1" ht="26.25" customHeight="1">
      <c r="A99" s="517"/>
      <c r="B99" s="521" t="s">
        <v>512</v>
      </c>
      <c r="C99" s="121" t="s">
        <v>773</v>
      </c>
      <c r="D99" s="192" t="s">
        <v>775</v>
      </c>
      <c r="E99" s="192" t="s">
        <v>973</v>
      </c>
      <c r="F99" s="123" t="s">
        <v>747</v>
      </c>
      <c r="G99" s="353"/>
      <c r="H99" s="6"/>
      <c r="I99" s="9"/>
      <c r="J99" s="242"/>
      <c r="K99" s="6"/>
      <c r="L99" s="289"/>
      <c r="M99" s="6"/>
      <c r="N99" s="6"/>
      <c r="O99" s="6"/>
      <c r="P99" s="6"/>
      <c r="Q99" s="9"/>
      <c r="R99" s="76"/>
      <c r="S99" s="6"/>
      <c r="T99" s="6"/>
      <c r="U99" s="6"/>
      <c r="V99" s="6"/>
      <c r="W99" s="6"/>
      <c r="X99" s="6"/>
      <c r="Y99" s="6"/>
      <c r="Z99" s="9"/>
      <c r="AA99" s="76"/>
      <c r="AB99" s="110"/>
      <c r="AC99" s="385">
        <v>2</v>
      </c>
      <c r="AD99" s="6"/>
      <c r="AE99" s="6">
        <v>2</v>
      </c>
      <c r="AF99" s="6"/>
      <c r="AG99" s="6"/>
      <c r="AH99" s="6"/>
      <c r="AI99" s="6"/>
      <c r="AJ99" s="6"/>
      <c r="AK99" s="6"/>
      <c r="AL99" s="9">
        <v>0</v>
      </c>
      <c r="AM99" s="110" t="s">
        <v>532</v>
      </c>
      <c r="AN99" s="242"/>
      <c r="AO99" s="489"/>
    </row>
    <row r="100" spans="1:41" s="15" customFormat="1" ht="26.25" customHeight="1">
      <c r="A100" s="517"/>
      <c r="B100" s="521" t="s">
        <v>512</v>
      </c>
      <c r="C100" s="121" t="s">
        <v>776</v>
      </c>
      <c r="D100" s="192" t="s">
        <v>72</v>
      </c>
      <c r="E100" s="381" t="s">
        <v>66</v>
      </c>
      <c r="F100" s="123" t="s">
        <v>759</v>
      </c>
      <c r="G100" s="205"/>
      <c r="H100" s="6"/>
      <c r="I100" s="9"/>
      <c r="J100" s="214"/>
      <c r="K100" s="6"/>
      <c r="L100" s="289">
        <v>31</v>
      </c>
      <c r="M100" s="6"/>
      <c r="N100" s="6"/>
      <c r="O100" s="6"/>
      <c r="P100" s="6"/>
      <c r="Q100" s="9">
        <v>0</v>
      </c>
      <c r="R100" s="76" t="s">
        <v>532</v>
      </c>
      <c r="S100" s="6"/>
      <c r="T100" s="6"/>
      <c r="U100" s="6">
        <v>31</v>
      </c>
      <c r="V100" s="6"/>
      <c r="W100" s="6"/>
      <c r="X100" s="6"/>
      <c r="Y100" s="6"/>
      <c r="Z100" s="9">
        <v>0</v>
      </c>
      <c r="AA100" s="76" t="s">
        <v>532</v>
      </c>
      <c r="AB100" s="110"/>
      <c r="AC100" s="385">
        <v>31</v>
      </c>
      <c r="AD100" s="6"/>
      <c r="AE100" s="6"/>
      <c r="AF100" s="6">
        <v>31</v>
      </c>
      <c r="AG100" s="6"/>
      <c r="AH100" s="6"/>
      <c r="AI100" s="6"/>
      <c r="AJ100" s="6"/>
      <c r="AK100" s="6"/>
      <c r="AL100" s="9">
        <v>0.1643</v>
      </c>
      <c r="AM100" s="137" t="s">
        <v>41</v>
      </c>
      <c r="AN100" s="242" t="s">
        <v>825</v>
      </c>
      <c r="AO100" s="489"/>
    </row>
    <row r="101" spans="1:41" s="15" customFormat="1" ht="26.25" customHeight="1">
      <c r="A101" s="517"/>
      <c r="B101" s="521" t="s">
        <v>512</v>
      </c>
      <c r="C101" s="513" t="s">
        <v>1063</v>
      </c>
      <c r="D101" s="192" t="s">
        <v>70</v>
      </c>
      <c r="E101" s="381" t="s">
        <v>66</v>
      </c>
      <c r="F101" s="123" t="s">
        <v>1041</v>
      </c>
      <c r="G101" s="353"/>
      <c r="H101" s="6"/>
      <c r="I101" s="9"/>
      <c r="J101" s="110"/>
      <c r="K101" s="6"/>
      <c r="L101" s="289"/>
      <c r="M101" s="6"/>
      <c r="N101" s="6"/>
      <c r="O101" s="6"/>
      <c r="P101" s="6"/>
      <c r="Q101" s="9"/>
      <c r="R101" s="76"/>
      <c r="S101" s="6"/>
      <c r="T101" s="6"/>
      <c r="U101" s="6"/>
      <c r="V101" s="6"/>
      <c r="W101" s="6"/>
      <c r="X101" s="6"/>
      <c r="Y101" s="6"/>
      <c r="Z101" s="9"/>
      <c r="AA101" s="76"/>
      <c r="AB101" s="110"/>
      <c r="AC101" s="385">
        <f>99-2</f>
        <v>97</v>
      </c>
      <c r="AD101" s="6"/>
      <c r="AE101" s="6"/>
      <c r="AF101" s="6">
        <v>97</v>
      </c>
      <c r="AG101" s="6"/>
      <c r="AH101" s="6"/>
      <c r="AI101" s="6"/>
      <c r="AJ101" s="6"/>
      <c r="AK101" s="6"/>
      <c r="AL101" s="9">
        <v>0</v>
      </c>
      <c r="AM101" s="137" t="s">
        <v>41</v>
      </c>
      <c r="AN101" s="242"/>
      <c r="AO101" s="489"/>
    </row>
    <row r="102" spans="1:41" s="15" customFormat="1" ht="26.25" customHeight="1">
      <c r="A102" s="517"/>
      <c r="B102" s="521" t="s">
        <v>512</v>
      </c>
      <c r="C102" s="513" t="s">
        <v>1063</v>
      </c>
      <c r="D102" s="192" t="s">
        <v>70</v>
      </c>
      <c r="E102" s="381" t="s">
        <v>66</v>
      </c>
      <c r="F102" s="123" t="s">
        <v>1041</v>
      </c>
      <c r="G102" s="353"/>
      <c r="H102" s="6"/>
      <c r="I102" s="9"/>
      <c r="J102" s="110"/>
      <c r="K102" s="6"/>
      <c r="L102" s="289"/>
      <c r="M102" s="6"/>
      <c r="N102" s="6"/>
      <c r="O102" s="6"/>
      <c r="P102" s="6"/>
      <c r="Q102" s="9"/>
      <c r="R102" s="76"/>
      <c r="S102" s="6"/>
      <c r="T102" s="6"/>
      <c r="U102" s="6"/>
      <c r="V102" s="6"/>
      <c r="W102" s="6"/>
      <c r="X102" s="6"/>
      <c r="Y102" s="6"/>
      <c r="Z102" s="9"/>
      <c r="AA102" s="76"/>
      <c r="AB102" s="110"/>
      <c r="AC102" s="385">
        <v>2</v>
      </c>
      <c r="AD102" s="6"/>
      <c r="AE102" s="6">
        <v>2</v>
      </c>
      <c r="AF102" s="6"/>
      <c r="AG102" s="6"/>
      <c r="AH102" s="6"/>
      <c r="AI102" s="6"/>
      <c r="AJ102" s="6"/>
      <c r="AK102" s="6"/>
      <c r="AL102" s="9">
        <v>0</v>
      </c>
      <c r="AM102" s="110" t="s">
        <v>532</v>
      </c>
      <c r="AN102" s="242"/>
      <c r="AO102" s="489"/>
    </row>
    <row r="103" spans="1:41" s="15" customFormat="1" ht="29.25" customHeight="1">
      <c r="A103" s="517"/>
      <c r="B103" s="521" t="s">
        <v>512</v>
      </c>
      <c r="C103" s="513" t="s">
        <v>1101</v>
      </c>
      <c r="D103" s="192" t="s">
        <v>1102</v>
      </c>
      <c r="E103" s="192" t="s">
        <v>1103</v>
      </c>
      <c r="F103" s="123" t="s">
        <v>1041</v>
      </c>
      <c r="G103" s="353"/>
      <c r="H103" s="6"/>
      <c r="I103" s="9"/>
      <c r="J103" s="110"/>
      <c r="K103" s="6"/>
      <c r="L103" s="289"/>
      <c r="M103" s="6"/>
      <c r="N103" s="6"/>
      <c r="O103" s="6"/>
      <c r="P103" s="6"/>
      <c r="Q103" s="9"/>
      <c r="R103" s="76"/>
      <c r="S103" s="6"/>
      <c r="T103" s="6"/>
      <c r="U103" s="6"/>
      <c r="V103" s="6"/>
      <c r="W103" s="6"/>
      <c r="X103" s="6"/>
      <c r="Y103" s="6"/>
      <c r="Z103" s="9"/>
      <c r="AA103" s="76"/>
      <c r="AB103" s="110"/>
      <c r="AC103" s="385">
        <v>50</v>
      </c>
      <c r="AD103" s="6"/>
      <c r="AE103" s="6">
        <v>50</v>
      </c>
      <c r="AF103" s="6"/>
      <c r="AG103" s="6"/>
      <c r="AH103" s="6"/>
      <c r="AI103" s="6"/>
      <c r="AJ103" s="6"/>
      <c r="AK103" s="6"/>
      <c r="AL103" s="9">
        <v>0</v>
      </c>
      <c r="AM103" s="110" t="s">
        <v>532</v>
      </c>
      <c r="AN103" s="242"/>
      <c r="AO103" s="489"/>
    </row>
    <row r="104" spans="1:41" s="5" customFormat="1" ht="20.25" customHeight="1">
      <c r="A104" s="517"/>
      <c r="B104" s="523" t="s">
        <v>513</v>
      </c>
      <c r="C104" s="523"/>
      <c r="D104" s="523"/>
      <c r="E104" s="523"/>
      <c r="F104" s="116"/>
      <c r="G104" s="53">
        <f>SUM(G105:G150)</f>
        <v>825</v>
      </c>
      <c r="H104" s="53">
        <f>SUM(H106:H150)</f>
        <v>425</v>
      </c>
      <c r="I104" s="52"/>
      <c r="J104" s="77"/>
      <c r="K104" s="53">
        <f>SUM(K106:K150)</f>
        <v>424</v>
      </c>
      <c r="L104" s="53">
        <f>SUM(L106:L159)</f>
        <v>168</v>
      </c>
      <c r="M104" s="53">
        <f>SUM(M106:M159)</f>
        <v>229</v>
      </c>
      <c r="N104" s="53">
        <f>SUM(N106:N159)</f>
        <v>249</v>
      </c>
      <c r="O104" s="53">
        <f>SUM(O106:O159)</f>
        <v>0</v>
      </c>
      <c r="P104" s="53">
        <f>SUM(P106:P159)</f>
        <v>2</v>
      </c>
      <c r="Q104" s="52"/>
      <c r="R104" s="77"/>
      <c r="S104" s="53">
        <f>SUM(S106:S150)</f>
        <v>0</v>
      </c>
      <c r="T104" s="53">
        <f>SUM(T106:T150)</f>
        <v>0</v>
      </c>
      <c r="U104" s="53">
        <f>SUM(U106:U159)</f>
        <v>167</v>
      </c>
      <c r="V104" s="53">
        <f>SUM(V106:V159)</f>
        <v>260</v>
      </c>
      <c r="W104" s="53">
        <f>SUM(W106:W159)</f>
        <v>0</v>
      </c>
      <c r="X104" s="53">
        <f>SUM(X106:X159)</f>
        <v>0</v>
      </c>
      <c r="Y104" s="53">
        <f>SUM(Y106:Y159)</f>
        <v>1</v>
      </c>
      <c r="Z104" s="52"/>
      <c r="AA104" s="77"/>
      <c r="AB104" s="424"/>
      <c r="AC104" s="53">
        <f>SUM(AC105:AC164)</f>
        <v>477</v>
      </c>
      <c r="AD104" s="53">
        <f>SUM(AD105:AD164)</f>
        <v>2</v>
      </c>
      <c r="AE104" s="53">
        <f t="shared" ref="AE104:AK104" si="6">SUM(AE105:AE164)</f>
        <v>29</v>
      </c>
      <c r="AF104" s="53">
        <f t="shared" si="6"/>
        <v>242</v>
      </c>
      <c r="AG104" s="53">
        <f t="shared" si="6"/>
        <v>138</v>
      </c>
      <c r="AH104" s="53">
        <f t="shared" si="6"/>
        <v>0</v>
      </c>
      <c r="AI104" s="53">
        <f t="shared" si="6"/>
        <v>70</v>
      </c>
      <c r="AJ104" s="53">
        <f t="shared" si="6"/>
        <v>0</v>
      </c>
      <c r="AK104" s="53">
        <f t="shared" si="6"/>
        <v>1</v>
      </c>
      <c r="AL104" s="52"/>
      <c r="AM104" s="424"/>
      <c r="AN104" s="488"/>
      <c r="AO104" s="486"/>
    </row>
    <row r="105" spans="1:41" s="5" customFormat="1" ht="20.25" hidden="1" customHeight="1">
      <c r="A105" s="517"/>
      <c r="B105" s="524" t="s">
        <v>513</v>
      </c>
      <c r="C105" s="381" t="s">
        <v>736</v>
      </c>
      <c r="D105" s="381" t="s">
        <v>75</v>
      </c>
      <c r="E105" s="381" t="s">
        <v>87</v>
      </c>
      <c r="F105" s="123"/>
      <c r="G105" s="289">
        <v>41</v>
      </c>
      <c r="H105" s="6"/>
      <c r="I105" s="9">
        <v>1</v>
      </c>
      <c r="J105" s="76" t="s">
        <v>17</v>
      </c>
      <c r="K105" s="6"/>
      <c r="L105" s="6"/>
      <c r="M105" s="6"/>
      <c r="N105" s="6"/>
      <c r="O105" s="6"/>
      <c r="P105" s="6"/>
      <c r="Q105" s="9"/>
      <c r="R105" s="76"/>
      <c r="S105" s="6"/>
      <c r="T105" s="6"/>
      <c r="U105" s="6"/>
      <c r="V105" s="6"/>
      <c r="W105" s="6"/>
      <c r="X105" s="6"/>
      <c r="Y105" s="6"/>
      <c r="Z105" s="9"/>
      <c r="AA105" s="76"/>
      <c r="AB105" s="110"/>
      <c r="AC105" s="6"/>
      <c r="AD105" s="6"/>
      <c r="AE105" s="6"/>
      <c r="AF105" s="6"/>
      <c r="AG105" s="6"/>
      <c r="AH105" s="6"/>
      <c r="AI105" s="6"/>
      <c r="AJ105" s="6"/>
      <c r="AK105" s="6"/>
      <c r="AL105" s="9"/>
      <c r="AM105" s="110"/>
      <c r="AN105" s="488"/>
      <c r="AO105" s="486"/>
    </row>
    <row r="106" spans="1:41" s="18" customFormat="1" ht="20.25" hidden="1" customHeight="1">
      <c r="A106" s="517">
        <v>87</v>
      </c>
      <c r="B106" s="524" t="s">
        <v>513</v>
      </c>
      <c r="C106" s="95" t="s">
        <v>651</v>
      </c>
      <c r="D106" s="95" t="s">
        <v>64</v>
      </c>
      <c r="E106" s="95" t="s">
        <v>92</v>
      </c>
      <c r="F106" s="123" t="s">
        <v>683</v>
      </c>
      <c r="G106" s="6"/>
      <c r="H106" s="289">
        <v>26</v>
      </c>
      <c r="I106" s="9">
        <v>0</v>
      </c>
      <c r="J106" s="76" t="s">
        <v>532</v>
      </c>
      <c r="K106" s="6">
        <v>26</v>
      </c>
      <c r="L106" s="6"/>
      <c r="M106" s="6"/>
      <c r="N106" s="289">
        <v>23</v>
      </c>
      <c r="O106" s="6"/>
      <c r="P106" s="6"/>
      <c r="Q106" s="9">
        <v>1</v>
      </c>
      <c r="R106" s="75" t="s">
        <v>668</v>
      </c>
      <c r="S106" s="6"/>
      <c r="T106" s="6"/>
      <c r="U106" s="6"/>
      <c r="V106" s="6"/>
      <c r="W106" s="6"/>
      <c r="X106" s="6"/>
      <c r="Y106" s="6"/>
      <c r="Z106" s="9">
        <v>1</v>
      </c>
      <c r="AA106" s="75" t="s">
        <v>668</v>
      </c>
      <c r="AB106" s="137"/>
      <c r="AC106" s="6"/>
      <c r="AD106" s="6"/>
      <c r="AE106" s="6"/>
      <c r="AF106" s="6"/>
      <c r="AG106" s="6"/>
      <c r="AH106" s="6"/>
      <c r="AI106" s="6"/>
      <c r="AJ106" s="6"/>
      <c r="AK106" s="6"/>
      <c r="AL106" s="9">
        <v>1</v>
      </c>
      <c r="AM106" s="137" t="s">
        <v>668</v>
      </c>
      <c r="AN106" s="242" t="s">
        <v>994</v>
      </c>
      <c r="AO106" s="491"/>
    </row>
    <row r="107" spans="1:41" s="18" customFormat="1" ht="18.75" customHeight="1">
      <c r="A107" s="517"/>
      <c r="B107" s="524" t="s">
        <v>513</v>
      </c>
      <c r="C107" s="95" t="s">
        <v>651</v>
      </c>
      <c r="D107" s="95" t="s">
        <v>64</v>
      </c>
      <c r="E107" s="95" t="s">
        <v>92</v>
      </c>
      <c r="F107" s="123" t="s">
        <v>683</v>
      </c>
      <c r="G107" s="6"/>
      <c r="H107" s="6"/>
      <c r="I107" s="9"/>
      <c r="J107" s="76"/>
      <c r="K107" s="6"/>
      <c r="L107" s="332">
        <v>3</v>
      </c>
      <c r="M107" s="25"/>
      <c r="N107" s="25"/>
      <c r="O107" s="25"/>
      <c r="P107" s="25"/>
      <c r="Q107" s="9">
        <v>0</v>
      </c>
      <c r="R107" s="76" t="s">
        <v>532</v>
      </c>
      <c r="S107" s="6"/>
      <c r="T107" s="6"/>
      <c r="U107" s="332">
        <v>3</v>
      </c>
      <c r="V107" s="25"/>
      <c r="W107" s="25"/>
      <c r="X107" s="25"/>
      <c r="Y107" s="25"/>
      <c r="Z107" s="9">
        <v>0</v>
      </c>
      <c r="AA107" s="76" t="s">
        <v>532</v>
      </c>
      <c r="AB107" s="110"/>
      <c r="AC107" s="367">
        <v>3</v>
      </c>
      <c r="AD107" s="469"/>
      <c r="AE107" s="34">
        <v>3</v>
      </c>
      <c r="AF107" s="25"/>
      <c r="AG107" s="25"/>
      <c r="AH107" s="25"/>
      <c r="AI107" s="25"/>
      <c r="AJ107" s="25"/>
      <c r="AK107" s="25"/>
      <c r="AL107" s="9">
        <v>0</v>
      </c>
      <c r="AM107" s="110" t="s">
        <v>532</v>
      </c>
      <c r="AN107" s="242" t="s">
        <v>994</v>
      </c>
      <c r="AO107" s="491"/>
    </row>
    <row r="108" spans="1:41" s="18" customFormat="1" ht="25.5" customHeight="1">
      <c r="A108" s="517">
        <v>404</v>
      </c>
      <c r="B108" s="524" t="s">
        <v>513</v>
      </c>
      <c r="C108" s="381" t="s">
        <v>684</v>
      </c>
      <c r="D108" s="381" t="s">
        <v>93</v>
      </c>
      <c r="E108" s="381" t="s">
        <v>570</v>
      </c>
      <c r="F108" s="123" t="s">
        <v>671</v>
      </c>
      <c r="G108" s="6"/>
      <c r="H108" s="289">
        <v>35</v>
      </c>
      <c r="I108" s="9">
        <v>0</v>
      </c>
      <c r="J108" s="82" t="s">
        <v>532</v>
      </c>
      <c r="K108" s="6">
        <v>35</v>
      </c>
      <c r="L108" s="34"/>
      <c r="M108" s="334">
        <v>35</v>
      </c>
      <c r="N108" s="34"/>
      <c r="O108" s="34"/>
      <c r="P108" s="34"/>
      <c r="Q108" s="9">
        <v>0.87480000000000002</v>
      </c>
      <c r="R108" s="75" t="s">
        <v>41</v>
      </c>
      <c r="S108" s="6"/>
      <c r="T108" s="6"/>
      <c r="U108" s="34"/>
      <c r="V108" s="334">
        <v>35</v>
      </c>
      <c r="W108" s="34"/>
      <c r="X108" s="34"/>
      <c r="Y108" s="34"/>
      <c r="Z108" s="9">
        <v>0.87480000000000002</v>
      </c>
      <c r="AA108" s="75" t="s">
        <v>41</v>
      </c>
      <c r="AB108" s="137"/>
      <c r="AC108" s="385">
        <v>35</v>
      </c>
      <c r="AD108" s="469"/>
      <c r="AE108" s="34"/>
      <c r="AF108" s="34"/>
      <c r="AG108" s="34">
        <v>35</v>
      </c>
      <c r="AH108" s="34"/>
      <c r="AI108" s="34"/>
      <c r="AJ108" s="34"/>
      <c r="AK108" s="34"/>
      <c r="AL108" s="9">
        <v>1</v>
      </c>
      <c r="AM108" s="137" t="s">
        <v>668</v>
      </c>
      <c r="AN108" s="242" t="s">
        <v>995</v>
      </c>
      <c r="AO108" s="491"/>
    </row>
    <row r="109" spans="1:41" s="18" customFormat="1" ht="25.5" hidden="1" customHeight="1">
      <c r="A109" s="517"/>
      <c r="B109" s="524" t="s">
        <v>513</v>
      </c>
      <c r="C109" s="381" t="s">
        <v>738</v>
      </c>
      <c r="D109" s="381" t="s">
        <v>48</v>
      </c>
      <c r="E109" s="381" t="s">
        <v>87</v>
      </c>
      <c r="F109" s="163"/>
      <c r="G109" s="289">
        <v>18</v>
      </c>
      <c r="H109" s="6"/>
      <c r="I109" s="9">
        <v>1</v>
      </c>
      <c r="J109" s="82" t="s">
        <v>17</v>
      </c>
      <c r="K109" s="6"/>
      <c r="L109" s="6"/>
      <c r="M109" s="6"/>
      <c r="N109" s="6"/>
      <c r="O109" s="6"/>
      <c r="P109" s="6"/>
      <c r="Q109" s="9"/>
      <c r="R109" s="75"/>
      <c r="S109" s="6"/>
      <c r="T109" s="6"/>
      <c r="U109" s="6"/>
      <c r="V109" s="6"/>
      <c r="W109" s="6"/>
      <c r="X109" s="6"/>
      <c r="Y109" s="6"/>
      <c r="Z109" s="9"/>
      <c r="AA109" s="75"/>
      <c r="AB109" s="137"/>
      <c r="AC109" s="6"/>
      <c r="AD109" s="6"/>
      <c r="AE109" s="6"/>
      <c r="AF109" s="6"/>
      <c r="AG109" s="6"/>
      <c r="AH109" s="6"/>
      <c r="AI109" s="6"/>
      <c r="AJ109" s="6"/>
      <c r="AK109" s="6"/>
      <c r="AL109" s="9"/>
      <c r="AM109" s="137"/>
      <c r="AN109" s="242"/>
      <c r="AO109" s="491"/>
    </row>
    <row r="110" spans="1:41" s="18" customFormat="1" ht="23.25" hidden="1" customHeight="1">
      <c r="A110" s="517"/>
      <c r="B110" s="524" t="s">
        <v>513</v>
      </c>
      <c r="C110" s="95" t="s">
        <v>76</v>
      </c>
      <c r="D110" s="7" t="s">
        <v>75</v>
      </c>
      <c r="E110" s="381" t="s">
        <v>87</v>
      </c>
      <c r="F110" s="114"/>
      <c r="G110" s="289">
        <f>54-1</f>
        <v>53</v>
      </c>
      <c r="H110" s="6"/>
      <c r="I110" s="9">
        <v>1</v>
      </c>
      <c r="J110" s="76" t="s">
        <v>17</v>
      </c>
      <c r="K110" s="6"/>
      <c r="L110" s="6"/>
      <c r="M110" s="6"/>
      <c r="N110" s="6"/>
      <c r="O110" s="6"/>
      <c r="P110" s="6"/>
      <c r="Q110" s="9"/>
      <c r="R110" s="76"/>
      <c r="S110" s="6"/>
      <c r="T110" s="6"/>
      <c r="U110" s="6"/>
      <c r="V110" s="6"/>
      <c r="W110" s="6"/>
      <c r="X110" s="6"/>
      <c r="Y110" s="6"/>
      <c r="Z110" s="9"/>
      <c r="AA110" s="76"/>
      <c r="AB110" s="110"/>
      <c r="AC110" s="6"/>
      <c r="AD110" s="6"/>
      <c r="AE110" s="6"/>
      <c r="AF110" s="6"/>
      <c r="AG110" s="6"/>
      <c r="AH110" s="6"/>
      <c r="AI110" s="6"/>
      <c r="AJ110" s="6"/>
      <c r="AK110" s="6"/>
      <c r="AL110" s="9"/>
      <c r="AM110" s="110"/>
      <c r="AN110" s="242" t="s">
        <v>650</v>
      </c>
      <c r="AO110" s="491"/>
    </row>
    <row r="111" spans="1:41" s="18" customFormat="1" ht="27.75" hidden="1" customHeight="1">
      <c r="A111" s="517">
        <v>486</v>
      </c>
      <c r="B111" s="524" t="s">
        <v>513</v>
      </c>
      <c r="C111" s="95" t="s">
        <v>76</v>
      </c>
      <c r="D111" s="7" t="s">
        <v>75</v>
      </c>
      <c r="E111" s="381" t="s">
        <v>87</v>
      </c>
      <c r="F111" s="123" t="s">
        <v>671</v>
      </c>
      <c r="G111" s="6"/>
      <c r="H111" s="289">
        <v>1</v>
      </c>
      <c r="I111" s="9">
        <v>0</v>
      </c>
      <c r="J111" s="76" t="s">
        <v>532</v>
      </c>
      <c r="K111" s="6">
        <v>1</v>
      </c>
      <c r="L111" s="332">
        <v>1</v>
      </c>
      <c r="M111" s="25"/>
      <c r="N111" s="25"/>
      <c r="O111" s="25"/>
      <c r="P111" s="25">
        <v>1</v>
      </c>
      <c r="Q111" s="9">
        <v>0</v>
      </c>
      <c r="R111" s="76" t="s">
        <v>532</v>
      </c>
      <c r="S111" s="6"/>
      <c r="T111" s="6"/>
      <c r="U111" s="332">
        <f>1-1</f>
        <v>0</v>
      </c>
      <c r="V111" s="25"/>
      <c r="W111" s="25"/>
      <c r="X111" s="25"/>
      <c r="Y111" s="25">
        <v>1</v>
      </c>
      <c r="Z111" s="9">
        <v>0</v>
      </c>
      <c r="AA111" s="76" t="s">
        <v>660</v>
      </c>
      <c r="AB111" s="110"/>
      <c r="AC111" s="6"/>
      <c r="AD111" s="6"/>
      <c r="AE111" s="6">
        <f>1-1</f>
        <v>0</v>
      </c>
      <c r="AF111" s="25"/>
      <c r="AG111" s="25"/>
      <c r="AH111" s="25"/>
      <c r="AI111" s="25"/>
      <c r="AJ111" s="25"/>
      <c r="AK111" s="367">
        <v>1</v>
      </c>
      <c r="AL111" s="9">
        <v>0</v>
      </c>
      <c r="AM111" s="110" t="s">
        <v>711</v>
      </c>
      <c r="AN111" s="242" t="s">
        <v>650</v>
      </c>
      <c r="AO111" s="491" t="s">
        <v>1008</v>
      </c>
    </row>
    <row r="112" spans="1:41" s="18" customFormat="1" ht="22.5" hidden="1" customHeight="1">
      <c r="A112" s="517"/>
      <c r="B112" s="524" t="s">
        <v>513</v>
      </c>
      <c r="C112" s="381" t="s">
        <v>737</v>
      </c>
      <c r="D112" s="242" t="s">
        <v>33</v>
      </c>
      <c r="E112" s="242" t="s">
        <v>77</v>
      </c>
      <c r="F112" s="163"/>
      <c r="G112" s="289">
        <v>25</v>
      </c>
      <c r="H112" s="6"/>
      <c r="I112" s="9">
        <v>1</v>
      </c>
      <c r="J112" s="76" t="s">
        <v>17</v>
      </c>
      <c r="K112" s="6"/>
      <c r="L112" s="6"/>
      <c r="M112" s="6"/>
      <c r="N112" s="6"/>
      <c r="O112" s="6"/>
      <c r="P112" s="6"/>
      <c r="Q112" s="9"/>
      <c r="R112" s="76"/>
      <c r="S112" s="6"/>
      <c r="T112" s="6"/>
      <c r="U112" s="6"/>
      <c r="V112" s="6"/>
      <c r="W112" s="6"/>
      <c r="X112" s="6"/>
      <c r="Y112" s="6"/>
      <c r="Z112" s="9"/>
      <c r="AA112" s="76"/>
      <c r="AB112" s="110"/>
      <c r="AC112" s="6"/>
      <c r="AD112" s="6"/>
      <c r="AE112" s="6"/>
      <c r="AF112" s="6"/>
      <c r="AG112" s="6"/>
      <c r="AH112" s="6"/>
      <c r="AI112" s="6"/>
      <c r="AJ112" s="6"/>
      <c r="AK112" s="6"/>
      <c r="AL112" s="9"/>
      <c r="AM112" s="110"/>
      <c r="AN112" s="242"/>
      <c r="AO112" s="242"/>
    </row>
    <row r="113" spans="1:41" s="18" customFormat="1" ht="23.25" hidden="1" customHeight="1">
      <c r="A113" s="517"/>
      <c r="B113" s="524" t="s">
        <v>513</v>
      </c>
      <c r="C113" s="95" t="s">
        <v>81</v>
      </c>
      <c r="D113" s="95" t="s">
        <v>80</v>
      </c>
      <c r="E113" s="400" t="s">
        <v>87</v>
      </c>
      <c r="F113" s="119"/>
      <c r="G113" s="289">
        <v>37</v>
      </c>
      <c r="H113" s="6"/>
      <c r="I113" s="9">
        <v>1</v>
      </c>
      <c r="J113" s="76" t="s">
        <v>17</v>
      </c>
      <c r="K113" s="6"/>
      <c r="L113" s="6"/>
      <c r="M113" s="6"/>
      <c r="N113" s="6"/>
      <c r="O113" s="6"/>
      <c r="P113" s="6"/>
      <c r="Q113" s="9"/>
      <c r="R113" s="76"/>
      <c r="S113" s="6"/>
      <c r="T113" s="6"/>
      <c r="U113" s="6"/>
      <c r="V113" s="6"/>
      <c r="W113" s="6"/>
      <c r="X113" s="6"/>
      <c r="Y113" s="6"/>
      <c r="Z113" s="9"/>
      <c r="AA113" s="76"/>
      <c r="AB113" s="110"/>
      <c r="AC113" s="6"/>
      <c r="AD113" s="6"/>
      <c r="AE113" s="6"/>
      <c r="AF113" s="6"/>
      <c r="AG113" s="6"/>
      <c r="AH113" s="6"/>
      <c r="AI113" s="6"/>
      <c r="AJ113" s="6"/>
      <c r="AK113" s="6"/>
      <c r="AL113" s="9"/>
      <c r="AM113" s="110"/>
      <c r="AN113" s="242" t="s">
        <v>650</v>
      </c>
      <c r="AO113" s="491"/>
    </row>
    <row r="114" spans="1:41" s="18" customFormat="1" ht="24" customHeight="1">
      <c r="A114" s="517">
        <v>409</v>
      </c>
      <c r="B114" s="524" t="s">
        <v>513</v>
      </c>
      <c r="C114" s="95" t="s">
        <v>81</v>
      </c>
      <c r="D114" s="95" t="s">
        <v>80</v>
      </c>
      <c r="E114" s="400" t="s">
        <v>87</v>
      </c>
      <c r="F114" s="123" t="s">
        <v>671</v>
      </c>
      <c r="G114" s="6"/>
      <c r="H114" s="289">
        <v>1</v>
      </c>
      <c r="I114" s="9">
        <v>0</v>
      </c>
      <c r="J114" s="76" t="s">
        <v>532</v>
      </c>
      <c r="K114" s="6">
        <v>1</v>
      </c>
      <c r="L114" s="306">
        <v>1</v>
      </c>
      <c r="M114" s="25"/>
      <c r="N114" s="25"/>
      <c r="O114" s="25"/>
      <c r="P114" s="25"/>
      <c r="Q114" s="9">
        <v>0</v>
      </c>
      <c r="R114" s="76" t="s">
        <v>532</v>
      </c>
      <c r="S114" s="6"/>
      <c r="T114" s="6"/>
      <c r="U114" s="306">
        <v>1</v>
      </c>
      <c r="V114" s="25"/>
      <c r="W114" s="25"/>
      <c r="X114" s="25"/>
      <c r="Y114" s="25"/>
      <c r="Z114" s="9">
        <v>0</v>
      </c>
      <c r="AA114" s="76" t="s">
        <v>532</v>
      </c>
      <c r="AB114" s="110"/>
      <c r="AC114" s="367">
        <v>1</v>
      </c>
      <c r="AD114" s="469"/>
      <c r="AE114" s="6">
        <v>1</v>
      </c>
      <c r="AF114" s="25"/>
      <c r="AG114" s="25"/>
      <c r="AH114" s="25"/>
      <c r="AI114" s="25"/>
      <c r="AJ114" s="25"/>
      <c r="AK114" s="25"/>
      <c r="AL114" s="9">
        <v>0</v>
      </c>
      <c r="AM114" s="110" t="s">
        <v>532</v>
      </c>
      <c r="AN114" s="242" t="s">
        <v>650</v>
      </c>
      <c r="AO114" s="495" t="s">
        <v>1119</v>
      </c>
    </row>
    <row r="115" spans="1:41" s="18" customFormat="1" ht="24.75" hidden="1" customHeight="1">
      <c r="A115" s="517"/>
      <c r="B115" s="524" t="s">
        <v>513</v>
      </c>
      <c r="C115" s="95" t="s">
        <v>82</v>
      </c>
      <c r="D115" s="95" t="s">
        <v>80</v>
      </c>
      <c r="E115" s="400" t="s">
        <v>92</v>
      </c>
      <c r="F115" s="118"/>
      <c r="G115" s="289">
        <v>17</v>
      </c>
      <c r="H115" s="6"/>
      <c r="I115" s="9">
        <v>1</v>
      </c>
      <c r="J115" s="76" t="s">
        <v>17</v>
      </c>
      <c r="K115" s="6"/>
      <c r="L115" s="6"/>
      <c r="M115" s="6"/>
      <c r="N115" s="6"/>
      <c r="O115" s="6"/>
      <c r="P115" s="6"/>
      <c r="Q115" s="9"/>
      <c r="R115" s="76"/>
      <c r="S115" s="6"/>
      <c r="T115" s="6"/>
      <c r="U115" s="6"/>
      <c r="V115" s="6"/>
      <c r="W115" s="6"/>
      <c r="X115" s="6"/>
      <c r="Y115" s="6"/>
      <c r="Z115" s="9"/>
      <c r="AA115" s="76"/>
      <c r="AB115" s="110"/>
      <c r="AC115" s="6"/>
      <c r="AD115" s="6"/>
      <c r="AE115" s="6"/>
      <c r="AF115" s="6"/>
      <c r="AG115" s="6"/>
      <c r="AH115" s="6"/>
      <c r="AI115" s="6"/>
      <c r="AJ115" s="6"/>
      <c r="AK115" s="6"/>
      <c r="AL115" s="9"/>
      <c r="AM115" s="110"/>
      <c r="AN115" s="242" t="s">
        <v>650</v>
      </c>
      <c r="AO115" s="491"/>
    </row>
    <row r="116" spans="1:41" s="18" customFormat="1" ht="35.25" customHeight="1">
      <c r="A116" s="517">
        <v>497</v>
      </c>
      <c r="B116" s="524" t="s">
        <v>513</v>
      </c>
      <c r="C116" s="95" t="s">
        <v>82</v>
      </c>
      <c r="D116" s="95" t="s">
        <v>80</v>
      </c>
      <c r="E116" s="400" t="s">
        <v>92</v>
      </c>
      <c r="F116" s="123" t="s">
        <v>671</v>
      </c>
      <c r="G116" s="6"/>
      <c r="H116" s="289">
        <v>1</v>
      </c>
      <c r="I116" s="9">
        <v>0</v>
      </c>
      <c r="J116" s="76" t="s">
        <v>532</v>
      </c>
      <c r="K116" s="6">
        <v>1</v>
      </c>
      <c r="L116" s="306">
        <v>1</v>
      </c>
      <c r="M116" s="25"/>
      <c r="N116" s="25"/>
      <c r="O116" s="25"/>
      <c r="P116" s="25"/>
      <c r="Q116" s="9">
        <v>0</v>
      </c>
      <c r="R116" s="76" t="s">
        <v>532</v>
      </c>
      <c r="S116" s="6"/>
      <c r="T116" s="6"/>
      <c r="U116" s="306">
        <v>1</v>
      </c>
      <c r="V116" s="25"/>
      <c r="W116" s="25"/>
      <c r="X116" s="25"/>
      <c r="Y116" s="25"/>
      <c r="Z116" s="9">
        <v>0</v>
      </c>
      <c r="AA116" s="76" t="s">
        <v>532</v>
      </c>
      <c r="AB116" s="110"/>
      <c r="AC116" s="367">
        <v>1</v>
      </c>
      <c r="AD116" s="469"/>
      <c r="AE116" s="6">
        <v>1</v>
      </c>
      <c r="AF116" s="25"/>
      <c r="AG116" s="25"/>
      <c r="AH116" s="25"/>
      <c r="AI116" s="25"/>
      <c r="AJ116" s="25"/>
      <c r="AK116" s="25"/>
      <c r="AL116" s="9">
        <v>0</v>
      </c>
      <c r="AM116" s="110" t="s">
        <v>532</v>
      </c>
      <c r="AN116" s="242" t="s">
        <v>650</v>
      </c>
      <c r="AO116" s="495" t="s">
        <v>1120</v>
      </c>
    </row>
    <row r="117" spans="1:41" s="18" customFormat="1" ht="21.75" hidden="1" customHeight="1">
      <c r="A117" s="517"/>
      <c r="B117" s="524" t="s">
        <v>513</v>
      </c>
      <c r="C117" s="381" t="s">
        <v>83</v>
      </c>
      <c r="D117" s="381" t="s">
        <v>84</v>
      </c>
      <c r="E117" s="381" t="s">
        <v>87</v>
      </c>
      <c r="F117" s="115"/>
      <c r="G117" s="289">
        <v>82</v>
      </c>
      <c r="H117" s="6"/>
      <c r="I117" s="9">
        <v>1</v>
      </c>
      <c r="J117" s="76" t="s">
        <v>17</v>
      </c>
      <c r="K117" s="6"/>
      <c r="L117" s="6"/>
      <c r="M117" s="6"/>
      <c r="N117" s="6"/>
      <c r="O117" s="6"/>
      <c r="P117" s="6"/>
      <c r="Q117" s="9"/>
      <c r="R117" s="76"/>
      <c r="S117" s="6"/>
      <c r="T117" s="6"/>
      <c r="U117" s="6"/>
      <c r="V117" s="6"/>
      <c r="W117" s="6"/>
      <c r="X117" s="6"/>
      <c r="Y117" s="6"/>
      <c r="Z117" s="9"/>
      <c r="AA117" s="76"/>
      <c r="AB117" s="110"/>
      <c r="AC117" s="6"/>
      <c r="AD117" s="6"/>
      <c r="AE117" s="6"/>
      <c r="AF117" s="6"/>
      <c r="AG117" s="6"/>
      <c r="AH117" s="6"/>
      <c r="AI117" s="6"/>
      <c r="AJ117" s="6"/>
      <c r="AK117" s="6"/>
      <c r="AL117" s="9"/>
      <c r="AM117" s="110"/>
      <c r="AN117" s="242" t="s">
        <v>650</v>
      </c>
      <c r="AO117" s="491"/>
    </row>
    <row r="118" spans="1:41" s="18" customFormat="1" ht="21.75" hidden="1" customHeight="1">
      <c r="A118" s="517">
        <v>142</v>
      </c>
      <c r="B118" s="524" t="s">
        <v>513</v>
      </c>
      <c r="C118" s="381" t="s">
        <v>565</v>
      </c>
      <c r="D118" s="381" t="s">
        <v>80</v>
      </c>
      <c r="E118" s="381" t="s">
        <v>87</v>
      </c>
      <c r="F118" s="123" t="s">
        <v>685</v>
      </c>
      <c r="G118" s="6"/>
      <c r="H118" s="289">
        <v>2</v>
      </c>
      <c r="I118" s="9">
        <v>0.5</v>
      </c>
      <c r="J118" s="82" t="s">
        <v>41</v>
      </c>
      <c r="K118" s="6">
        <v>2</v>
      </c>
      <c r="L118" s="6"/>
      <c r="M118" s="6"/>
      <c r="N118" s="289">
        <v>2</v>
      </c>
      <c r="O118" s="6"/>
      <c r="P118" s="6"/>
      <c r="Q118" s="9">
        <v>1</v>
      </c>
      <c r="R118" s="75" t="s">
        <v>668</v>
      </c>
      <c r="S118" s="6"/>
      <c r="T118" s="6"/>
      <c r="U118" s="6"/>
      <c r="V118" s="6"/>
      <c r="W118" s="6"/>
      <c r="X118" s="6"/>
      <c r="Y118" s="6"/>
      <c r="Z118" s="9">
        <v>1</v>
      </c>
      <c r="AA118" s="75" t="s">
        <v>668</v>
      </c>
      <c r="AB118" s="137"/>
      <c r="AC118" s="6"/>
      <c r="AD118" s="6"/>
      <c r="AE118" s="6"/>
      <c r="AF118" s="6"/>
      <c r="AG118" s="6"/>
      <c r="AH118" s="6"/>
      <c r="AI118" s="6"/>
      <c r="AJ118" s="6"/>
      <c r="AK118" s="6"/>
      <c r="AL118" s="9">
        <v>1</v>
      </c>
      <c r="AM118" s="137" t="s">
        <v>668</v>
      </c>
      <c r="AN118" s="242" t="s">
        <v>995</v>
      </c>
      <c r="AO118" s="491"/>
    </row>
    <row r="119" spans="1:41" s="18" customFormat="1" ht="21.75" hidden="1" customHeight="1">
      <c r="A119" s="517"/>
      <c r="B119" s="524" t="s">
        <v>513</v>
      </c>
      <c r="C119" s="381" t="s">
        <v>565</v>
      </c>
      <c r="D119" s="381" t="s">
        <v>80</v>
      </c>
      <c r="E119" s="381" t="s">
        <v>87</v>
      </c>
      <c r="F119" s="123" t="s">
        <v>685</v>
      </c>
      <c r="G119" s="6"/>
      <c r="H119" s="6"/>
      <c r="I119" s="9"/>
      <c r="J119" s="82"/>
      <c r="K119" s="6"/>
      <c r="L119" s="6"/>
      <c r="M119" s="6"/>
      <c r="N119" s="289">
        <v>14</v>
      </c>
      <c r="O119" s="6"/>
      <c r="P119" s="6"/>
      <c r="Q119" s="9">
        <v>1</v>
      </c>
      <c r="R119" s="75" t="s">
        <v>668</v>
      </c>
      <c r="S119" s="6"/>
      <c r="T119" s="6"/>
      <c r="U119" s="6"/>
      <c r="V119" s="6"/>
      <c r="W119" s="6"/>
      <c r="X119" s="6"/>
      <c r="Y119" s="6"/>
      <c r="Z119" s="9">
        <v>1</v>
      </c>
      <c r="AA119" s="75" t="s">
        <v>668</v>
      </c>
      <c r="AB119" s="137"/>
      <c r="AC119" s="6"/>
      <c r="AD119" s="6"/>
      <c r="AE119" s="6"/>
      <c r="AF119" s="6"/>
      <c r="AG119" s="6"/>
      <c r="AH119" s="6"/>
      <c r="AI119" s="6"/>
      <c r="AJ119" s="6"/>
      <c r="AK119" s="6"/>
      <c r="AL119" s="9">
        <v>1</v>
      </c>
      <c r="AM119" s="137" t="s">
        <v>668</v>
      </c>
      <c r="AN119" s="242" t="s">
        <v>995</v>
      </c>
      <c r="AO119" s="491"/>
    </row>
    <row r="120" spans="1:41" s="18" customFormat="1" ht="24" customHeight="1">
      <c r="A120" s="517">
        <v>511</v>
      </c>
      <c r="B120" s="524" t="s">
        <v>513</v>
      </c>
      <c r="C120" s="242" t="s">
        <v>85</v>
      </c>
      <c r="D120" s="381" t="s">
        <v>80</v>
      </c>
      <c r="E120" s="381" t="s">
        <v>87</v>
      </c>
      <c r="F120" s="123" t="s">
        <v>671</v>
      </c>
      <c r="G120" s="20" t="s">
        <v>0</v>
      </c>
      <c r="H120" s="20">
        <v>2</v>
      </c>
      <c r="I120" s="39">
        <v>0</v>
      </c>
      <c r="J120" s="81" t="s">
        <v>532</v>
      </c>
      <c r="K120" s="20">
        <v>2</v>
      </c>
      <c r="L120" s="333">
        <v>2</v>
      </c>
      <c r="M120" s="226"/>
      <c r="N120" s="226"/>
      <c r="O120" s="226"/>
      <c r="P120" s="226"/>
      <c r="Q120" s="39">
        <v>0</v>
      </c>
      <c r="R120" s="81" t="s">
        <v>532</v>
      </c>
      <c r="S120" s="20"/>
      <c r="T120" s="20"/>
      <c r="U120" s="333">
        <v>2</v>
      </c>
      <c r="V120" s="226"/>
      <c r="W120" s="226"/>
      <c r="X120" s="226"/>
      <c r="Y120" s="226"/>
      <c r="Z120" s="39">
        <v>0</v>
      </c>
      <c r="AA120" s="81" t="s">
        <v>532</v>
      </c>
      <c r="AB120" s="427"/>
      <c r="AC120" s="505">
        <v>2</v>
      </c>
      <c r="AD120" s="470"/>
      <c r="AE120" s="20">
        <v>2</v>
      </c>
      <c r="AF120" s="226"/>
      <c r="AG120" s="226"/>
      <c r="AH120" s="226"/>
      <c r="AI120" s="226"/>
      <c r="AJ120" s="226"/>
      <c r="AK120" s="226"/>
      <c r="AL120" s="39">
        <v>0</v>
      </c>
      <c r="AM120" s="427" t="s">
        <v>532</v>
      </c>
      <c r="AN120" s="489"/>
      <c r="AO120" s="495" t="s">
        <v>1121</v>
      </c>
    </row>
    <row r="121" spans="1:41" s="18" customFormat="1" ht="18" hidden="1" customHeight="1">
      <c r="A121" s="517"/>
      <c r="B121" s="524" t="s">
        <v>513</v>
      </c>
      <c r="C121" s="242" t="s">
        <v>90</v>
      </c>
      <c r="D121" s="381" t="s">
        <v>33</v>
      </c>
      <c r="E121" s="381" t="s">
        <v>77</v>
      </c>
      <c r="F121" s="115"/>
      <c r="G121" s="289">
        <v>35</v>
      </c>
      <c r="H121" s="6"/>
      <c r="I121" s="9">
        <v>1</v>
      </c>
      <c r="J121" s="76" t="s">
        <v>17</v>
      </c>
      <c r="K121" s="6"/>
      <c r="L121" s="6"/>
      <c r="M121" s="6"/>
      <c r="N121" s="6"/>
      <c r="O121" s="6"/>
      <c r="P121" s="6"/>
      <c r="Q121" s="9"/>
      <c r="R121" s="76"/>
      <c r="S121" s="6"/>
      <c r="T121" s="6"/>
      <c r="U121" s="6"/>
      <c r="V121" s="6"/>
      <c r="W121" s="6"/>
      <c r="X121" s="6"/>
      <c r="Y121" s="6"/>
      <c r="Z121" s="9"/>
      <c r="AA121" s="76"/>
      <c r="AB121" s="110"/>
      <c r="AC121" s="6"/>
      <c r="AD121" s="6"/>
      <c r="AE121" s="6"/>
      <c r="AF121" s="6"/>
      <c r="AG121" s="6"/>
      <c r="AH121" s="6"/>
      <c r="AI121" s="6"/>
      <c r="AJ121" s="6"/>
      <c r="AK121" s="6"/>
      <c r="AL121" s="9"/>
      <c r="AM121" s="110"/>
      <c r="AN121" s="242" t="s">
        <v>650</v>
      </c>
      <c r="AO121" s="491"/>
    </row>
    <row r="122" spans="1:41" s="18" customFormat="1" ht="24.75" hidden="1" customHeight="1">
      <c r="A122" s="517"/>
      <c r="B122" s="524" t="s">
        <v>513</v>
      </c>
      <c r="C122" s="381" t="s">
        <v>1007</v>
      </c>
      <c r="D122" s="381" t="s">
        <v>33</v>
      </c>
      <c r="E122" s="381" t="s">
        <v>88</v>
      </c>
      <c r="F122" s="115"/>
      <c r="G122" s="289">
        <v>20</v>
      </c>
      <c r="H122" s="6"/>
      <c r="I122" s="9">
        <v>1</v>
      </c>
      <c r="J122" s="76" t="s">
        <v>17</v>
      </c>
      <c r="K122" s="6"/>
      <c r="L122" s="6"/>
      <c r="M122" s="6"/>
      <c r="N122" s="6"/>
      <c r="O122" s="6"/>
      <c r="P122" s="6"/>
      <c r="Q122" s="9"/>
      <c r="R122" s="76"/>
      <c r="S122" s="6"/>
      <c r="T122" s="6"/>
      <c r="U122" s="6"/>
      <c r="V122" s="6"/>
      <c r="W122" s="6"/>
      <c r="X122" s="6"/>
      <c r="Y122" s="6"/>
      <c r="Z122" s="9"/>
      <c r="AA122" s="76"/>
      <c r="AB122" s="110"/>
      <c r="AC122" s="6"/>
      <c r="AD122" s="6"/>
      <c r="AE122" s="6"/>
      <c r="AF122" s="6"/>
      <c r="AG122" s="6"/>
      <c r="AH122" s="6"/>
      <c r="AI122" s="6"/>
      <c r="AJ122" s="6"/>
      <c r="AK122" s="6"/>
      <c r="AL122" s="9"/>
      <c r="AM122" s="110"/>
      <c r="AN122" s="242" t="s">
        <v>650</v>
      </c>
      <c r="AO122" s="491"/>
    </row>
    <row r="123" spans="1:41" s="18" customFormat="1" ht="12.75" hidden="1" customHeight="1">
      <c r="A123" s="517"/>
      <c r="B123" s="524" t="s">
        <v>513</v>
      </c>
      <c r="C123" s="242" t="s">
        <v>91</v>
      </c>
      <c r="D123" s="381" t="s">
        <v>33</v>
      </c>
      <c r="E123" s="381" t="s">
        <v>77</v>
      </c>
      <c r="F123" s="115"/>
      <c r="G123" s="289">
        <v>59</v>
      </c>
      <c r="H123" s="6"/>
      <c r="I123" s="9">
        <v>1</v>
      </c>
      <c r="J123" s="76" t="s">
        <v>96</v>
      </c>
      <c r="K123" s="6"/>
      <c r="L123" s="6"/>
      <c r="M123" s="6"/>
      <c r="N123" s="6"/>
      <c r="O123" s="6"/>
      <c r="P123" s="6"/>
      <c r="Q123" s="9"/>
      <c r="R123" s="76"/>
      <c r="S123" s="6"/>
      <c r="T123" s="6"/>
      <c r="U123" s="6"/>
      <c r="V123" s="6"/>
      <c r="W123" s="6"/>
      <c r="X123" s="6"/>
      <c r="Y123" s="6"/>
      <c r="Z123" s="9"/>
      <c r="AA123" s="76"/>
      <c r="AB123" s="110"/>
      <c r="AC123" s="6"/>
      <c r="AD123" s="6"/>
      <c r="AE123" s="6"/>
      <c r="AF123" s="6"/>
      <c r="AG123" s="6"/>
      <c r="AH123" s="6"/>
      <c r="AI123" s="6"/>
      <c r="AJ123" s="6"/>
      <c r="AK123" s="6"/>
      <c r="AL123" s="9"/>
      <c r="AM123" s="110"/>
      <c r="AN123" s="242" t="s">
        <v>650</v>
      </c>
      <c r="AO123" s="491"/>
    </row>
    <row r="124" spans="1:41" s="18" customFormat="1" ht="27" hidden="1" customHeight="1">
      <c r="A124" s="517"/>
      <c r="B124" s="524" t="s">
        <v>513</v>
      </c>
      <c r="C124" s="381" t="s">
        <v>95</v>
      </c>
      <c r="D124" s="381" t="s">
        <v>80</v>
      </c>
      <c r="E124" s="381" t="s">
        <v>87</v>
      </c>
      <c r="F124" s="115"/>
      <c r="G124" s="289">
        <v>20</v>
      </c>
      <c r="H124" s="6"/>
      <c r="I124" s="9">
        <v>1</v>
      </c>
      <c r="J124" s="76" t="s">
        <v>96</v>
      </c>
      <c r="K124" s="6"/>
      <c r="L124" s="6"/>
      <c r="M124" s="6"/>
      <c r="N124" s="6"/>
      <c r="O124" s="6"/>
      <c r="P124" s="6"/>
      <c r="Q124" s="9"/>
      <c r="R124" s="76"/>
      <c r="S124" s="6"/>
      <c r="T124" s="6"/>
      <c r="U124" s="6"/>
      <c r="V124" s="6"/>
      <c r="W124" s="6"/>
      <c r="X124" s="6"/>
      <c r="Y124" s="6"/>
      <c r="Z124" s="9"/>
      <c r="AA124" s="76"/>
      <c r="AB124" s="110"/>
      <c r="AC124" s="6"/>
      <c r="AD124" s="6"/>
      <c r="AE124" s="6"/>
      <c r="AF124" s="6"/>
      <c r="AG124" s="6"/>
      <c r="AH124" s="6"/>
      <c r="AI124" s="6"/>
      <c r="AJ124" s="6"/>
      <c r="AK124" s="6"/>
      <c r="AL124" s="9"/>
      <c r="AM124" s="110"/>
      <c r="AN124" s="242" t="s">
        <v>650</v>
      </c>
      <c r="AO124" s="491"/>
    </row>
    <row r="125" spans="1:41" s="18" customFormat="1" ht="18" hidden="1" customHeight="1">
      <c r="A125" s="517"/>
      <c r="B125" s="524" t="s">
        <v>513</v>
      </c>
      <c r="C125" s="94" t="s">
        <v>97</v>
      </c>
      <c r="D125" s="968" t="s">
        <v>15</v>
      </c>
      <c r="E125" s="95" t="s">
        <v>87</v>
      </c>
      <c r="F125" s="115"/>
      <c r="G125" s="289">
        <v>39</v>
      </c>
      <c r="H125" s="6"/>
      <c r="I125" s="9">
        <v>1</v>
      </c>
      <c r="J125" s="76" t="s">
        <v>17</v>
      </c>
      <c r="K125" s="6"/>
      <c r="L125" s="6"/>
      <c r="M125" s="6"/>
      <c r="N125" s="6"/>
      <c r="O125" s="6"/>
      <c r="P125" s="6"/>
      <c r="Q125" s="9"/>
      <c r="R125" s="76"/>
      <c r="S125" s="6"/>
      <c r="T125" s="6"/>
      <c r="U125" s="6"/>
      <c r="V125" s="6"/>
      <c r="W125" s="6"/>
      <c r="X125" s="6"/>
      <c r="Y125" s="6"/>
      <c r="Z125" s="9"/>
      <c r="AA125" s="76"/>
      <c r="AB125" s="110"/>
      <c r="AC125" s="6"/>
      <c r="AD125" s="6"/>
      <c r="AE125" s="6"/>
      <c r="AF125" s="6"/>
      <c r="AG125" s="6"/>
      <c r="AH125" s="6"/>
      <c r="AI125" s="6"/>
      <c r="AJ125" s="6"/>
      <c r="AK125" s="6"/>
      <c r="AL125" s="9"/>
      <c r="AM125" s="110"/>
      <c r="AN125" s="242" t="s">
        <v>650</v>
      </c>
      <c r="AO125" s="491"/>
    </row>
    <row r="126" spans="1:41" s="18" customFormat="1" ht="18" hidden="1" customHeight="1">
      <c r="A126" s="517">
        <v>764</v>
      </c>
      <c r="B126" s="524" t="s">
        <v>513</v>
      </c>
      <c r="C126" s="94" t="s">
        <v>97</v>
      </c>
      <c r="D126" s="968"/>
      <c r="E126" s="95" t="s">
        <v>87</v>
      </c>
      <c r="F126" s="123" t="s">
        <v>710</v>
      </c>
      <c r="G126" s="10"/>
      <c r="H126" s="289">
        <v>1</v>
      </c>
      <c r="I126" s="9">
        <v>0</v>
      </c>
      <c r="J126" s="76" t="s">
        <v>532</v>
      </c>
      <c r="K126" s="6">
        <f>1-1</f>
        <v>0</v>
      </c>
      <c r="L126" s="6"/>
      <c r="M126" s="6"/>
      <c r="N126" s="6">
        <f>1-1</f>
        <v>0</v>
      </c>
      <c r="O126" s="6"/>
      <c r="P126" s="6">
        <v>1</v>
      </c>
      <c r="Q126" s="9">
        <v>0</v>
      </c>
      <c r="R126" s="76" t="s">
        <v>711</v>
      </c>
      <c r="S126" s="6"/>
      <c r="T126" s="6"/>
      <c r="U126" s="6"/>
      <c r="V126" s="6"/>
      <c r="W126" s="6"/>
      <c r="X126" s="6"/>
      <c r="Y126" s="6"/>
      <c r="Z126" s="9">
        <v>0</v>
      </c>
      <c r="AA126" s="76" t="s">
        <v>711</v>
      </c>
      <c r="AB126" s="110"/>
      <c r="AC126" s="6"/>
      <c r="AD126" s="6"/>
      <c r="AE126" s="6"/>
      <c r="AF126" s="6"/>
      <c r="AG126" s="6"/>
      <c r="AH126" s="6"/>
      <c r="AI126" s="6"/>
      <c r="AJ126" s="6"/>
      <c r="AK126" s="6"/>
      <c r="AL126" s="9">
        <v>0</v>
      </c>
      <c r="AM126" s="110" t="s">
        <v>711</v>
      </c>
      <c r="AN126" s="242" t="s">
        <v>650</v>
      </c>
      <c r="AO126" s="491"/>
    </row>
    <row r="127" spans="1:41" s="18" customFormat="1" ht="25.5" hidden="1" customHeight="1">
      <c r="A127" s="517"/>
      <c r="B127" s="524" t="s">
        <v>513</v>
      </c>
      <c r="C127" s="86" t="s">
        <v>98</v>
      </c>
      <c r="D127" s="106" t="s">
        <v>48</v>
      </c>
      <c r="E127" s="381" t="s">
        <v>92</v>
      </c>
      <c r="F127" s="113"/>
      <c r="G127" s="296">
        <v>34</v>
      </c>
      <c r="H127" s="6"/>
      <c r="I127" s="9">
        <v>1</v>
      </c>
      <c r="J127" s="76" t="s">
        <v>17</v>
      </c>
      <c r="K127" s="6"/>
      <c r="L127" s="6"/>
      <c r="M127" s="6"/>
      <c r="N127" s="6"/>
      <c r="O127" s="6"/>
      <c r="P127" s="6"/>
      <c r="Q127" s="9"/>
      <c r="R127" s="76"/>
      <c r="S127" s="6"/>
      <c r="T127" s="6"/>
      <c r="U127" s="6"/>
      <c r="V127" s="6"/>
      <c r="W127" s="6"/>
      <c r="X127" s="6"/>
      <c r="Y127" s="6"/>
      <c r="Z127" s="9"/>
      <c r="AA127" s="76"/>
      <c r="AB127" s="110"/>
      <c r="AC127" s="6"/>
      <c r="AD127" s="6"/>
      <c r="AE127" s="6"/>
      <c r="AF127" s="6"/>
      <c r="AG127" s="6"/>
      <c r="AH127" s="6"/>
      <c r="AI127" s="6"/>
      <c r="AJ127" s="6"/>
      <c r="AK127" s="6"/>
      <c r="AL127" s="9"/>
      <c r="AM127" s="110"/>
      <c r="AN127" s="242" t="s">
        <v>650</v>
      </c>
      <c r="AO127" s="491"/>
    </row>
    <row r="128" spans="1:41" s="18" customFormat="1" ht="24" customHeight="1">
      <c r="A128" s="517">
        <v>264</v>
      </c>
      <c r="B128" s="524" t="s">
        <v>513</v>
      </c>
      <c r="C128" s="133" t="s">
        <v>686</v>
      </c>
      <c r="D128" s="134" t="s">
        <v>569</v>
      </c>
      <c r="E128" s="132" t="s">
        <v>87</v>
      </c>
      <c r="F128" s="123" t="s">
        <v>687</v>
      </c>
      <c r="G128" s="12"/>
      <c r="H128" s="289">
        <v>74</v>
      </c>
      <c r="I128" s="11">
        <v>0.50119999999999998</v>
      </c>
      <c r="J128" s="76" t="s">
        <v>41</v>
      </c>
      <c r="K128" s="6">
        <v>74</v>
      </c>
      <c r="L128" s="34"/>
      <c r="M128" s="334">
        <v>74</v>
      </c>
      <c r="N128" s="34"/>
      <c r="O128" s="34"/>
      <c r="P128" s="34"/>
      <c r="Q128" s="9">
        <v>0.72340000000000004</v>
      </c>
      <c r="R128" s="75" t="s">
        <v>41</v>
      </c>
      <c r="S128" s="6"/>
      <c r="T128" s="6"/>
      <c r="U128" s="34"/>
      <c r="V128" s="335">
        <v>74</v>
      </c>
      <c r="W128" s="34"/>
      <c r="X128" s="34"/>
      <c r="Y128" s="34"/>
      <c r="Z128" s="9">
        <v>0.72340000000000004</v>
      </c>
      <c r="AA128" s="75" t="s">
        <v>41</v>
      </c>
      <c r="AB128" s="137"/>
      <c r="AC128" s="385">
        <v>74</v>
      </c>
      <c r="AD128" s="469"/>
      <c r="AE128" s="34"/>
      <c r="AF128" s="34">
        <v>74</v>
      </c>
      <c r="AG128" s="34"/>
      <c r="AH128" s="34"/>
      <c r="AI128" s="34"/>
      <c r="AJ128" s="34"/>
      <c r="AK128" s="34"/>
      <c r="AL128" s="9">
        <v>0.8145</v>
      </c>
      <c r="AM128" s="137" t="s">
        <v>41</v>
      </c>
      <c r="AN128" s="242" t="s">
        <v>995</v>
      </c>
      <c r="AO128" s="491"/>
    </row>
    <row r="129" spans="1:41" s="18" customFormat="1" ht="26.25" customHeight="1">
      <c r="A129" s="517"/>
      <c r="B129" s="524" t="s">
        <v>513</v>
      </c>
      <c r="C129" s="133" t="s">
        <v>686</v>
      </c>
      <c r="D129" s="134" t="s">
        <v>569</v>
      </c>
      <c r="E129" s="132" t="s">
        <v>87</v>
      </c>
      <c r="F129" s="123" t="s">
        <v>687</v>
      </c>
      <c r="G129" s="12"/>
      <c r="H129" s="6"/>
      <c r="I129" s="11"/>
      <c r="J129" s="76"/>
      <c r="K129" s="6"/>
      <c r="L129" s="332">
        <v>5</v>
      </c>
      <c r="M129" s="25"/>
      <c r="N129" s="25"/>
      <c r="O129" s="25"/>
      <c r="P129" s="25"/>
      <c r="Q129" s="40">
        <v>0</v>
      </c>
      <c r="R129" s="76" t="s">
        <v>532</v>
      </c>
      <c r="S129" s="6"/>
      <c r="T129" s="6"/>
      <c r="U129" s="332">
        <v>5</v>
      </c>
      <c r="V129" s="25"/>
      <c r="W129" s="25"/>
      <c r="X129" s="25"/>
      <c r="Y129" s="25"/>
      <c r="Z129" s="40">
        <v>0</v>
      </c>
      <c r="AA129" s="76" t="s">
        <v>532</v>
      </c>
      <c r="AB129" s="110"/>
      <c r="AC129" s="385">
        <v>5</v>
      </c>
      <c r="AD129" s="469"/>
      <c r="AE129" s="34">
        <v>5</v>
      </c>
      <c r="AF129" s="25"/>
      <c r="AG129" s="25"/>
      <c r="AH129" s="25"/>
      <c r="AI129" s="25"/>
      <c r="AJ129" s="25"/>
      <c r="AK129" s="25"/>
      <c r="AL129" s="40">
        <v>0</v>
      </c>
      <c r="AM129" s="110" t="s">
        <v>532</v>
      </c>
      <c r="AN129" s="242" t="s">
        <v>995</v>
      </c>
      <c r="AO129" s="491"/>
    </row>
    <row r="130" spans="1:41" s="18" customFormat="1" ht="29.25" hidden="1" customHeight="1">
      <c r="A130" s="517"/>
      <c r="B130" s="524" t="s">
        <v>513</v>
      </c>
      <c r="C130" s="86" t="s">
        <v>99</v>
      </c>
      <c r="D130" s="106" t="s">
        <v>94</v>
      </c>
      <c r="E130" s="381" t="s">
        <v>92</v>
      </c>
      <c r="F130" s="113"/>
      <c r="G130" s="296">
        <v>29</v>
      </c>
      <c r="H130" s="6"/>
      <c r="I130" s="11">
        <v>1</v>
      </c>
      <c r="J130" s="75" t="s">
        <v>17</v>
      </c>
      <c r="K130" s="6"/>
      <c r="L130" s="12"/>
      <c r="M130" s="12"/>
      <c r="N130" s="6"/>
      <c r="O130" s="12"/>
      <c r="P130" s="12"/>
      <c r="Q130" s="11"/>
      <c r="R130" s="75"/>
      <c r="S130" s="6"/>
      <c r="T130" s="6"/>
      <c r="U130" s="12"/>
      <c r="V130" s="12"/>
      <c r="W130" s="6"/>
      <c r="X130" s="12"/>
      <c r="Y130" s="12"/>
      <c r="Z130" s="11"/>
      <c r="AA130" s="75"/>
      <c r="AB130" s="137"/>
      <c r="AC130" s="6"/>
      <c r="AD130" s="12"/>
      <c r="AE130" s="12"/>
      <c r="AF130" s="12"/>
      <c r="AG130" s="6"/>
      <c r="AH130" s="12"/>
      <c r="AI130" s="12"/>
      <c r="AJ130" s="12"/>
      <c r="AK130" s="12"/>
      <c r="AL130" s="11"/>
      <c r="AM130" s="137"/>
      <c r="AN130" s="242" t="s">
        <v>650</v>
      </c>
      <c r="AO130" s="491"/>
    </row>
    <row r="131" spans="1:41" s="18" customFormat="1" ht="18" hidden="1" customHeight="1">
      <c r="A131" s="517"/>
      <c r="B131" s="524" t="s">
        <v>513</v>
      </c>
      <c r="C131" s="86" t="s">
        <v>100</v>
      </c>
      <c r="D131" s="106" t="s">
        <v>101</v>
      </c>
      <c r="E131" s="381" t="s">
        <v>87</v>
      </c>
      <c r="F131" s="113"/>
      <c r="G131" s="296">
        <v>23</v>
      </c>
      <c r="H131" s="6"/>
      <c r="I131" s="9">
        <v>1</v>
      </c>
      <c r="J131" s="76" t="s">
        <v>17</v>
      </c>
      <c r="K131" s="6"/>
      <c r="L131" s="6"/>
      <c r="M131" s="6"/>
      <c r="N131" s="6"/>
      <c r="O131" s="6"/>
      <c r="P131" s="6"/>
      <c r="Q131" s="9"/>
      <c r="R131" s="76"/>
      <c r="S131" s="6"/>
      <c r="T131" s="6"/>
      <c r="U131" s="6"/>
      <c r="V131" s="6"/>
      <c r="W131" s="6"/>
      <c r="X131" s="6"/>
      <c r="Y131" s="6"/>
      <c r="Z131" s="9"/>
      <c r="AA131" s="76"/>
      <c r="AB131" s="110"/>
      <c r="AC131" s="6"/>
      <c r="AD131" s="6"/>
      <c r="AE131" s="6"/>
      <c r="AF131" s="6"/>
      <c r="AG131" s="6"/>
      <c r="AH131" s="6"/>
      <c r="AI131" s="6"/>
      <c r="AJ131" s="6"/>
      <c r="AK131" s="6"/>
      <c r="AL131" s="9"/>
      <c r="AM131" s="110"/>
      <c r="AN131" s="242" t="s">
        <v>650</v>
      </c>
      <c r="AO131" s="491"/>
    </row>
    <row r="132" spans="1:41" s="18" customFormat="1" ht="18" hidden="1" customHeight="1">
      <c r="A132" s="517"/>
      <c r="B132" s="524" t="s">
        <v>513</v>
      </c>
      <c r="C132" s="105" t="s">
        <v>102</v>
      </c>
      <c r="D132" s="106" t="s">
        <v>43</v>
      </c>
      <c r="E132" s="381" t="s">
        <v>87</v>
      </c>
      <c r="F132" s="113"/>
      <c r="G132" s="296">
        <v>23</v>
      </c>
      <c r="H132" s="6"/>
      <c r="I132" s="9">
        <v>1</v>
      </c>
      <c r="J132" s="76" t="s">
        <v>17</v>
      </c>
      <c r="K132" s="6"/>
      <c r="L132" s="6"/>
      <c r="M132" s="6"/>
      <c r="N132" s="6"/>
      <c r="O132" s="6"/>
      <c r="P132" s="6"/>
      <c r="Q132" s="9"/>
      <c r="R132" s="76"/>
      <c r="S132" s="6"/>
      <c r="T132" s="6"/>
      <c r="U132" s="6"/>
      <c r="V132" s="6"/>
      <c r="W132" s="6"/>
      <c r="X132" s="6"/>
      <c r="Y132" s="6"/>
      <c r="Z132" s="9"/>
      <c r="AA132" s="76"/>
      <c r="AB132" s="110"/>
      <c r="AC132" s="6"/>
      <c r="AD132" s="6"/>
      <c r="AE132" s="6"/>
      <c r="AF132" s="6"/>
      <c r="AG132" s="6"/>
      <c r="AH132" s="6"/>
      <c r="AI132" s="6"/>
      <c r="AJ132" s="6"/>
      <c r="AK132" s="6"/>
      <c r="AL132" s="9"/>
      <c r="AM132" s="110"/>
      <c r="AN132" s="242" t="s">
        <v>650</v>
      </c>
      <c r="AO132" s="491"/>
    </row>
    <row r="133" spans="1:41" s="18" customFormat="1" ht="18" hidden="1" customHeight="1">
      <c r="A133" s="517"/>
      <c r="B133" s="524" t="s">
        <v>513</v>
      </c>
      <c r="C133" s="63" t="s">
        <v>103</v>
      </c>
      <c r="D133" s="106" t="s">
        <v>93</v>
      </c>
      <c r="E133" s="126" t="s">
        <v>104</v>
      </c>
      <c r="F133" s="118"/>
      <c r="G133" s="289">
        <v>7</v>
      </c>
      <c r="H133" s="6"/>
      <c r="I133" s="9">
        <v>1</v>
      </c>
      <c r="J133" s="76" t="s">
        <v>17</v>
      </c>
      <c r="K133" s="6"/>
      <c r="L133" s="6"/>
      <c r="M133" s="6"/>
      <c r="N133" s="6"/>
      <c r="O133" s="6"/>
      <c r="P133" s="6"/>
      <c r="Q133" s="9"/>
      <c r="R133" s="76"/>
      <c r="S133" s="6"/>
      <c r="T133" s="6"/>
      <c r="U133" s="6"/>
      <c r="V133" s="6"/>
      <c r="W133" s="6"/>
      <c r="X133" s="6"/>
      <c r="Y133" s="6"/>
      <c r="Z133" s="9"/>
      <c r="AA133" s="76"/>
      <c r="AB133" s="110"/>
      <c r="AC133" s="6"/>
      <c r="AD133" s="6"/>
      <c r="AE133" s="6"/>
      <c r="AF133" s="6"/>
      <c r="AG133" s="6"/>
      <c r="AH133" s="6"/>
      <c r="AI133" s="6"/>
      <c r="AJ133" s="6"/>
      <c r="AK133" s="6"/>
      <c r="AL133" s="9"/>
      <c r="AM133" s="110"/>
      <c r="AN133" s="242" t="s">
        <v>650</v>
      </c>
      <c r="AO133" s="491"/>
    </row>
    <row r="134" spans="1:41" s="18" customFormat="1" ht="18" hidden="1" customHeight="1">
      <c r="A134" s="517"/>
      <c r="B134" s="524" t="s">
        <v>513</v>
      </c>
      <c r="C134" s="105" t="s">
        <v>105</v>
      </c>
      <c r="D134" s="104" t="s">
        <v>106</v>
      </c>
      <c r="E134" s="126" t="s">
        <v>107</v>
      </c>
      <c r="F134" s="118"/>
      <c r="G134" s="289">
        <v>27</v>
      </c>
      <c r="H134" s="6"/>
      <c r="I134" s="9">
        <v>1</v>
      </c>
      <c r="J134" s="76" t="s">
        <v>17</v>
      </c>
      <c r="K134" s="6"/>
      <c r="L134" s="6"/>
      <c r="M134" s="6"/>
      <c r="N134" s="6"/>
      <c r="O134" s="6"/>
      <c r="P134" s="6"/>
      <c r="Q134" s="9"/>
      <c r="R134" s="76"/>
      <c r="S134" s="6"/>
      <c r="T134" s="6"/>
      <c r="U134" s="6"/>
      <c r="V134" s="6"/>
      <c r="W134" s="6"/>
      <c r="X134" s="6"/>
      <c r="Y134" s="6"/>
      <c r="Z134" s="9"/>
      <c r="AA134" s="76"/>
      <c r="AB134" s="110"/>
      <c r="AC134" s="6"/>
      <c r="AD134" s="6"/>
      <c r="AE134" s="6"/>
      <c r="AF134" s="6"/>
      <c r="AG134" s="6"/>
      <c r="AH134" s="6"/>
      <c r="AI134" s="6"/>
      <c r="AJ134" s="6"/>
      <c r="AK134" s="6"/>
      <c r="AL134" s="9"/>
      <c r="AM134" s="110"/>
      <c r="AN134" s="242" t="s">
        <v>650</v>
      </c>
      <c r="AO134" s="491"/>
    </row>
    <row r="135" spans="1:41" s="19" customFormat="1" ht="18" hidden="1" customHeight="1">
      <c r="A135" s="517">
        <v>493</v>
      </c>
      <c r="B135" s="524" t="s">
        <v>513</v>
      </c>
      <c r="C135" s="248" t="s">
        <v>108</v>
      </c>
      <c r="D135" s="238" t="s">
        <v>109</v>
      </c>
      <c r="E135" s="238" t="s">
        <v>92</v>
      </c>
      <c r="F135" s="123" t="s">
        <v>688</v>
      </c>
      <c r="G135" s="34"/>
      <c r="H135" s="334">
        <f>40-1</f>
        <v>39</v>
      </c>
      <c r="I135" s="40">
        <v>0.45340000000000003</v>
      </c>
      <c r="J135" s="82" t="s">
        <v>41</v>
      </c>
      <c r="K135" s="334">
        <f>40-1</f>
        <v>39</v>
      </c>
      <c r="L135" s="34"/>
      <c r="M135" s="34"/>
      <c r="N135" s="334">
        <f>40-1</f>
        <v>39</v>
      </c>
      <c r="O135" s="34"/>
      <c r="P135" s="34"/>
      <c r="Q135" s="40">
        <v>1</v>
      </c>
      <c r="R135" s="75" t="s">
        <v>668</v>
      </c>
      <c r="S135" s="34"/>
      <c r="T135" s="34"/>
      <c r="U135" s="34"/>
      <c r="V135" s="34"/>
      <c r="W135" s="34"/>
      <c r="X135" s="34"/>
      <c r="Y135" s="34"/>
      <c r="Z135" s="40">
        <v>1</v>
      </c>
      <c r="AA135" s="75" t="s">
        <v>668</v>
      </c>
      <c r="AB135" s="137"/>
      <c r="AC135" s="6"/>
      <c r="AD135" s="34"/>
      <c r="AE135" s="34"/>
      <c r="AF135" s="34"/>
      <c r="AG135" s="34"/>
      <c r="AH135" s="34"/>
      <c r="AI135" s="34"/>
      <c r="AJ135" s="34"/>
      <c r="AK135" s="34"/>
      <c r="AL135" s="40">
        <v>1</v>
      </c>
      <c r="AM135" s="137" t="s">
        <v>668</v>
      </c>
      <c r="AN135" s="491"/>
      <c r="AO135" s="493"/>
    </row>
    <row r="136" spans="1:41" s="19" customFormat="1" ht="18" customHeight="1">
      <c r="A136" s="517"/>
      <c r="B136" s="524" t="s">
        <v>513</v>
      </c>
      <c r="C136" s="248" t="s">
        <v>108</v>
      </c>
      <c r="D136" s="238" t="s">
        <v>109</v>
      </c>
      <c r="E136" s="238" t="s">
        <v>92</v>
      </c>
      <c r="F136" s="123" t="s">
        <v>688</v>
      </c>
      <c r="G136" s="34"/>
      <c r="H136" s="334">
        <v>1</v>
      </c>
      <c r="I136" s="40">
        <v>0</v>
      </c>
      <c r="J136" s="82" t="s">
        <v>532</v>
      </c>
      <c r="K136" s="334">
        <v>1</v>
      </c>
      <c r="L136" s="334">
        <v>1</v>
      </c>
      <c r="M136" s="34"/>
      <c r="N136" s="34"/>
      <c r="O136" s="34"/>
      <c r="P136" s="34"/>
      <c r="Q136" s="40">
        <v>0</v>
      </c>
      <c r="R136" s="76" t="s">
        <v>532</v>
      </c>
      <c r="S136" s="34"/>
      <c r="T136" s="34"/>
      <c r="U136" s="334">
        <v>1</v>
      </c>
      <c r="V136" s="34"/>
      <c r="W136" s="34"/>
      <c r="X136" s="34"/>
      <c r="Y136" s="34"/>
      <c r="Z136" s="40">
        <v>0</v>
      </c>
      <c r="AA136" s="76" t="s">
        <v>532</v>
      </c>
      <c r="AB136" s="110"/>
      <c r="AC136" s="367">
        <v>1</v>
      </c>
      <c r="AD136" s="469"/>
      <c r="AE136" s="34">
        <v>1</v>
      </c>
      <c r="AF136" s="34"/>
      <c r="AG136" s="34"/>
      <c r="AH136" s="34"/>
      <c r="AI136" s="34"/>
      <c r="AJ136" s="34"/>
      <c r="AK136" s="34"/>
      <c r="AL136" s="40">
        <v>0</v>
      </c>
      <c r="AM136" s="110" t="s">
        <v>532</v>
      </c>
      <c r="AN136" s="242" t="s">
        <v>650</v>
      </c>
      <c r="AO136" s="493"/>
    </row>
    <row r="137" spans="1:41" s="18" customFormat="1" ht="21.75" hidden="1" customHeight="1">
      <c r="A137" s="517">
        <v>686</v>
      </c>
      <c r="B137" s="524" t="s">
        <v>513</v>
      </c>
      <c r="C137" s="181" t="s">
        <v>110</v>
      </c>
      <c r="D137" s="237" t="s">
        <v>582</v>
      </c>
      <c r="E137" s="237" t="s">
        <v>89</v>
      </c>
      <c r="F137" s="123" t="s">
        <v>688</v>
      </c>
      <c r="G137" s="6" t="s">
        <v>0</v>
      </c>
      <c r="H137" s="289">
        <v>51</v>
      </c>
      <c r="I137" s="9">
        <v>0</v>
      </c>
      <c r="J137" s="76" t="s">
        <v>532</v>
      </c>
      <c r="K137" s="6">
        <v>51</v>
      </c>
      <c r="L137" s="34"/>
      <c r="M137" s="34"/>
      <c r="N137" s="334">
        <v>50</v>
      </c>
      <c r="O137" s="34"/>
      <c r="P137" s="34"/>
      <c r="Q137" s="40">
        <v>1</v>
      </c>
      <c r="R137" s="75" t="s">
        <v>668</v>
      </c>
      <c r="S137" s="6"/>
      <c r="T137" s="6"/>
      <c r="U137" s="34"/>
      <c r="V137" s="34"/>
      <c r="W137" s="34"/>
      <c r="X137" s="34"/>
      <c r="Y137" s="34"/>
      <c r="Z137" s="40">
        <v>1</v>
      </c>
      <c r="AA137" s="75" t="s">
        <v>668</v>
      </c>
      <c r="AB137" s="137"/>
      <c r="AC137" s="6"/>
      <c r="AD137" s="6"/>
      <c r="AE137" s="34"/>
      <c r="AF137" s="34"/>
      <c r="AG137" s="34"/>
      <c r="AH137" s="34"/>
      <c r="AI137" s="34"/>
      <c r="AJ137" s="34"/>
      <c r="AK137" s="34"/>
      <c r="AL137" s="40">
        <v>1</v>
      </c>
      <c r="AM137" s="137" t="s">
        <v>668</v>
      </c>
      <c r="AN137" s="242" t="s">
        <v>650</v>
      </c>
      <c r="AO137" s="491"/>
    </row>
    <row r="138" spans="1:41" s="18" customFormat="1" ht="21" customHeight="1">
      <c r="A138" s="517"/>
      <c r="B138" s="524" t="s">
        <v>513</v>
      </c>
      <c r="C138" s="181" t="s">
        <v>110</v>
      </c>
      <c r="D138" s="237" t="s">
        <v>582</v>
      </c>
      <c r="E138" s="237" t="s">
        <v>89</v>
      </c>
      <c r="F138" s="123" t="s">
        <v>688</v>
      </c>
      <c r="G138" s="6"/>
      <c r="H138" s="6"/>
      <c r="I138" s="9"/>
      <c r="J138" s="76"/>
      <c r="K138" s="6"/>
      <c r="L138" s="334">
        <v>1</v>
      </c>
      <c r="M138" s="34"/>
      <c r="N138" s="34"/>
      <c r="O138" s="34"/>
      <c r="P138" s="34"/>
      <c r="Q138" s="9">
        <v>0</v>
      </c>
      <c r="R138" s="76" t="s">
        <v>532</v>
      </c>
      <c r="S138" s="6"/>
      <c r="T138" s="6"/>
      <c r="U138" s="334">
        <v>1</v>
      </c>
      <c r="V138" s="34"/>
      <c r="W138" s="34"/>
      <c r="X138" s="34"/>
      <c r="Y138" s="34"/>
      <c r="Z138" s="9">
        <v>0</v>
      </c>
      <c r="AA138" s="76" t="s">
        <v>532</v>
      </c>
      <c r="AB138" s="110"/>
      <c r="AC138" s="367">
        <v>1</v>
      </c>
      <c r="AD138" s="469"/>
      <c r="AE138" s="34">
        <v>1</v>
      </c>
      <c r="AF138" s="34"/>
      <c r="AG138" s="34"/>
      <c r="AH138" s="34"/>
      <c r="AI138" s="34"/>
      <c r="AJ138" s="34"/>
      <c r="AK138" s="34"/>
      <c r="AL138" s="9">
        <v>0</v>
      </c>
      <c r="AM138" s="110" t="s">
        <v>532</v>
      </c>
      <c r="AN138" s="242" t="s">
        <v>650</v>
      </c>
      <c r="AO138" s="242" t="s">
        <v>667</v>
      </c>
    </row>
    <row r="139" spans="1:41" s="18" customFormat="1" ht="18" hidden="1" customHeight="1">
      <c r="A139" s="517">
        <v>771</v>
      </c>
      <c r="B139" s="524" t="s">
        <v>513</v>
      </c>
      <c r="C139" s="127" t="s">
        <v>111</v>
      </c>
      <c r="D139" s="126" t="s">
        <v>48</v>
      </c>
      <c r="E139" s="126" t="s">
        <v>87</v>
      </c>
      <c r="F139" s="123" t="s">
        <v>654</v>
      </c>
      <c r="G139" s="6"/>
      <c r="H139" s="289">
        <v>67</v>
      </c>
      <c r="I139" s="9">
        <v>0.49569999999999997</v>
      </c>
      <c r="J139" s="110" t="s">
        <v>41</v>
      </c>
      <c r="K139" s="289">
        <v>67</v>
      </c>
      <c r="L139" s="6"/>
      <c r="M139" s="6"/>
      <c r="N139" s="289">
        <v>67</v>
      </c>
      <c r="O139" s="6"/>
      <c r="P139" s="6"/>
      <c r="Q139" s="9">
        <v>1</v>
      </c>
      <c r="R139" s="75" t="s">
        <v>668</v>
      </c>
      <c r="S139" s="6"/>
      <c r="T139" s="6"/>
      <c r="U139" s="6"/>
      <c r="V139" s="6"/>
      <c r="W139" s="6"/>
      <c r="X139" s="6"/>
      <c r="Y139" s="6"/>
      <c r="Z139" s="9">
        <v>1</v>
      </c>
      <c r="AA139" s="75" t="s">
        <v>668</v>
      </c>
      <c r="AB139" s="137"/>
      <c r="AC139" s="6"/>
      <c r="AD139" s="6"/>
      <c r="AE139" s="6"/>
      <c r="AF139" s="6"/>
      <c r="AG139" s="6"/>
      <c r="AH139" s="6"/>
      <c r="AI139" s="6"/>
      <c r="AJ139" s="6"/>
      <c r="AK139" s="6"/>
      <c r="AL139" s="9">
        <v>1</v>
      </c>
      <c r="AM139" s="137" t="s">
        <v>668</v>
      </c>
      <c r="AN139" s="242" t="s">
        <v>650</v>
      </c>
      <c r="AO139" s="491"/>
    </row>
    <row r="140" spans="1:41" s="18" customFormat="1" ht="24.75" hidden="1" customHeight="1">
      <c r="A140" s="517">
        <v>479</v>
      </c>
      <c r="B140" s="524" t="s">
        <v>513</v>
      </c>
      <c r="C140" s="87" t="s">
        <v>112</v>
      </c>
      <c r="D140" s="44" t="s">
        <v>113</v>
      </c>
      <c r="E140" s="126" t="s">
        <v>87</v>
      </c>
      <c r="F140" s="123" t="s">
        <v>655</v>
      </c>
      <c r="G140" s="6"/>
      <c r="H140" s="289">
        <v>39</v>
      </c>
      <c r="I140" s="9">
        <v>0</v>
      </c>
      <c r="J140" s="76" t="s">
        <v>532</v>
      </c>
      <c r="K140" s="289">
        <v>39</v>
      </c>
      <c r="L140" s="6"/>
      <c r="M140" s="6"/>
      <c r="N140" s="289">
        <v>39</v>
      </c>
      <c r="O140" s="6"/>
      <c r="P140" s="6"/>
      <c r="Q140" s="9">
        <v>1</v>
      </c>
      <c r="R140" s="75" t="s">
        <v>668</v>
      </c>
      <c r="S140" s="6"/>
      <c r="T140" s="6"/>
      <c r="U140" s="6"/>
      <c r="V140" s="6"/>
      <c r="W140" s="6"/>
      <c r="X140" s="6"/>
      <c r="Y140" s="6"/>
      <c r="Z140" s="9">
        <v>1</v>
      </c>
      <c r="AA140" s="75" t="s">
        <v>668</v>
      </c>
      <c r="AB140" s="137"/>
      <c r="AC140" s="6"/>
      <c r="AD140" s="6"/>
      <c r="AE140" s="6"/>
      <c r="AF140" s="6"/>
      <c r="AG140" s="6"/>
      <c r="AH140" s="6"/>
      <c r="AI140" s="6"/>
      <c r="AJ140" s="6"/>
      <c r="AK140" s="6"/>
      <c r="AL140" s="9">
        <v>1</v>
      </c>
      <c r="AM140" s="137" t="s">
        <v>668</v>
      </c>
      <c r="AN140" s="242" t="s">
        <v>650</v>
      </c>
      <c r="AO140" s="491"/>
    </row>
    <row r="141" spans="1:41" s="18" customFormat="1" ht="22.5" hidden="1" customHeight="1">
      <c r="A141" s="517">
        <v>618</v>
      </c>
      <c r="B141" s="524" t="s">
        <v>513</v>
      </c>
      <c r="C141" s="87" t="s">
        <v>114</v>
      </c>
      <c r="D141" s="44" t="s">
        <v>48</v>
      </c>
      <c r="E141" s="126" t="s">
        <v>87</v>
      </c>
      <c r="F141" s="123" t="s">
        <v>655</v>
      </c>
      <c r="G141" s="14"/>
      <c r="H141" s="336">
        <v>15</v>
      </c>
      <c r="I141" s="9">
        <v>0</v>
      </c>
      <c r="J141" s="76" t="s">
        <v>532</v>
      </c>
      <c r="K141" s="336">
        <v>15</v>
      </c>
      <c r="L141" s="14"/>
      <c r="M141" s="14"/>
      <c r="N141" s="336">
        <v>15</v>
      </c>
      <c r="O141" s="14"/>
      <c r="P141" s="14"/>
      <c r="Q141" s="9">
        <v>1</v>
      </c>
      <c r="R141" s="75" t="s">
        <v>668</v>
      </c>
      <c r="S141" s="14"/>
      <c r="T141" s="14"/>
      <c r="U141" s="14"/>
      <c r="V141" s="14"/>
      <c r="W141" s="14"/>
      <c r="X141" s="14"/>
      <c r="Y141" s="14"/>
      <c r="Z141" s="9">
        <v>1</v>
      </c>
      <c r="AA141" s="75" t="s">
        <v>668</v>
      </c>
      <c r="AB141" s="137"/>
      <c r="AC141" s="14"/>
      <c r="AD141" s="14"/>
      <c r="AE141" s="14"/>
      <c r="AF141" s="14"/>
      <c r="AG141" s="14"/>
      <c r="AH141" s="14"/>
      <c r="AI141" s="14"/>
      <c r="AJ141" s="14"/>
      <c r="AK141" s="14"/>
      <c r="AL141" s="9">
        <v>1</v>
      </c>
      <c r="AM141" s="137" t="s">
        <v>668</v>
      </c>
      <c r="AN141" s="242" t="s">
        <v>650</v>
      </c>
      <c r="AO141" s="491"/>
    </row>
    <row r="142" spans="1:41" s="18" customFormat="1" ht="21.75" hidden="1" customHeight="1">
      <c r="A142" s="517"/>
      <c r="B142" s="524" t="s">
        <v>513</v>
      </c>
      <c r="C142" s="87" t="s">
        <v>115</v>
      </c>
      <c r="D142" s="44" t="s">
        <v>116</v>
      </c>
      <c r="E142" s="126" t="s">
        <v>87</v>
      </c>
      <c r="F142" s="118"/>
      <c r="G142" s="289">
        <v>53</v>
      </c>
      <c r="H142" s="6"/>
      <c r="I142" s="9">
        <v>1</v>
      </c>
      <c r="J142" s="76" t="s">
        <v>17</v>
      </c>
      <c r="K142" s="6"/>
      <c r="L142" s="6"/>
      <c r="M142" s="6"/>
      <c r="N142" s="6"/>
      <c r="O142" s="6"/>
      <c r="P142" s="6"/>
      <c r="Q142" s="9"/>
      <c r="R142" s="76"/>
      <c r="S142" s="6"/>
      <c r="T142" s="6"/>
      <c r="U142" s="6"/>
      <c r="V142" s="6"/>
      <c r="W142" s="6"/>
      <c r="X142" s="6"/>
      <c r="Y142" s="6"/>
      <c r="Z142" s="9"/>
      <c r="AA142" s="76"/>
      <c r="AB142" s="110"/>
      <c r="AC142" s="6"/>
      <c r="AD142" s="6"/>
      <c r="AE142" s="6"/>
      <c r="AF142" s="6"/>
      <c r="AG142" s="6"/>
      <c r="AH142" s="6"/>
      <c r="AI142" s="6"/>
      <c r="AJ142" s="6"/>
      <c r="AK142" s="6"/>
      <c r="AL142" s="9"/>
      <c r="AM142" s="110"/>
      <c r="AN142" s="242" t="s">
        <v>650</v>
      </c>
      <c r="AO142" s="491"/>
    </row>
    <row r="143" spans="1:41" s="18" customFormat="1" ht="21.75" customHeight="1">
      <c r="A143" s="517">
        <v>242</v>
      </c>
      <c r="B143" s="524" t="s">
        <v>513</v>
      </c>
      <c r="C143" s="87" t="s">
        <v>571</v>
      </c>
      <c r="D143" s="44" t="s">
        <v>572</v>
      </c>
      <c r="E143" s="126" t="s">
        <v>595</v>
      </c>
      <c r="F143" s="123" t="s">
        <v>681</v>
      </c>
      <c r="G143" s="6"/>
      <c r="H143" s="289">
        <v>70</v>
      </c>
      <c r="I143" s="9">
        <v>0.43969999999999998</v>
      </c>
      <c r="J143" s="76" t="s">
        <v>41</v>
      </c>
      <c r="K143" s="289">
        <v>70</v>
      </c>
      <c r="L143" s="6"/>
      <c r="M143" s="289">
        <v>70</v>
      </c>
      <c r="N143" s="6"/>
      <c r="O143" s="6"/>
      <c r="P143" s="6"/>
      <c r="Q143" s="9" t="s">
        <v>778</v>
      </c>
      <c r="R143" s="75" t="s">
        <v>41</v>
      </c>
      <c r="S143" s="6"/>
      <c r="T143" s="6"/>
      <c r="U143" s="6"/>
      <c r="V143" s="289">
        <v>70</v>
      </c>
      <c r="W143" s="6"/>
      <c r="X143" s="6"/>
      <c r="Y143" s="6"/>
      <c r="Z143" s="9" t="s">
        <v>778</v>
      </c>
      <c r="AA143" s="75" t="s">
        <v>41</v>
      </c>
      <c r="AB143" s="137"/>
      <c r="AC143" s="385">
        <v>70</v>
      </c>
      <c r="AD143" s="469"/>
      <c r="AE143" s="6"/>
      <c r="AF143" s="6"/>
      <c r="AG143" s="6"/>
      <c r="AH143" s="6"/>
      <c r="AI143" s="6">
        <v>70</v>
      </c>
      <c r="AJ143" s="6"/>
      <c r="AK143" s="6"/>
      <c r="AL143" s="9">
        <v>0.71209999999999996</v>
      </c>
      <c r="AM143" s="137" t="s">
        <v>1011</v>
      </c>
      <c r="AN143" s="242" t="s">
        <v>995</v>
      </c>
      <c r="AO143" s="491"/>
    </row>
    <row r="144" spans="1:41" s="18" customFormat="1" ht="24.75" hidden="1" customHeight="1">
      <c r="A144" s="517"/>
      <c r="B144" s="524" t="s">
        <v>513</v>
      </c>
      <c r="C144" s="87" t="s">
        <v>117</v>
      </c>
      <c r="D144" s="44" t="s">
        <v>93</v>
      </c>
      <c r="E144" s="126" t="s">
        <v>79</v>
      </c>
      <c r="F144" s="118"/>
      <c r="G144" s="289">
        <v>14</v>
      </c>
      <c r="H144" s="6"/>
      <c r="I144" s="9">
        <v>1</v>
      </c>
      <c r="J144" s="76" t="s">
        <v>17</v>
      </c>
      <c r="K144" s="6"/>
      <c r="L144" s="6"/>
      <c r="M144" s="6"/>
      <c r="N144" s="6"/>
      <c r="O144" s="6"/>
      <c r="P144" s="6"/>
      <c r="Q144" s="9"/>
      <c r="R144" s="76"/>
      <c r="S144" s="6"/>
      <c r="T144" s="6"/>
      <c r="U144" s="6"/>
      <c r="V144" s="6"/>
      <c r="W144" s="6"/>
      <c r="X144" s="6"/>
      <c r="Y144" s="6"/>
      <c r="Z144" s="9"/>
      <c r="AA144" s="76"/>
      <c r="AB144" s="110"/>
      <c r="AC144" s="6"/>
      <c r="AD144" s="6"/>
      <c r="AE144" s="6"/>
      <c r="AF144" s="6"/>
      <c r="AG144" s="6"/>
      <c r="AH144" s="6"/>
      <c r="AI144" s="6"/>
      <c r="AJ144" s="6"/>
      <c r="AK144" s="6"/>
      <c r="AL144" s="9"/>
      <c r="AM144" s="110"/>
      <c r="AN144" s="242" t="s">
        <v>650</v>
      </c>
      <c r="AO144" s="491"/>
    </row>
    <row r="145" spans="1:41" s="18" customFormat="1" ht="18" hidden="1" customHeight="1">
      <c r="A145" s="517"/>
      <c r="B145" s="524" t="s">
        <v>513</v>
      </c>
      <c r="C145" s="62" t="s">
        <v>118</v>
      </c>
      <c r="D145" s="44" t="s">
        <v>78</v>
      </c>
      <c r="E145" s="126" t="s">
        <v>87</v>
      </c>
      <c r="F145" s="118"/>
      <c r="G145" s="289">
        <v>48</v>
      </c>
      <c r="H145" s="6"/>
      <c r="I145" s="9">
        <v>1</v>
      </c>
      <c r="J145" s="76" t="s">
        <v>17</v>
      </c>
      <c r="K145" s="6"/>
      <c r="L145" s="6"/>
      <c r="M145" s="6"/>
      <c r="N145" s="6"/>
      <c r="O145" s="6"/>
      <c r="P145" s="6"/>
      <c r="Q145" s="9"/>
      <c r="R145" s="76"/>
      <c r="S145" s="6"/>
      <c r="T145" s="6"/>
      <c r="U145" s="6"/>
      <c r="V145" s="6"/>
      <c r="W145" s="6"/>
      <c r="X145" s="6"/>
      <c r="Y145" s="6"/>
      <c r="Z145" s="9"/>
      <c r="AA145" s="76"/>
      <c r="AB145" s="110"/>
      <c r="AC145" s="6"/>
      <c r="AD145" s="6"/>
      <c r="AE145" s="6"/>
      <c r="AF145" s="6"/>
      <c r="AG145" s="6"/>
      <c r="AH145" s="6"/>
      <c r="AI145" s="6"/>
      <c r="AJ145" s="6"/>
      <c r="AK145" s="6"/>
      <c r="AL145" s="9"/>
      <c r="AM145" s="110"/>
      <c r="AN145" s="242" t="s">
        <v>650</v>
      </c>
      <c r="AO145" s="491"/>
    </row>
    <row r="146" spans="1:41" s="18" customFormat="1" ht="18" hidden="1" customHeight="1">
      <c r="A146" s="517"/>
      <c r="B146" s="524" t="s">
        <v>513</v>
      </c>
      <c r="C146" s="62" t="s">
        <v>119</v>
      </c>
      <c r="D146" s="44" t="s">
        <v>78</v>
      </c>
      <c r="E146" s="126" t="s">
        <v>87</v>
      </c>
      <c r="F146" s="118"/>
      <c r="G146" s="289">
        <v>30</v>
      </c>
      <c r="H146" s="6"/>
      <c r="I146" s="9">
        <v>1</v>
      </c>
      <c r="J146" s="76" t="s">
        <v>17</v>
      </c>
      <c r="K146" s="6"/>
      <c r="L146" s="6"/>
      <c r="M146" s="6"/>
      <c r="N146" s="6"/>
      <c r="O146" s="6"/>
      <c r="P146" s="6"/>
      <c r="Q146" s="9"/>
      <c r="R146" s="76"/>
      <c r="S146" s="6"/>
      <c r="T146" s="6"/>
      <c r="U146" s="6"/>
      <c r="V146" s="6"/>
      <c r="W146" s="6"/>
      <c r="X146" s="6"/>
      <c r="Y146" s="6"/>
      <c r="Z146" s="9"/>
      <c r="AA146" s="76"/>
      <c r="AB146" s="110"/>
      <c r="AC146" s="6"/>
      <c r="AD146" s="6"/>
      <c r="AE146" s="6"/>
      <c r="AF146" s="6"/>
      <c r="AG146" s="6"/>
      <c r="AH146" s="6"/>
      <c r="AI146" s="6"/>
      <c r="AJ146" s="6"/>
      <c r="AK146" s="6"/>
      <c r="AL146" s="9"/>
      <c r="AM146" s="110"/>
      <c r="AN146" s="242" t="s">
        <v>650</v>
      </c>
      <c r="AO146" s="491"/>
    </row>
    <row r="147" spans="1:41" s="18" customFormat="1" ht="18" hidden="1" customHeight="1">
      <c r="A147" s="517"/>
      <c r="B147" s="524" t="s">
        <v>513</v>
      </c>
      <c r="C147" s="62" t="s">
        <v>120</v>
      </c>
      <c r="D147" s="44" t="s">
        <v>78</v>
      </c>
      <c r="E147" s="126" t="s">
        <v>87</v>
      </c>
      <c r="F147" s="118"/>
      <c r="G147" s="289">
        <v>30</v>
      </c>
      <c r="H147" s="6"/>
      <c r="I147" s="9">
        <v>1</v>
      </c>
      <c r="J147" s="76" t="s">
        <v>17</v>
      </c>
      <c r="K147" s="6"/>
      <c r="L147" s="6"/>
      <c r="M147" s="6"/>
      <c r="N147" s="6"/>
      <c r="O147" s="6"/>
      <c r="P147" s="6"/>
      <c r="Q147" s="9"/>
      <c r="R147" s="76"/>
      <c r="S147" s="6"/>
      <c r="T147" s="6"/>
      <c r="U147" s="6"/>
      <c r="V147" s="6"/>
      <c r="W147" s="6"/>
      <c r="X147" s="6"/>
      <c r="Y147" s="6"/>
      <c r="Z147" s="9"/>
      <c r="AA147" s="76"/>
      <c r="AB147" s="110"/>
      <c r="AC147" s="6"/>
      <c r="AD147" s="6"/>
      <c r="AE147" s="6"/>
      <c r="AF147" s="6"/>
      <c r="AG147" s="6"/>
      <c r="AH147" s="6"/>
      <c r="AI147" s="6"/>
      <c r="AJ147" s="6"/>
      <c r="AK147" s="6"/>
      <c r="AL147" s="9"/>
      <c r="AM147" s="110"/>
      <c r="AN147" s="242" t="s">
        <v>650</v>
      </c>
      <c r="AO147" s="491"/>
    </row>
    <row r="148" spans="1:41" s="18" customFormat="1" ht="18" customHeight="1">
      <c r="A148" s="517"/>
      <c r="B148" s="524" t="s">
        <v>513</v>
      </c>
      <c r="C148" s="513" t="s">
        <v>1009</v>
      </c>
      <c r="D148" s="44" t="s">
        <v>78</v>
      </c>
      <c r="E148" s="126" t="s">
        <v>87</v>
      </c>
      <c r="F148" s="123" t="s">
        <v>687</v>
      </c>
      <c r="G148" s="289"/>
      <c r="H148" s="6"/>
      <c r="I148" s="9"/>
      <c r="J148" s="76"/>
      <c r="K148" s="6"/>
      <c r="L148" s="6"/>
      <c r="M148" s="6"/>
      <c r="N148" s="6"/>
      <c r="O148" s="6"/>
      <c r="P148" s="6"/>
      <c r="Q148" s="9"/>
      <c r="R148" s="76"/>
      <c r="S148" s="6"/>
      <c r="T148" s="6"/>
      <c r="U148" s="6"/>
      <c r="V148" s="25">
        <v>31</v>
      </c>
      <c r="W148" s="6"/>
      <c r="X148" s="6"/>
      <c r="Y148" s="6"/>
      <c r="Z148" s="9"/>
      <c r="AA148" s="337" t="s">
        <v>41</v>
      </c>
      <c r="AB148" s="428"/>
      <c r="AC148" s="385">
        <v>31</v>
      </c>
      <c r="AD148" s="6"/>
      <c r="AE148" s="6"/>
      <c r="AF148" s="25"/>
      <c r="AG148" s="6">
        <v>31</v>
      </c>
      <c r="AH148" s="6"/>
      <c r="AI148" s="6"/>
      <c r="AJ148" s="6"/>
      <c r="AK148" s="6"/>
      <c r="AL148" s="9">
        <v>1</v>
      </c>
      <c r="AM148" s="137" t="s">
        <v>668</v>
      </c>
      <c r="AN148" s="242"/>
      <c r="AO148" s="491"/>
    </row>
    <row r="149" spans="1:41" s="18" customFormat="1" ht="18" hidden="1" customHeight="1">
      <c r="A149" s="517"/>
      <c r="B149" s="524" t="s">
        <v>513</v>
      </c>
      <c r="C149" s="64" t="s">
        <v>121</v>
      </c>
      <c r="D149" s="44" t="s">
        <v>15</v>
      </c>
      <c r="E149" s="126" t="s">
        <v>87</v>
      </c>
      <c r="F149" s="118"/>
      <c r="G149" s="289">
        <v>37</v>
      </c>
      <c r="H149" s="6"/>
      <c r="I149" s="9">
        <v>1</v>
      </c>
      <c r="J149" s="76" t="s">
        <v>17</v>
      </c>
      <c r="K149" s="6"/>
      <c r="L149" s="6"/>
      <c r="M149" s="6"/>
      <c r="N149" s="6"/>
      <c r="O149" s="6"/>
      <c r="P149" s="6"/>
      <c r="Q149" s="9"/>
      <c r="R149" s="76"/>
      <c r="S149" s="6"/>
      <c r="T149" s="6"/>
      <c r="U149" s="6"/>
      <c r="V149" s="6"/>
      <c r="W149" s="6"/>
      <c r="X149" s="6"/>
      <c r="Y149" s="6"/>
      <c r="Z149" s="9"/>
      <c r="AA149" s="76"/>
      <c r="AB149" s="110"/>
      <c r="AC149" s="6"/>
      <c r="AD149" s="6"/>
      <c r="AE149" s="6"/>
      <c r="AF149" s="6"/>
      <c r="AG149" s="6"/>
      <c r="AH149" s="6"/>
      <c r="AI149" s="6"/>
      <c r="AJ149" s="6"/>
      <c r="AK149" s="6"/>
      <c r="AL149" s="9"/>
      <c r="AM149" s="110"/>
      <c r="AN149" s="242" t="s">
        <v>650</v>
      </c>
      <c r="AO149" s="491"/>
    </row>
    <row r="150" spans="1:41" s="18" customFormat="1" ht="27.75" hidden="1" customHeight="1">
      <c r="A150" s="517"/>
      <c r="B150" s="524" t="s">
        <v>513</v>
      </c>
      <c r="C150" s="88" t="s">
        <v>122</v>
      </c>
      <c r="D150" s="44" t="s">
        <v>109</v>
      </c>
      <c r="E150" s="126" t="s">
        <v>86</v>
      </c>
      <c r="F150" s="118"/>
      <c r="G150" s="289">
        <v>24</v>
      </c>
      <c r="H150" s="6"/>
      <c r="I150" s="9">
        <v>1</v>
      </c>
      <c r="J150" s="76" t="s">
        <v>17</v>
      </c>
      <c r="K150" s="6"/>
      <c r="L150" s="6"/>
      <c r="M150" s="6"/>
      <c r="N150" s="6"/>
      <c r="O150" s="6"/>
      <c r="P150" s="6"/>
      <c r="Q150" s="9"/>
      <c r="R150" s="76"/>
      <c r="S150" s="6"/>
      <c r="T150" s="6"/>
      <c r="U150" s="6"/>
      <c r="V150" s="6"/>
      <c r="W150" s="6"/>
      <c r="X150" s="6"/>
      <c r="Y150" s="6"/>
      <c r="Z150" s="9"/>
      <c r="AA150" s="76"/>
      <c r="AB150" s="110"/>
      <c r="AC150" s="6"/>
      <c r="AD150" s="6"/>
      <c r="AE150" s="6"/>
      <c r="AF150" s="6"/>
      <c r="AG150" s="6"/>
      <c r="AH150" s="6"/>
      <c r="AI150" s="6"/>
      <c r="AJ150" s="6"/>
      <c r="AK150" s="6"/>
      <c r="AL150" s="9"/>
      <c r="AM150" s="110"/>
      <c r="AN150" s="242" t="s">
        <v>650</v>
      </c>
      <c r="AO150" s="491"/>
    </row>
    <row r="151" spans="1:41" s="18" customFormat="1" ht="27.75" customHeight="1">
      <c r="A151" s="517"/>
      <c r="B151" s="524" t="s">
        <v>513</v>
      </c>
      <c r="C151" s="185" t="s">
        <v>779</v>
      </c>
      <c r="D151" s="44" t="s">
        <v>109</v>
      </c>
      <c r="E151" s="126" t="s">
        <v>87</v>
      </c>
      <c r="F151" s="123" t="s">
        <v>740</v>
      </c>
      <c r="G151" s="6"/>
      <c r="H151" s="6"/>
      <c r="I151" s="9"/>
      <c r="J151" s="76"/>
      <c r="K151" s="6"/>
      <c r="L151" s="6"/>
      <c r="M151" s="289">
        <v>26</v>
      </c>
      <c r="N151" s="6"/>
      <c r="O151" s="6"/>
      <c r="P151" s="6"/>
      <c r="Q151" s="9">
        <v>0.37240000000000001</v>
      </c>
      <c r="R151" s="75" t="s">
        <v>41</v>
      </c>
      <c r="S151" s="6"/>
      <c r="T151" s="6"/>
      <c r="U151" s="6"/>
      <c r="V151" s="289">
        <v>26</v>
      </c>
      <c r="W151" s="6"/>
      <c r="X151" s="6"/>
      <c r="Y151" s="6"/>
      <c r="Z151" s="9">
        <v>0.37240000000000001</v>
      </c>
      <c r="AA151" s="75" t="s">
        <v>41</v>
      </c>
      <c r="AB151" s="137"/>
      <c r="AC151" s="385">
        <v>26</v>
      </c>
      <c r="AD151" s="469"/>
      <c r="AE151" s="6"/>
      <c r="AF151" s="6"/>
      <c r="AG151" s="6">
        <v>26</v>
      </c>
      <c r="AH151" s="6"/>
      <c r="AI151" s="6"/>
      <c r="AJ151" s="6"/>
      <c r="AK151" s="6"/>
      <c r="AL151" s="9">
        <v>1</v>
      </c>
      <c r="AM151" s="137" t="s">
        <v>668</v>
      </c>
      <c r="AN151" s="242"/>
      <c r="AO151" s="491"/>
    </row>
    <row r="152" spans="1:41" s="18" customFormat="1" ht="27.75" customHeight="1">
      <c r="A152" s="517"/>
      <c r="B152" s="524" t="s">
        <v>513</v>
      </c>
      <c r="C152" s="185" t="s">
        <v>779</v>
      </c>
      <c r="D152" s="44" t="s">
        <v>109</v>
      </c>
      <c r="E152" s="126" t="s">
        <v>87</v>
      </c>
      <c r="F152" s="123" t="s">
        <v>740</v>
      </c>
      <c r="G152" s="6"/>
      <c r="H152" s="6"/>
      <c r="I152" s="9"/>
      <c r="J152" s="76"/>
      <c r="K152" s="6"/>
      <c r="L152" s="289">
        <v>2</v>
      </c>
      <c r="M152" s="6"/>
      <c r="N152" s="6"/>
      <c r="O152" s="6"/>
      <c r="P152" s="6"/>
      <c r="Q152" s="9">
        <v>0</v>
      </c>
      <c r="R152" s="76" t="s">
        <v>532</v>
      </c>
      <c r="S152" s="6"/>
      <c r="T152" s="6"/>
      <c r="U152" s="298">
        <v>2</v>
      </c>
      <c r="V152" s="6"/>
      <c r="W152" s="6"/>
      <c r="X152" s="6"/>
      <c r="Y152" s="6"/>
      <c r="Z152" s="9">
        <v>0</v>
      </c>
      <c r="AA152" s="76" t="s">
        <v>532</v>
      </c>
      <c r="AB152" s="110"/>
      <c r="AC152" s="367">
        <v>1</v>
      </c>
      <c r="AD152" s="469"/>
      <c r="AE152" s="6"/>
      <c r="AF152" s="6">
        <v>1</v>
      </c>
      <c r="AG152" s="6"/>
      <c r="AH152" s="6"/>
      <c r="AI152" s="6"/>
      <c r="AJ152" s="6"/>
      <c r="AK152" s="6"/>
      <c r="AL152" s="9">
        <v>0</v>
      </c>
      <c r="AM152" s="137" t="s">
        <v>41</v>
      </c>
      <c r="AN152" s="242"/>
      <c r="AO152" s="491"/>
    </row>
    <row r="153" spans="1:41" s="18" customFormat="1" ht="27.75" customHeight="1">
      <c r="A153" s="517"/>
      <c r="B153" s="524" t="s">
        <v>513</v>
      </c>
      <c r="C153" s="185" t="s">
        <v>779</v>
      </c>
      <c r="D153" s="44" t="s">
        <v>109</v>
      </c>
      <c r="E153" s="126" t="s">
        <v>87</v>
      </c>
      <c r="F153" s="123" t="s">
        <v>740</v>
      </c>
      <c r="G153" s="6"/>
      <c r="H153" s="6"/>
      <c r="I153" s="9"/>
      <c r="J153" s="76"/>
      <c r="K153" s="6"/>
      <c r="L153" s="289"/>
      <c r="M153" s="6"/>
      <c r="N153" s="6"/>
      <c r="O153" s="6"/>
      <c r="P153" s="6"/>
      <c r="Q153" s="9"/>
      <c r="R153" s="75"/>
      <c r="S153" s="6"/>
      <c r="T153" s="6"/>
      <c r="U153" s="298"/>
      <c r="V153" s="6"/>
      <c r="W153" s="6"/>
      <c r="X153" s="6"/>
      <c r="Y153" s="6"/>
      <c r="Z153" s="9"/>
      <c r="AA153" s="75"/>
      <c r="AB153" s="137"/>
      <c r="AC153" s="367">
        <v>1</v>
      </c>
      <c r="AD153" s="469"/>
      <c r="AE153" s="6">
        <v>1</v>
      </c>
      <c r="AF153" s="6"/>
      <c r="AG153" s="6"/>
      <c r="AH153" s="6"/>
      <c r="AI153" s="6"/>
      <c r="AJ153" s="6"/>
      <c r="AK153" s="6"/>
      <c r="AL153" s="9">
        <v>0</v>
      </c>
      <c r="AM153" s="110" t="s">
        <v>532</v>
      </c>
      <c r="AN153" s="242"/>
      <c r="AO153" s="491"/>
    </row>
    <row r="154" spans="1:41" s="18" customFormat="1" ht="27.75" customHeight="1">
      <c r="A154" s="517"/>
      <c r="B154" s="524" t="s">
        <v>513</v>
      </c>
      <c r="C154" s="185" t="s">
        <v>780</v>
      </c>
      <c r="D154" s="44" t="s">
        <v>535</v>
      </c>
      <c r="E154" s="401" t="s">
        <v>87</v>
      </c>
      <c r="F154" s="123" t="s">
        <v>740</v>
      </c>
      <c r="G154" s="6"/>
      <c r="H154" s="6"/>
      <c r="I154" s="9"/>
      <c r="J154" s="76"/>
      <c r="K154" s="6"/>
      <c r="L154" s="6"/>
      <c r="M154" s="289">
        <v>24</v>
      </c>
      <c r="N154" s="6"/>
      <c r="O154" s="6"/>
      <c r="P154" s="6"/>
      <c r="Q154" s="9">
        <v>0.3054</v>
      </c>
      <c r="R154" s="75" t="s">
        <v>41</v>
      </c>
      <c r="S154" s="6"/>
      <c r="T154" s="6"/>
      <c r="U154" s="6"/>
      <c r="V154" s="289">
        <v>24</v>
      </c>
      <c r="W154" s="6"/>
      <c r="X154" s="6"/>
      <c r="Y154" s="6"/>
      <c r="Z154" s="9">
        <v>0.3054</v>
      </c>
      <c r="AA154" s="75" t="s">
        <v>41</v>
      </c>
      <c r="AB154" s="137"/>
      <c r="AC154" s="385">
        <v>24</v>
      </c>
      <c r="AD154" s="469"/>
      <c r="AE154" s="6"/>
      <c r="AF154" s="6">
        <v>24</v>
      </c>
      <c r="AG154" s="6"/>
      <c r="AH154" s="6"/>
      <c r="AI154" s="6"/>
      <c r="AJ154" s="6"/>
      <c r="AK154" s="6"/>
      <c r="AL154" s="9">
        <v>0.91469999999999996</v>
      </c>
      <c r="AM154" s="137" t="s">
        <v>41</v>
      </c>
      <c r="AN154" s="242"/>
      <c r="AO154" s="491"/>
    </row>
    <row r="155" spans="1:41" s="18" customFormat="1" ht="27.75" customHeight="1">
      <c r="A155" s="517"/>
      <c r="B155" s="524" t="s">
        <v>513</v>
      </c>
      <c r="C155" s="185" t="s">
        <v>780</v>
      </c>
      <c r="D155" s="44" t="s">
        <v>535</v>
      </c>
      <c r="E155" s="401" t="s">
        <v>87</v>
      </c>
      <c r="F155" s="123" t="s">
        <v>740</v>
      </c>
      <c r="G155" s="6"/>
      <c r="H155" s="6"/>
      <c r="I155" s="9"/>
      <c r="J155" s="76"/>
      <c r="K155" s="6"/>
      <c r="L155" s="289">
        <v>3</v>
      </c>
      <c r="M155" s="6"/>
      <c r="N155" s="6"/>
      <c r="O155" s="6"/>
      <c r="P155" s="6"/>
      <c r="Q155" s="9">
        <v>0</v>
      </c>
      <c r="R155" s="76" t="s">
        <v>532</v>
      </c>
      <c r="S155" s="6"/>
      <c r="T155" s="6"/>
      <c r="U155" s="289">
        <v>3</v>
      </c>
      <c r="V155" s="6"/>
      <c r="W155" s="6"/>
      <c r="X155" s="6"/>
      <c r="Y155" s="6"/>
      <c r="Z155" s="9">
        <v>0</v>
      </c>
      <c r="AA155" s="76" t="s">
        <v>532</v>
      </c>
      <c r="AB155" s="110"/>
      <c r="AC155" s="385">
        <v>3</v>
      </c>
      <c r="AD155" s="469"/>
      <c r="AE155" s="6">
        <v>3</v>
      </c>
      <c r="AF155" s="6"/>
      <c r="AG155" s="6"/>
      <c r="AH155" s="6"/>
      <c r="AI155" s="6"/>
      <c r="AJ155" s="6"/>
      <c r="AK155" s="6"/>
      <c r="AL155" s="9">
        <v>0</v>
      </c>
      <c r="AM155" s="110" t="s">
        <v>532</v>
      </c>
      <c r="AN155" s="242"/>
      <c r="AO155" s="491"/>
    </row>
    <row r="156" spans="1:41" s="18" customFormat="1" ht="27.75" customHeight="1">
      <c r="A156" s="517"/>
      <c r="B156" s="524" t="s">
        <v>513</v>
      </c>
      <c r="C156" s="185" t="s">
        <v>781</v>
      </c>
      <c r="D156" s="44" t="s">
        <v>782</v>
      </c>
      <c r="E156" s="402" t="s">
        <v>79</v>
      </c>
      <c r="F156" s="123" t="s">
        <v>740</v>
      </c>
      <c r="G156" s="6"/>
      <c r="H156" s="6"/>
      <c r="I156" s="9"/>
      <c r="J156" s="76"/>
      <c r="K156" s="6"/>
      <c r="L156" s="289">
        <v>52</v>
      </c>
      <c r="M156" s="6"/>
      <c r="N156" s="6"/>
      <c r="O156" s="6"/>
      <c r="P156" s="6"/>
      <c r="Q156" s="9">
        <v>0</v>
      </c>
      <c r="R156" s="76" t="s">
        <v>532</v>
      </c>
      <c r="S156" s="6"/>
      <c r="T156" s="6"/>
      <c r="U156" s="289">
        <v>52</v>
      </c>
      <c r="V156" s="6"/>
      <c r="W156" s="6"/>
      <c r="X156" s="6"/>
      <c r="Y156" s="6"/>
      <c r="Z156" s="9">
        <v>0</v>
      </c>
      <c r="AA156" s="76" t="s">
        <v>532</v>
      </c>
      <c r="AB156" s="110"/>
      <c r="AC156" s="385">
        <f>52-1</f>
        <v>51</v>
      </c>
      <c r="AD156" s="469"/>
      <c r="AE156" s="6"/>
      <c r="AF156" s="6">
        <v>51</v>
      </c>
      <c r="AG156" s="6"/>
      <c r="AH156" s="6"/>
      <c r="AI156" s="6"/>
      <c r="AJ156" s="6"/>
      <c r="AK156" s="6"/>
      <c r="AL156" s="9">
        <v>0.47610000000000002</v>
      </c>
      <c r="AM156" s="137" t="s">
        <v>41</v>
      </c>
      <c r="AN156" s="242"/>
      <c r="AO156" s="491"/>
    </row>
    <row r="157" spans="1:41" s="18" customFormat="1" ht="27.75" customHeight="1">
      <c r="A157" s="517"/>
      <c r="B157" s="524" t="s">
        <v>513</v>
      </c>
      <c r="C157" s="185" t="s">
        <v>1035</v>
      </c>
      <c r="D157" s="44" t="s">
        <v>782</v>
      </c>
      <c r="E157" s="402" t="s">
        <v>79</v>
      </c>
      <c r="F157" s="123" t="s">
        <v>740</v>
      </c>
      <c r="G157" s="6"/>
      <c r="H157" s="6"/>
      <c r="I157" s="9"/>
      <c r="J157" s="76"/>
      <c r="K157" s="6"/>
      <c r="L157" s="289"/>
      <c r="M157" s="6"/>
      <c r="N157" s="6"/>
      <c r="O157" s="6"/>
      <c r="P157" s="6"/>
      <c r="Q157" s="9"/>
      <c r="R157" s="76"/>
      <c r="S157" s="6"/>
      <c r="T157" s="6"/>
      <c r="U157" s="289"/>
      <c r="V157" s="6"/>
      <c r="W157" s="6"/>
      <c r="X157" s="6"/>
      <c r="Y157" s="6"/>
      <c r="Z157" s="9"/>
      <c r="AA157" s="76"/>
      <c r="AB157" s="110"/>
      <c r="AC157" s="385">
        <v>1</v>
      </c>
      <c r="AD157" s="469"/>
      <c r="AE157" s="6">
        <v>1</v>
      </c>
      <c r="AF157" s="6"/>
      <c r="AG157" s="6"/>
      <c r="AH157" s="6"/>
      <c r="AI157" s="6"/>
      <c r="AJ157" s="6"/>
      <c r="AK157" s="6"/>
      <c r="AL157" s="9">
        <v>0</v>
      </c>
      <c r="AM157" s="110" t="s">
        <v>532</v>
      </c>
      <c r="AN157" s="242"/>
      <c r="AO157" s="491"/>
    </row>
    <row r="158" spans="1:41" s="18" customFormat="1" ht="27.75" customHeight="1">
      <c r="A158" s="517"/>
      <c r="B158" s="524" t="s">
        <v>513</v>
      </c>
      <c r="C158" s="185" t="s">
        <v>783</v>
      </c>
      <c r="D158" s="44" t="s">
        <v>777</v>
      </c>
      <c r="E158" s="402" t="s">
        <v>87</v>
      </c>
      <c r="F158" s="123" t="s">
        <v>742</v>
      </c>
      <c r="G158" s="6"/>
      <c r="H158" s="6"/>
      <c r="I158" s="9"/>
      <c r="J158" s="76"/>
      <c r="K158" s="6"/>
      <c r="L158" s="289">
        <v>54</v>
      </c>
      <c r="M158" s="6"/>
      <c r="N158" s="6"/>
      <c r="O158" s="6"/>
      <c r="P158" s="6"/>
      <c r="Q158" s="9">
        <v>0</v>
      </c>
      <c r="R158" s="76" t="s">
        <v>532</v>
      </c>
      <c r="S158" s="6"/>
      <c r="T158" s="6"/>
      <c r="U158" s="289">
        <v>54</v>
      </c>
      <c r="V158" s="6"/>
      <c r="W158" s="6"/>
      <c r="X158" s="6"/>
      <c r="Y158" s="6"/>
      <c r="Z158" s="9">
        <v>0</v>
      </c>
      <c r="AA158" s="76" t="s">
        <v>532</v>
      </c>
      <c r="AB158" s="110"/>
      <c r="AC158" s="385">
        <v>54</v>
      </c>
      <c r="AD158" s="469"/>
      <c r="AE158" s="6"/>
      <c r="AF158" s="6">
        <v>54</v>
      </c>
      <c r="AG158" s="6"/>
      <c r="AH158" s="6"/>
      <c r="AI158" s="6"/>
      <c r="AJ158" s="6"/>
      <c r="AK158" s="6"/>
      <c r="AL158" s="9">
        <v>0.43769999999999998</v>
      </c>
      <c r="AM158" s="137" t="s">
        <v>41</v>
      </c>
      <c r="AN158" s="242"/>
      <c r="AO158" s="491"/>
    </row>
    <row r="159" spans="1:41" s="18" customFormat="1" ht="28.5" customHeight="1">
      <c r="A159" s="517"/>
      <c r="B159" s="524" t="s">
        <v>513</v>
      </c>
      <c r="C159" s="404" t="s">
        <v>784</v>
      </c>
      <c r="D159" s="405" t="s">
        <v>154</v>
      </c>
      <c r="E159" s="403" t="s">
        <v>785</v>
      </c>
      <c r="F159" s="123" t="s">
        <v>742</v>
      </c>
      <c r="G159" s="6"/>
      <c r="H159" s="6"/>
      <c r="I159" s="9"/>
      <c r="J159" s="76"/>
      <c r="K159" s="6"/>
      <c r="L159" s="306">
        <v>42</v>
      </c>
      <c r="M159" s="25"/>
      <c r="N159" s="25"/>
      <c r="O159" s="25"/>
      <c r="P159" s="25"/>
      <c r="Q159" s="9">
        <v>0</v>
      </c>
      <c r="R159" s="76" t="s">
        <v>532</v>
      </c>
      <c r="S159" s="6"/>
      <c r="T159" s="6"/>
      <c r="U159" s="306">
        <v>42</v>
      </c>
      <c r="V159" s="25"/>
      <c r="W159" s="25"/>
      <c r="X159" s="25"/>
      <c r="Y159" s="25"/>
      <c r="Z159" s="9">
        <v>0</v>
      </c>
      <c r="AA159" s="76" t="s">
        <v>532</v>
      </c>
      <c r="AB159" s="110"/>
      <c r="AC159" s="385">
        <f>42-4</f>
        <v>38</v>
      </c>
      <c r="AD159" s="469"/>
      <c r="AE159" s="34"/>
      <c r="AF159" s="34">
        <v>38</v>
      </c>
      <c r="AG159" s="25"/>
      <c r="AH159" s="25"/>
      <c r="AI159" s="25"/>
      <c r="AJ159" s="25"/>
      <c r="AK159" s="25"/>
      <c r="AL159" s="9">
        <v>0</v>
      </c>
      <c r="AM159" s="110" t="s">
        <v>41</v>
      </c>
      <c r="AN159" s="242"/>
      <c r="AO159" s="491"/>
    </row>
    <row r="160" spans="1:41" s="18" customFormat="1" ht="28.5" customHeight="1">
      <c r="A160" s="517"/>
      <c r="B160" s="524" t="s">
        <v>513</v>
      </c>
      <c r="C160" s="404" t="s">
        <v>784</v>
      </c>
      <c r="D160" s="405" t="s">
        <v>154</v>
      </c>
      <c r="E160" s="403" t="s">
        <v>785</v>
      </c>
      <c r="F160" s="123" t="s">
        <v>742</v>
      </c>
      <c r="G160" s="6"/>
      <c r="H160" s="6"/>
      <c r="I160" s="9"/>
      <c r="J160" s="76"/>
      <c r="K160" s="6"/>
      <c r="L160" s="306"/>
      <c r="M160" s="25"/>
      <c r="N160" s="25"/>
      <c r="O160" s="25"/>
      <c r="P160" s="25"/>
      <c r="Q160" s="9"/>
      <c r="R160" s="76"/>
      <c r="S160" s="6"/>
      <c r="T160" s="6"/>
      <c r="U160" s="306"/>
      <c r="V160" s="25"/>
      <c r="W160" s="25"/>
      <c r="X160" s="25"/>
      <c r="Y160" s="25"/>
      <c r="Z160" s="9"/>
      <c r="AA160" s="76"/>
      <c r="AB160" s="110"/>
      <c r="AC160" s="385">
        <v>4</v>
      </c>
      <c r="AD160" s="469"/>
      <c r="AE160" s="34">
        <v>4</v>
      </c>
      <c r="AF160" s="25"/>
      <c r="AG160" s="25"/>
      <c r="AH160" s="25"/>
      <c r="AI160" s="25"/>
      <c r="AJ160" s="25"/>
      <c r="AK160" s="25"/>
      <c r="AL160" s="9">
        <v>0</v>
      </c>
      <c r="AM160" s="110" t="s">
        <v>532</v>
      </c>
      <c r="AN160" s="242"/>
      <c r="AO160" s="491"/>
    </row>
    <row r="161" spans="1:41" s="18" customFormat="1" ht="28.5" customHeight="1">
      <c r="A161" s="517"/>
      <c r="B161" s="524" t="s">
        <v>513</v>
      </c>
      <c r="C161" s="513" t="s">
        <v>1076</v>
      </c>
      <c r="D161" s="405" t="s">
        <v>1077</v>
      </c>
      <c r="E161" s="402" t="s">
        <v>1078</v>
      </c>
      <c r="F161" s="123" t="s">
        <v>1079</v>
      </c>
      <c r="G161" s="6"/>
      <c r="H161" s="6"/>
      <c r="I161" s="9"/>
      <c r="J161" s="76"/>
      <c r="K161" s="6"/>
      <c r="L161" s="306"/>
      <c r="M161" s="25"/>
      <c r="N161" s="25"/>
      <c r="O161" s="25"/>
      <c r="P161" s="25"/>
      <c r="Q161" s="9"/>
      <c r="R161" s="76"/>
      <c r="S161" s="6"/>
      <c r="T161" s="6"/>
      <c r="U161" s="306"/>
      <c r="V161" s="25"/>
      <c r="W161" s="25"/>
      <c r="X161" s="25"/>
      <c r="Y161" s="25"/>
      <c r="Z161" s="9"/>
      <c r="AA161" s="76"/>
      <c r="AB161" s="110"/>
      <c r="AC161" s="368">
        <v>3</v>
      </c>
      <c r="AD161" s="6"/>
      <c r="AE161" s="34"/>
      <c r="AF161" s="25"/>
      <c r="AG161" s="6">
        <v>3</v>
      </c>
      <c r="AH161" s="25"/>
      <c r="AI161" s="25"/>
      <c r="AJ161" s="25"/>
      <c r="AK161" s="25"/>
      <c r="AL161" s="9">
        <v>1</v>
      </c>
      <c r="AM161" s="110" t="s">
        <v>668</v>
      </c>
      <c r="AN161" s="242"/>
      <c r="AO161" s="491" t="s">
        <v>1093</v>
      </c>
    </row>
    <row r="162" spans="1:41" s="18" customFormat="1" ht="28.5" customHeight="1">
      <c r="A162" s="517"/>
      <c r="B162" s="524" t="s">
        <v>513</v>
      </c>
      <c r="C162" s="513" t="s">
        <v>114</v>
      </c>
      <c r="D162" s="192" t="s">
        <v>48</v>
      </c>
      <c r="E162" s="402" t="s">
        <v>87</v>
      </c>
      <c r="F162" s="123" t="s">
        <v>1041</v>
      </c>
      <c r="G162" s="6"/>
      <c r="H162" s="6"/>
      <c r="I162" s="9"/>
      <c r="J162" s="76"/>
      <c r="K162" s="6"/>
      <c r="L162" s="306"/>
      <c r="M162" s="25"/>
      <c r="N162" s="25"/>
      <c r="O162" s="25"/>
      <c r="P162" s="25"/>
      <c r="Q162" s="9"/>
      <c r="R162" s="76"/>
      <c r="S162" s="6"/>
      <c r="T162" s="6"/>
      <c r="U162" s="306"/>
      <c r="V162" s="25"/>
      <c r="W162" s="25"/>
      <c r="X162" s="25"/>
      <c r="Y162" s="25"/>
      <c r="Z162" s="9"/>
      <c r="AA162" s="76"/>
      <c r="AB162" s="110"/>
      <c r="AC162" s="385">
        <v>4</v>
      </c>
      <c r="AD162" s="469"/>
      <c r="AE162" s="34">
        <v>4</v>
      </c>
      <c r="AF162" s="25"/>
      <c r="AG162" s="25"/>
      <c r="AH162" s="25"/>
      <c r="AI162" s="25"/>
      <c r="AJ162" s="25"/>
      <c r="AK162" s="25"/>
      <c r="AL162" s="9">
        <v>0</v>
      </c>
      <c r="AM162" s="110" t="s">
        <v>532</v>
      </c>
      <c r="AN162" s="242"/>
      <c r="AO162" s="491"/>
    </row>
    <row r="163" spans="1:41" s="18" customFormat="1" ht="28.5" customHeight="1">
      <c r="A163" s="517"/>
      <c r="B163" s="524" t="s">
        <v>513</v>
      </c>
      <c r="C163" s="513" t="s">
        <v>1118</v>
      </c>
      <c r="D163" s="463" t="s">
        <v>572</v>
      </c>
      <c r="E163" s="403" t="s">
        <v>87</v>
      </c>
      <c r="F163" s="399" t="s">
        <v>685</v>
      </c>
      <c r="G163" s="6"/>
      <c r="H163" s="6"/>
      <c r="I163" s="9"/>
      <c r="J163" s="76"/>
      <c r="K163" s="6"/>
      <c r="L163" s="306"/>
      <c r="M163" s="25"/>
      <c r="N163" s="25"/>
      <c r="O163" s="25"/>
      <c r="P163" s="25"/>
      <c r="Q163" s="9"/>
      <c r="R163" s="76"/>
      <c r="S163" s="6"/>
      <c r="T163" s="6"/>
      <c r="U163" s="306"/>
      <c r="V163" s="25"/>
      <c r="W163" s="25"/>
      <c r="X163" s="25"/>
      <c r="Y163" s="25"/>
      <c r="Z163" s="9"/>
      <c r="AA163" s="76"/>
      <c r="AB163" s="110"/>
      <c r="AC163" s="385">
        <v>43</v>
      </c>
      <c r="AD163" s="6"/>
      <c r="AE163" s="34"/>
      <c r="AF163" s="25"/>
      <c r="AG163" s="6">
        <v>43</v>
      </c>
      <c r="AH163" s="25"/>
      <c r="AI163" s="25"/>
      <c r="AJ163" s="25"/>
      <c r="AK163" s="25"/>
      <c r="AL163" s="9">
        <v>1</v>
      </c>
      <c r="AM163" s="110" t="s">
        <v>668</v>
      </c>
      <c r="AN163" s="242"/>
      <c r="AO163" s="494" t="s">
        <v>1122</v>
      </c>
    </row>
    <row r="164" spans="1:41" s="18" customFormat="1" ht="28.5" customHeight="1">
      <c r="A164" s="517"/>
      <c r="B164" s="524" t="s">
        <v>513</v>
      </c>
      <c r="C164" s="513" t="s">
        <v>1118</v>
      </c>
      <c r="D164" s="360" t="s">
        <v>109</v>
      </c>
      <c r="E164" s="403" t="s">
        <v>87</v>
      </c>
      <c r="F164" s="399" t="s">
        <v>685</v>
      </c>
      <c r="G164" s="6"/>
      <c r="H164" s="6"/>
      <c r="I164" s="9"/>
      <c r="J164" s="76"/>
      <c r="K164" s="6"/>
      <c r="L164" s="306"/>
      <c r="M164" s="25"/>
      <c r="N164" s="25"/>
      <c r="O164" s="25"/>
      <c r="P164" s="25"/>
      <c r="Q164" s="9"/>
      <c r="R164" s="76"/>
      <c r="S164" s="6"/>
      <c r="T164" s="6"/>
      <c r="U164" s="306"/>
      <c r="V164" s="25"/>
      <c r="W164" s="25"/>
      <c r="X164" s="25"/>
      <c r="Y164" s="25"/>
      <c r="Z164" s="9"/>
      <c r="AA164" s="76"/>
      <c r="AB164" s="110"/>
      <c r="AC164" s="6"/>
      <c r="AD164" s="385">
        <v>2</v>
      </c>
      <c r="AE164" s="6">
        <v>2</v>
      </c>
      <c r="AF164" s="25"/>
      <c r="AG164" s="25"/>
      <c r="AH164" s="25"/>
      <c r="AI164" s="25"/>
      <c r="AJ164" s="25"/>
      <c r="AK164" s="25"/>
      <c r="AL164" s="9">
        <v>0</v>
      </c>
      <c r="AM164" s="110" t="s">
        <v>532</v>
      </c>
      <c r="AN164" s="242"/>
      <c r="AO164" s="491"/>
    </row>
    <row r="165" spans="1:41" s="5" customFormat="1" ht="18" customHeight="1">
      <c r="A165" s="517"/>
      <c r="B165" s="518" t="s">
        <v>514</v>
      </c>
      <c r="C165" s="518"/>
      <c r="D165" s="519"/>
      <c r="E165" s="520"/>
      <c r="F165" s="116"/>
      <c r="G165" s="51">
        <f>SUM(G166:G185)</f>
        <v>367</v>
      </c>
      <c r="H165" s="51">
        <f>SUM(H166:H185)</f>
        <v>452</v>
      </c>
      <c r="I165" s="50"/>
      <c r="J165" s="79"/>
      <c r="K165" s="51">
        <f t="shared" ref="K165:P165" si="7">SUM(K166:K192)</f>
        <v>480</v>
      </c>
      <c r="L165" s="51">
        <f t="shared" si="7"/>
        <v>86</v>
      </c>
      <c r="M165" s="51">
        <f t="shared" si="7"/>
        <v>164</v>
      </c>
      <c r="N165" s="51">
        <f t="shared" si="7"/>
        <v>335</v>
      </c>
      <c r="O165" s="51">
        <f t="shared" si="7"/>
        <v>0</v>
      </c>
      <c r="P165" s="51">
        <f t="shared" si="7"/>
        <v>0</v>
      </c>
      <c r="Q165" s="50"/>
      <c r="R165" s="79"/>
      <c r="S165" s="51">
        <f t="shared" ref="S165:Y165" si="8">SUM(S166:S192)</f>
        <v>0</v>
      </c>
      <c r="T165" s="51">
        <f t="shared" si="8"/>
        <v>0</v>
      </c>
      <c r="U165" s="51">
        <f t="shared" si="8"/>
        <v>86</v>
      </c>
      <c r="V165" s="51">
        <f t="shared" si="8"/>
        <v>164</v>
      </c>
      <c r="W165" s="51">
        <f t="shared" si="8"/>
        <v>0</v>
      </c>
      <c r="X165" s="51">
        <f t="shared" si="8"/>
        <v>0</v>
      </c>
      <c r="Y165" s="51">
        <f t="shared" si="8"/>
        <v>0</v>
      </c>
      <c r="Z165" s="50"/>
      <c r="AA165" s="79"/>
      <c r="AB165" s="425"/>
      <c r="AC165" s="51">
        <f>SUM(AC166:AC192)</f>
        <v>250</v>
      </c>
      <c r="AD165" s="51">
        <f>SUM(AD166:AD192)</f>
        <v>0</v>
      </c>
      <c r="AE165" s="51">
        <f t="shared" ref="AE165:AK165" si="9">SUM(AE166:AE192)</f>
        <v>3</v>
      </c>
      <c r="AF165" s="51">
        <f t="shared" si="9"/>
        <v>96</v>
      </c>
      <c r="AG165" s="51">
        <f t="shared" si="9"/>
        <v>107</v>
      </c>
      <c r="AH165" s="51">
        <f t="shared" si="9"/>
        <v>0</v>
      </c>
      <c r="AI165" s="51">
        <f t="shared" si="9"/>
        <v>43</v>
      </c>
      <c r="AJ165" s="51">
        <f t="shared" si="9"/>
        <v>0</v>
      </c>
      <c r="AK165" s="51">
        <f t="shared" si="9"/>
        <v>1</v>
      </c>
      <c r="AL165" s="50"/>
      <c r="AM165" s="425"/>
      <c r="AN165" s="504"/>
      <c r="AO165" s="486"/>
    </row>
    <row r="166" spans="1:41" s="18" customFormat="1" ht="18" hidden="1" customHeight="1">
      <c r="A166" s="517"/>
      <c r="B166" s="521" t="s">
        <v>514</v>
      </c>
      <c r="C166" s="105" t="s">
        <v>125</v>
      </c>
      <c r="D166" s="104" t="s">
        <v>126</v>
      </c>
      <c r="E166" s="93" t="s">
        <v>124</v>
      </c>
      <c r="F166" s="93"/>
      <c r="G166" s="6">
        <v>22</v>
      </c>
      <c r="H166" s="6"/>
      <c r="I166" s="9">
        <v>1</v>
      </c>
      <c r="J166" s="76" t="s">
        <v>17</v>
      </c>
      <c r="K166" s="6"/>
      <c r="L166" s="6"/>
      <c r="M166" s="6"/>
      <c r="N166" s="6"/>
      <c r="O166" s="6"/>
      <c r="P166" s="6"/>
      <c r="Q166" s="9"/>
      <c r="R166" s="76"/>
      <c r="S166" s="6"/>
      <c r="T166" s="6"/>
      <c r="U166" s="6"/>
      <c r="V166" s="6"/>
      <c r="W166" s="6"/>
      <c r="X166" s="6"/>
      <c r="Y166" s="6"/>
      <c r="Z166" s="9"/>
      <c r="AA166" s="76"/>
      <c r="AB166" s="110"/>
      <c r="AC166" s="6"/>
      <c r="AD166" s="6"/>
      <c r="AE166" s="6"/>
      <c r="AF166" s="6"/>
      <c r="AG166" s="6"/>
      <c r="AH166" s="6"/>
      <c r="AI166" s="6"/>
      <c r="AJ166" s="6"/>
      <c r="AK166" s="6"/>
      <c r="AL166" s="9"/>
      <c r="AM166" s="110"/>
      <c r="AN166" s="242" t="s">
        <v>650</v>
      </c>
      <c r="AO166" s="491"/>
    </row>
    <row r="167" spans="1:41" s="18" customFormat="1" ht="18" hidden="1" customHeight="1">
      <c r="A167" s="517"/>
      <c r="B167" s="521" t="s">
        <v>514</v>
      </c>
      <c r="C167" s="249" t="s">
        <v>875</v>
      </c>
      <c r="D167" s="95" t="s">
        <v>15</v>
      </c>
      <c r="E167" s="95" t="s">
        <v>555</v>
      </c>
      <c r="F167" s="115"/>
      <c r="G167" s="6">
        <v>20</v>
      </c>
      <c r="H167" s="6"/>
      <c r="I167" s="9">
        <v>1</v>
      </c>
      <c r="J167" s="76" t="s">
        <v>17</v>
      </c>
      <c r="K167" s="6"/>
      <c r="L167" s="6"/>
      <c r="M167" s="6"/>
      <c r="N167" s="6"/>
      <c r="O167" s="6"/>
      <c r="P167" s="6"/>
      <c r="Q167" s="9"/>
      <c r="R167" s="76"/>
      <c r="S167" s="6"/>
      <c r="T167" s="6"/>
      <c r="U167" s="6"/>
      <c r="V167" s="6"/>
      <c r="W167" s="6"/>
      <c r="X167" s="6"/>
      <c r="Y167" s="6"/>
      <c r="Z167" s="9"/>
      <c r="AA167" s="76"/>
      <c r="AB167" s="110"/>
      <c r="AC167" s="6"/>
      <c r="AD167" s="6"/>
      <c r="AE167" s="6"/>
      <c r="AF167" s="6"/>
      <c r="AG167" s="6"/>
      <c r="AH167" s="6"/>
      <c r="AI167" s="6"/>
      <c r="AJ167" s="6"/>
      <c r="AK167" s="6"/>
      <c r="AL167" s="9"/>
      <c r="AM167" s="110"/>
      <c r="AN167" s="242" t="s">
        <v>650</v>
      </c>
      <c r="AO167" s="491"/>
    </row>
    <row r="168" spans="1:41" s="18" customFormat="1" ht="18" hidden="1" customHeight="1">
      <c r="A168" s="517">
        <v>643</v>
      </c>
      <c r="B168" s="521" t="s">
        <v>514</v>
      </c>
      <c r="C168" s="249" t="s">
        <v>875</v>
      </c>
      <c r="D168" s="95" t="s">
        <v>15</v>
      </c>
      <c r="E168" s="95" t="s">
        <v>555</v>
      </c>
      <c r="F168" s="123" t="s">
        <v>672</v>
      </c>
      <c r="G168" s="6"/>
      <c r="H168" s="6">
        <v>1</v>
      </c>
      <c r="I168" s="9">
        <v>0</v>
      </c>
      <c r="J168" s="76" t="s">
        <v>532</v>
      </c>
      <c r="K168" s="6">
        <v>1</v>
      </c>
      <c r="L168" s="25"/>
      <c r="M168" s="25"/>
      <c r="N168" s="306">
        <v>1</v>
      </c>
      <c r="O168" s="25"/>
      <c r="P168" s="25"/>
      <c r="Q168" s="9">
        <v>1</v>
      </c>
      <c r="R168" s="75" t="s">
        <v>668</v>
      </c>
      <c r="S168" s="6"/>
      <c r="T168" s="6"/>
      <c r="U168" s="25"/>
      <c r="V168" s="25"/>
      <c r="W168" s="25"/>
      <c r="X168" s="25"/>
      <c r="Y168" s="25"/>
      <c r="Z168" s="9">
        <v>1</v>
      </c>
      <c r="AA168" s="75" t="s">
        <v>668</v>
      </c>
      <c r="AB168" s="137"/>
      <c r="AC168" s="6"/>
      <c r="AD168" s="6"/>
      <c r="AE168" s="25"/>
      <c r="AF168" s="25"/>
      <c r="AG168" s="25"/>
      <c r="AH168" s="25"/>
      <c r="AI168" s="25"/>
      <c r="AJ168" s="25"/>
      <c r="AK168" s="25"/>
      <c r="AL168" s="9">
        <v>1</v>
      </c>
      <c r="AM168" s="137" t="s">
        <v>668</v>
      </c>
      <c r="AN168" s="242" t="s">
        <v>650</v>
      </c>
      <c r="AO168" s="491"/>
    </row>
    <row r="169" spans="1:41" s="18" customFormat="1" ht="18" hidden="1" customHeight="1">
      <c r="A169" s="517"/>
      <c r="B169" s="521" t="s">
        <v>514</v>
      </c>
      <c r="C169" s="94" t="s">
        <v>128</v>
      </c>
      <c r="D169" s="95" t="s">
        <v>15</v>
      </c>
      <c r="E169" s="95" t="s">
        <v>555</v>
      </c>
      <c r="F169" s="115"/>
      <c r="G169" s="6">
        <v>97</v>
      </c>
      <c r="H169" s="6"/>
      <c r="I169" s="9">
        <v>1</v>
      </c>
      <c r="J169" s="76" t="s">
        <v>17</v>
      </c>
      <c r="K169" s="6"/>
      <c r="L169" s="6"/>
      <c r="M169" s="6"/>
      <c r="N169" s="6"/>
      <c r="O169" s="6"/>
      <c r="P169" s="6"/>
      <c r="Q169" s="9"/>
      <c r="R169" s="76"/>
      <c r="S169" s="6"/>
      <c r="T169" s="6"/>
      <c r="U169" s="6"/>
      <c r="V169" s="6"/>
      <c r="W169" s="6"/>
      <c r="X169" s="6"/>
      <c r="Y169" s="6"/>
      <c r="Z169" s="9"/>
      <c r="AA169" s="76"/>
      <c r="AB169" s="110"/>
      <c r="AC169" s="6"/>
      <c r="AD169" s="6"/>
      <c r="AE169" s="6"/>
      <c r="AF169" s="6"/>
      <c r="AG169" s="6"/>
      <c r="AH169" s="6"/>
      <c r="AI169" s="6"/>
      <c r="AJ169" s="6"/>
      <c r="AK169" s="6"/>
      <c r="AL169" s="9"/>
      <c r="AM169" s="110"/>
      <c r="AN169" s="242" t="s">
        <v>650</v>
      </c>
      <c r="AO169" s="491"/>
    </row>
    <row r="170" spans="1:41" s="18" customFormat="1" ht="18" customHeight="1">
      <c r="A170" s="517">
        <v>660</v>
      </c>
      <c r="B170" s="521" t="s">
        <v>514</v>
      </c>
      <c r="C170" s="94" t="s">
        <v>128</v>
      </c>
      <c r="D170" s="95" t="s">
        <v>15</v>
      </c>
      <c r="E170" s="95" t="s">
        <v>555</v>
      </c>
      <c r="F170" s="123" t="s">
        <v>698</v>
      </c>
      <c r="G170" s="6" t="s">
        <v>0</v>
      </c>
      <c r="H170" s="6">
        <v>1</v>
      </c>
      <c r="I170" s="9">
        <v>0</v>
      </c>
      <c r="J170" s="76" t="s">
        <v>532</v>
      </c>
      <c r="K170" s="6">
        <v>1</v>
      </c>
      <c r="L170" s="306">
        <v>1</v>
      </c>
      <c r="M170" s="25"/>
      <c r="N170" s="25"/>
      <c r="O170" s="25"/>
      <c r="P170" s="25"/>
      <c r="Q170" s="9">
        <v>0</v>
      </c>
      <c r="R170" s="76" t="s">
        <v>532</v>
      </c>
      <c r="S170" s="6"/>
      <c r="T170" s="6"/>
      <c r="U170" s="25">
        <v>1</v>
      </c>
      <c r="V170" s="25"/>
      <c r="W170" s="25"/>
      <c r="X170" s="25"/>
      <c r="Y170" s="25"/>
      <c r="Z170" s="9">
        <v>0</v>
      </c>
      <c r="AA170" s="76" t="s">
        <v>532</v>
      </c>
      <c r="AB170" s="110"/>
      <c r="AC170" s="367">
        <v>1</v>
      </c>
      <c r="AD170" s="6"/>
      <c r="AE170" s="6">
        <v>1</v>
      </c>
      <c r="AF170" s="25"/>
      <c r="AG170" s="25"/>
      <c r="AH170" s="25"/>
      <c r="AI170" s="25"/>
      <c r="AJ170" s="25"/>
      <c r="AK170" s="25"/>
      <c r="AL170" s="9">
        <v>0</v>
      </c>
      <c r="AM170" s="110" t="s">
        <v>532</v>
      </c>
      <c r="AN170" s="242" t="s">
        <v>650</v>
      </c>
      <c r="AO170" s="494" t="s">
        <v>1123</v>
      </c>
    </row>
    <row r="171" spans="1:41" s="18" customFormat="1" ht="18" hidden="1" customHeight="1">
      <c r="A171" s="517"/>
      <c r="B171" s="521" t="s">
        <v>514</v>
      </c>
      <c r="C171" s="94" t="s">
        <v>129</v>
      </c>
      <c r="D171" s="95" t="s">
        <v>46</v>
      </c>
      <c r="E171" s="95" t="s">
        <v>130</v>
      </c>
      <c r="F171" s="115"/>
      <c r="G171" s="6">
        <v>70</v>
      </c>
      <c r="H171" s="12"/>
      <c r="I171" s="11">
        <v>1</v>
      </c>
      <c r="J171" s="76" t="s">
        <v>17</v>
      </c>
      <c r="K171" s="12"/>
      <c r="L171" s="12"/>
      <c r="M171" s="12"/>
      <c r="N171" s="12"/>
      <c r="O171" s="12"/>
      <c r="P171" s="12"/>
      <c r="Q171" s="11"/>
      <c r="R171" s="76"/>
      <c r="S171" s="12"/>
      <c r="T171" s="12"/>
      <c r="U171" s="12"/>
      <c r="V171" s="12"/>
      <c r="W171" s="12"/>
      <c r="X171" s="12"/>
      <c r="Y171" s="12"/>
      <c r="Z171" s="11"/>
      <c r="AA171" s="76"/>
      <c r="AB171" s="137"/>
      <c r="AC171" s="12"/>
      <c r="AD171" s="12"/>
      <c r="AE171" s="12"/>
      <c r="AF171" s="12"/>
      <c r="AG171" s="12"/>
      <c r="AH171" s="12"/>
      <c r="AI171" s="12"/>
      <c r="AJ171" s="12"/>
      <c r="AK171" s="12"/>
      <c r="AL171" s="11"/>
      <c r="AM171" s="110"/>
      <c r="AN171" s="242" t="s">
        <v>650</v>
      </c>
      <c r="AO171" s="491"/>
    </row>
    <row r="172" spans="1:41" s="18" customFormat="1" ht="18" hidden="1" customHeight="1">
      <c r="A172" s="517">
        <v>937</v>
      </c>
      <c r="B172" s="521" t="s">
        <v>514</v>
      </c>
      <c r="C172" s="94" t="s">
        <v>129</v>
      </c>
      <c r="D172" s="95" t="s">
        <v>46</v>
      </c>
      <c r="E172" s="95" t="s">
        <v>130</v>
      </c>
      <c r="F172" s="123" t="s">
        <v>682</v>
      </c>
      <c r="G172" s="13"/>
      <c r="H172" s="12">
        <v>21</v>
      </c>
      <c r="I172" s="11">
        <v>0.78</v>
      </c>
      <c r="J172" s="80" t="s">
        <v>41</v>
      </c>
      <c r="K172" s="12">
        <v>21</v>
      </c>
      <c r="L172" s="12"/>
      <c r="M172" s="12"/>
      <c r="N172" s="296">
        <v>21</v>
      </c>
      <c r="O172" s="12"/>
      <c r="P172" s="12"/>
      <c r="Q172" s="9">
        <v>1</v>
      </c>
      <c r="R172" s="75" t="s">
        <v>668</v>
      </c>
      <c r="S172" s="12"/>
      <c r="T172" s="12"/>
      <c r="U172" s="12"/>
      <c r="V172" s="12"/>
      <c r="W172" s="12"/>
      <c r="X172" s="12"/>
      <c r="Y172" s="12"/>
      <c r="Z172" s="9">
        <v>1</v>
      </c>
      <c r="AA172" s="75" t="s">
        <v>668</v>
      </c>
      <c r="AB172" s="137"/>
      <c r="AC172" s="12"/>
      <c r="AD172" s="12"/>
      <c r="AE172" s="12"/>
      <c r="AF172" s="12"/>
      <c r="AG172" s="12"/>
      <c r="AH172" s="12"/>
      <c r="AI172" s="12"/>
      <c r="AJ172" s="12"/>
      <c r="AK172" s="12"/>
      <c r="AL172" s="9">
        <v>1</v>
      </c>
      <c r="AM172" s="137" t="s">
        <v>668</v>
      </c>
      <c r="AN172" s="242" t="s">
        <v>650</v>
      </c>
      <c r="AO172" s="491"/>
    </row>
    <row r="173" spans="1:41" s="18" customFormat="1" ht="18" hidden="1" customHeight="1">
      <c r="A173" s="517"/>
      <c r="B173" s="521" t="s">
        <v>514</v>
      </c>
      <c r="C173" s="181" t="s">
        <v>131</v>
      </c>
      <c r="D173" s="95" t="s">
        <v>15</v>
      </c>
      <c r="E173" s="95" t="s">
        <v>555</v>
      </c>
      <c r="F173" s="115"/>
      <c r="G173" s="6">
        <v>93</v>
      </c>
      <c r="H173" s="6"/>
      <c r="I173" s="9">
        <v>1</v>
      </c>
      <c r="J173" s="76" t="s">
        <v>17</v>
      </c>
      <c r="K173" s="6"/>
      <c r="L173" s="6"/>
      <c r="M173" s="6"/>
      <c r="N173" s="6"/>
      <c r="O173" s="6"/>
      <c r="P173" s="6"/>
      <c r="Q173" s="9"/>
      <c r="R173" s="76"/>
      <c r="S173" s="6"/>
      <c r="T173" s="6"/>
      <c r="U173" s="6"/>
      <c r="V173" s="6"/>
      <c r="W173" s="6"/>
      <c r="X173" s="6"/>
      <c r="Y173" s="6"/>
      <c r="Z173" s="9"/>
      <c r="AA173" s="76"/>
      <c r="AB173" s="110"/>
      <c r="AC173" s="6"/>
      <c r="AD173" s="6"/>
      <c r="AE173" s="6"/>
      <c r="AF173" s="6"/>
      <c r="AG173" s="6"/>
      <c r="AH173" s="6"/>
      <c r="AI173" s="6"/>
      <c r="AJ173" s="6"/>
      <c r="AK173" s="6"/>
      <c r="AL173" s="9"/>
      <c r="AM173" s="110"/>
      <c r="AN173" s="242" t="s">
        <v>650</v>
      </c>
      <c r="AO173" s="491"/>
    </row>
    <row r="174" spans="1:41" s="18" customFormat="1" ht="25.5" customHeight="1">
      <c r="A174" s="517">
        <v>769</v>
      </c>
      <c r="B174" s="521" t="s">
        <v>514</v>
      </c>
      <c r="C174" s="181" t="s">
        <v>131</v>
      </c>
      <c r="D174" s="95" t="s">
        <v>15</v>
      </c>
      <c r="E174" s="95" t="s">
        <v>555</v>
      </c>
      <c r="F174" s="123" t="s">
        <v>688</v>
      </c>
      <c r="G174" s="6" t="s">
        <v>0</v>
      </c>
      <c r="H174" s="6">
        <v>1</v>
      </c>
      <c r="I174" s="9">
        <v>0</v>
      </c>
      <c r="J174" s="76" t="s">
        <v>532</v>
      </c>
      <c r="K174" s="6">
        <v>1</v>
      </c>
      <c r="L174" s="25">
        <v>1</v>
      </c>
      <c r="M174" s="25"/>
      <c r="N174" s="25"/>
      <c r="O174" s="25"/>
      <c r="P174" s="25"/>
      <c r="Q174" s="9">
        <v>0</v>
      </c>
      <c r="R174" s="76" t="s">
        <v>532</v>
      </c>
      <c r="S174" s="6"/>
      <c r="T174" s="6"/>
      <c r="U174" s="25">
        <v>1</v>
      </c>
      <c r="V174" s="25"/>
      <c r="W174" s="25"/>
      <c r="X174" s="25"/>
      <c r="Y174" s="25"/>
      <c r="Z174" s="9">
        <v>0</v>
      </c>
      <c r="AA174" s="76" t="s">
        <v>532</v>
      </c>
      <c r="AB174" s="110"/>
      <c r="AC174" s="367">
        <v>1</v>
      </c>
      <c r="AD174" s="6"/>
      <c r="AE174" s="6">
        <v>1</v>
      </c>
      <c r="AF174" s="25"/>
      <c r="AG174" s="25"/>
      <c r="AH174" s="25"/>
      <c r="AI174" s="25"/>
      <c r="AJ174" s="25"/>
      <c r="AK174" s="25"/>
      <c r="AL174" s="9">
        <v>0</v>
      </c>
      <c r="AM174" s="110" t="s">
        <v>532</v>
      </c>
      <c r="AN174" s="242" t="s">
        <v>650</v>
      </c>
      <c r="AO174" s="495" t="s">
        <v>1094</v>
      </c>
    </row>
    <row r="175" spans="1:41" s="16" customFormat="1" ht="18" hidden="1" customHeight="1">
      <c r="A175" s="517"/>
      <c r="B175" s="521" t="s">
        <v>514</v>
      </c>
      <c r="C175" s="86" t="s">
        <v>132</v>
      </c>
      <c r="D175" s="104" t="s">
        <v>19</v>
      </c>
      <c r="E175" s="104" t="s">
        <v>133</v>
      </c>
      <c r="F175" s="115"/>
      <c r="G175" s="6">
        <v>39</v>
      </c>
      <c r="H175" s="6"/>
      <c r="I175" s="9">
        <v>1</v>
      </c>
      <c r="J175" s="76" t="s">
        <v>17</v>
      </c>
      <c r="K175" s="6"/>
      <c r="L175" s="6"/>
      <c r="M175" s="6"/>
      <c r="N175" s="6"/>
      <c r="O175" s="6"/>
      <c r="P175" s="6"/>
      <c r="Q175" s="9"/>
      <c r="R175" s="76"/>
      <c r="S175" s="6"/>
      <c r="T175" s="6"/>
      <c r="U175" s="6"/>
      <c r="V175" s="6"/>
      <c r="W175" s="6"/>
      <c r="X175" s="6"/>
      <c r="Y175" s="6"/>
      <c r="Z175" s="9"/>
      <c r="AA175" s="76"/>
      <c r="AB175" s="110"/>
      <c r="AC175" s="6"/>
      <c r="AD175" s="6"/>
      <c r="AE175" s="6"/>
      <c r="AF175" s="6"/>
      <c r="AG175" s="6"/>
      <c r="AH175" s="6"/>
      <c r="AI175" s="6"/>
      <c r="AJ175" s="6"/>
      <c r="AK175" s="6"/>
      <c r="AL175" s="9"/>
      <c r="AM175" s="110"/>
      <c r="AN175" s="242" t="s">
        <v>650</v>
      </c>
      <c r="AO175" s="490"/>
    </row>
    <row r="176" spans="1:41" s="16" customFormat="1" ht="25.5" hidden="1" customHeight="1">
      <c r="A176" s="517">
        <v>917</v>
      </c>
      <c r="B176" s="521" t="s">
        <v>514</v>
      </c>
      <c r="C176" s="86" t="s">
        <v>134</v>
      </c>
      <c r="D176" s="104" t="s">
        <v>70</v>
      </c>
      <c r="E176" s="95" t="s">
        <v>555</v>
      </c>
      <c r="F176" s="123" t="s">
        <v>675</v>
      </c>
      <c r="G176" s="6" t="s">
        <v>0</v>
      </c>
      <c r="H176" s="6">
        <v>29</v>
      </c>
      <c r="I176" s="9">
        <v>0.4592</v>
      </c>
      <c r="J176" s="76" t="s">
        <v>41</v>
      </c>
      <c r="K176" s="6">
        <v>29</v>
      </c>
      <c r="L176" s="6"/>
      <c r="M176" s="6"/>
      <c r="N176" s="289">
        <v>29</v>
      </c>
      <c r="O176" s="6"/>
      <c r="P176" s="6"/>
      <c r="Q176" s="9">
        <v>1</v>
      </c>
      <c r="R176" s="75" t="s">
        <v>668</v>
      </c>
      <c r="S176" s="6"/>
      <c r="T176" s="6"/>
      <c r="U176" s="6"/>
      <c r="V176" s="6"/>
      <c r="W176" s="6"/>
      <c r="X176" s="6"/>
      <c r="Y176" s="6"/>
      <c r="Z176" s="9">
        <v>1</v>
      </c>
      <c r="AA176" s="75" t="s">
        <v>668</v>
      </c>
      <c r="AB176" s="137"/>
      <c r="AC176" s="6"/>
      <c r="AD176" s="6"/>
      <c r="AE176" s="6"/>
      <c r="AF176" s="6"/>
      <c r="AG176" s="6"/>
      <c r="AH176" s="6"/>
      <c r="AI176" s="6"/>
      <c r="AJ176" s="6"/>
      <c r="AK176" s="6"/>
      <c r="AL176" s="9">
        <v>1</v>
      </c>
      <c r="AM176" s="137" t="s">
        <v>668</v>
      </c>
      <c r="AN176" s="242" t="s">
        <v>650</v>
      </c>
      <c r="AO176" s="490"/>
    </row>
    <row r="177" spans="1:41" s="16" customFormat="1" ht="25.5" hidden="1" customHeight="1">
      <c r="A177" s="517">
        <v>915</v>
      </c>
      <c r="B177" s="521" t="s">
        <v>514</v>
      </c>
      <c r="C177" s="86" t="s">
        <v>135</v>
      </c>
      <c r="D177" s="104" t="s">
        <v>70</v>
      </c>
      <c r="E177" s="104" t="s">
        <v>136</v>
      </c>
      <c r="F177" s="123" t="s">
        <v>675</v>
      </c>
      <c r="G177" s="6" t="s">
        <v>0</v>
      </c>
      <c r="H177" s="6">
        <v>26</v>
      </c>
      <c r="I177" s="9">
        <v>0.42859999999999998</v>
      </c>
      <c r="J177" s="76" t="s">
        <v>41</v>
      </c>
      <c r="K177" s="6">
        <v>26</v>
      </c>
      <c r="L177" s="6"/>
      <c r="M177" s="6"/>
      <c r="N177" s="289">
        <v>26</v>
      </c>
      <c r="O177" s="6"/>
      <c r="P177" s="6"/>
      <c r="Q177" s="9">
        <v>1</v>
      </c>
      <c r="R177" s="75" t="s">
        <v>668</v>
      </c>
      <c r="S177" s="6"/>
      <c r="T177" s="6"/>
      <c r="U177" s="6"/>
      <c r="V177" s="6"/>
      <c r="W177" s="6"/>
      <c r="X177" s="6"/>
      <c r="Y177" s="6"/>
      <c r="Z177" s="9">
        <v>1</v>
      </c>
      <c r="AA177" s="75" t="s">
        <v>668</v>
      </c>
      <c r="AB177" s="137"/>
      <c r="AC177" s="6"/>
      <c r="AD177" s="6"/>
      <c r="AE177" s="6"/>
      <c r="AF177" s="6"/>
      <c r="AG177" s="6"/>
      <c r="AH177" s="6"/>
      <c r="AI177" s="6"/>
      <c r="AJ177" s="6"/>
      <c r="AK177" s="6"/>
      <c r="AL177" s="9">
        <v>1</v>
      </c>
      <c r="AM177" s="137" t="s">
        <v>668</v>
      </c>
      <c r="AN177" s="242" t="s">
        <v>650</v>
      </c>
      <c r="AO177" s="490"/>
    </row>
    <row r="178" spans="1:41" s="16" customFormat="1" ht="22.5" hidden="1" customHeight="1">
      <c r="A178" s="517"/>
      <c r="B178" s="521" t="s">
        <v>514</v>
      </c>
      <c r="C178" s="86" t="s">
        <v>137</v>
      </c>
      <c r="D178" s="104" t="s">
        <v>19</v>
      </c>
      <c r="E178" s="104" t="s">
        <v>133</v>
      </c>
      <c r="F178" s="115"/>
      <c r="G178" s="6">
        <v>26</v>
      </c>
      <c r="H178" s="6"/>
      <c r="I178" s="9">
        <v>1</v>
      </c>
      <c r="J178" s="76" t="s">
        <v>17</v>
      </c>
      <c r="K178" s="6"/>
      <c r="L178" s="6"/>
      <c r="M178" s="6"/>
      <c r="N178" s="6"/>
      <c r="O178" s="6"/>
      <c r="P178" s="6"/>
      <c r="Q178" s="9"/>
      <c r="R178" s="76"/>
      <c r="S178" s="6"/>
      <c r="T178" s="6"/>
      <c r="U178" s="6"/>
      <c r="V178" s="6"/>
      <c r="W178" s="6"/>
      <c r="X178" s="6"/>
      <c r="Y178" s="6"/>
      <c r="Z178" s="9"/>
      <c r="AA178" s="76"/>
      <c r="AB178" s="110"/>
      <c r="AC178" s="6"/>
      <c r="AD178" s="6"/>
      <c r="AE178" s="6"/>
      <c r="AF178" s="6"/>
      <c r="AG178" s="6"/>
      <c r="AH178" s="6"/>
      <c r="AI178" s="6"/>
      <c r="AJ178" s="6"/>
      <c r="AK178" s="6"/>
      <c r="AL178" s="9"/>
      <c r="AM178" s="110"/>
      <c r="AN178" s="242" t="s">
        <v>650</v>
      </c>
      <c r="AO178" s="490"/>
    </row>
    <row r="179" spans="1:41" s="16" customFormat="1" ht="18" hidden="1" customHeight="1">
      <c r="A179" s="517">
        <v>932</v>
      </c>
      <c r="B179" s="521" t="s">
        <v>514</v>
      </c>
      <c r="C179" s="105" t="s">
        <v>138</v>
      </c>
      <c r="D179" s="104" t="s">
        <v>123</v>
      </c>
      <c r="E179" s="104" t="s">
        <v>130</v>
      </c>
      <c r="F179" s="123" t="s">
        <v>675</v>
      </c>
      <c r="G179" s="25"/>
      <c r="H179" s="6">
        <v>110</v>
      </c>
      <c r="I179" s="9">
        <v>0.98499999999999999</v>
      </c>
      <c r="J179" s="76" t="s">
        <v>41</v>
      </c>
      <c r="K179" s="6">
        <v>110</v>
      </c>
      <c r="L179" s="6"/>
      <c r="M179" s="6"/>
      <c r="N179" s="289">
        <v>110</v>
      </c>
      <c r="O179" s="6"/>
      <c r="P179" s="6"/>
      <c r="Q179" s="9">
        <v>1</v>
      </c>
      <c r="R179" s="75" t="s">
        <v>668</v>
      </c>
      <c r="S179" s="6"/>
      <c r="T179" s="6"/>
      <c r="U179" s="6"/>
      <c r="V179" s="6"/>
      <c r="W179" s="6"/>
      <c r="X179" s="6"/>
      <c r="Y179" s="6"/>
      <c r="Z179" s="9">
        <v>1</v>
      </c>
      <c r="AA179" s="75" t="s">
        <v>668</v>
      </c>
      <c r="AB179" s="137"/>
      <c r="AC179" s="6"/>
      <c r="AD179" s="6"/>
      <c r="AE179" s="6"/>
      <c r="AF179" s="6"/>
      <c r="AG179" s="6"/>
      <c r="AH179" s="6"/>
      <c r="AI179" s="6"/>
      <c r="AJ179" s="6"/>
      <c r="AK179" s="6"/>
      <c r="AL179" s="9">
        <v>1</v>
      </c>
      <c r="AM179" s="137" t="s">
        <v>668</v>
      </c>
      <c r="AN179" s="242" t="s">
        <v>650</v>
      </c>
      <c r="AO179" s="490"/>
    </row>
    <row r="180" spans="1:41" s="16" customFormat="1" ht="18" hidden="1" customHeight="1">
      <c r="A180" s="517">
        <v>910</v>
      </c>
      <c r="B180" s="521" t="s">
        <v>514</v>
      </c>
      <c r="C180" s="186" t="s">
        <v>139</v>
      </c>
      <c r="D180" s="132" t="s">
        <v>70</v>
      </c>
      <c r="E180" s="132" t="s">
        <v>555</v>
      </c>
      <c r="F180" s="123" t="s">
        <v>654</v>
      </c>
      <c r="G180" s="6"/>
      <c r="H180" s="6">
        <v>76</v>
      </c>
      <c r="I180" s="9">
        <v>0.47470000000000001</v>
      </c>
      <c r="J180" s="76" t="s">
        <v>41</v>
      </c>
      <c r="K180" s="6">
        <v>76</v>
      </c>
      <c r="L180" s="6"/>
      <c r="M180" s="6"/>
      <c r="N180" s="289">
        <v>76</v>
      </c>
      <c r="O180" s="6"/>
      <c r="P180" s="6"/>
      <c r="Q180" s="9">
        <v>1</v>
      </c>
      <c r="R180" s="75" t="s">
        <v>668</v>
      </c>
      <c r="S180" s="6"/>
      <c r="T180" s="6"/>
      <c r="U180" s="6"/>
      <c r="V180" s="6"/>
      <c r="W180" s="6"/>
      <c r="X180" s="6"/>
      <c r="Y180" s="6"/>
      <c r="Z180" s="9">
        <v>1</v>
      </c>
      <c r="AA180" s="75" t="s">
        <v>668</v>
      </c>
      <c r="AB180" s="137"/>
      <c r="AC180" s="6"/>
      <c r="AD180" s="6"/>
      <c r="AE180" s="6"/>
      <c r="AF180" s="6"/>
      <c r="AG180" s="6"/>
      <c r="AH180" s="6"/>
      <c r="AI180" s="6"/>
      <c r="AJ180" s="6"/>
      <c r="AK180" s="6"/>
      <c r="AL180" s="9">
        <v>1</v>
      </c>
      <c r="AM180" s="137" t="s">
        <v>668</v>
      </c>
      <c r="AN180" s="242" t="s">
        <v>650</v>
      </c>
      <c r="AO180" s="490"/>
    </row>
    <row r="181" spans="1:41" s="16" customFormat="1" ht="18" hidden="1" customHeight="1">
      <c r="A181" s="517">
        <v>914</v>
      </c>
      <c r="B181" s="521" t="s">
        <v>514</v>
      </c>
      <c r="C181" s="133" t="s">
        <v>140</v>
      </c>
      <c r="D181" s="132" t="s">
        <v>70</v>
      </c>
      <c r="E181" s="132" t="s">
        <v>130</v>
      </c>
      <c r="F181" s="123" t="s">
        <v>654</v>
      </c>
      <c r="G181" s="6"/>
      <c r="H181" s="6">
        <v>30</v>
      </c>
      <c r="I181" s="9">
        <v>0.42859999999999998</v>
      </c>
      <c r="J181" s="76" t="s">
        <v>41</v>
      </c>
      <c r="K181" s="6">
        <v>30</v>
      </c>
      <c r="L181" s="6"/>
      <c r="M181" s="6"/>
      <c r="N181" s="289">
        <v>30</v>
      </c>
      <c r="O181" s="6"/>
      <c r="P181" s="6"/>
      <c r="Q181" s="9">
        <v>1</v>
      </c>
      <c r="R181" s="75" t="s">
        <v>668</v>
      </c>
      <c r="S181" s="6"/>
      <c r="T181" s="6"/>
      <c r="U181" s="6"/>
      <c r="V181" s="6"/>
      <c r="W181" s="6"/>
      <c r="X181" s="6"/>
      <c r="Y181" s="6"/>
      <c r="Z181" s="9">
        <v>1</v>
      </c>
      <c r="AA181" s="75" t="s">
        <v>668</v>
      </c>
      <c r="AB181" s="137"/>
      <c r="AC181" s="6"/>
      <c r="AD181" s="6"/>
      <c r="AE181" s="6"/>
      <c r="AF181" s="6"/>
      <c r="AG181" s="6"/>
      <c r="AH181" s="6"/>
      <c r="AI181" s="6"/>
      <c r="AJ181" s="6"/>
      <c r="AK181" s="6"/>
      <c r="AL181" s="9">
        <v>1</v>
      </c>
      <c r="AM181" s="137" t="s">
        <v>668</v>
      </c>
      <c r="AN181" s="242" t="s">
        <v>650</v>
      </c>
      <c r="AO181" s="490"/>
    </row>
    <row r="182" spans="1:41" s="16" customFormat="1" ht="25.5" customHeight="1">
      <c r="A182" s="517">
        <v>878</v>
      </c>
      <c r="B182" s="521" t="s">
        <v>514</v>
      </c>
      <c r="C182" s="90" t="s">
        <v>689</v>
      </c>
      <c r="D182" s="104" t="s">
        <v>141</v>
      </c>
      <c r="E182" s="104" t="s">
        <v>127</v>
      </c>
      <c r="F182" s="123" t="s">
        <v>654</v>
      </c>
      <c r="G182" s="6"/>
      <c r="H182" s="6">
        <v>43</v>
      </c>
      <c r="I182" s="9">
        <v>0</v>
      </c>
      <c r="J182" s="76" t="s">
        <v>532</v>
      </c>
      <c r="K182" s="6">
        <v>43</v>
      </c>
      <c r="L182" s="6"/>
      <c r="M182" s="289">
        <v>43</v>
      </c>
      <c r="N182" s="6"/>
      <c r="O182" s="6"/>
      <c r="P182" s="6"/>
      <c r="Q182" s="9">
        <v>0.1211</v>
      </c>
      <c r="R182" s="75" t="s">
        <v>41</v>
      </c>
      <c r="S182" s="6"/>
      <c r="T182" s="6"/>
      <c r="U182" s="6"/>
      <c r="V182" s="6">
        <v>43</v>
      </c>
      <c r="W182" s="6"/>
      <c r="X182" s="6"/>
      <c r="Y182" s="6"/>
      <c r="Z182" s="9">
        <v>0.1211</v>
      </c>
      <c r="AA182" s="75" t="s">
        <v>41</v>
      </c>
      <c r="AB182" s="137"/>
      <c r="AC182" s="385">
        <v>43</v>
      </c>
      <c r="AD182" s="6"/>
      <c r="AE182" s="6"/>
      <c r="AF182" s="6"/>
      <c r="AG182" s="6"/>
      <c r="AH182" s="6"/>
      <c r="AI182" s="6">
        <v>43</v>
      </c>
      <c r="AJ182" s="6"/>
      <c r="AK182" s="6"/>
      <c r="AL182" s="9">
        <v>0.1211</v>
      </c>
      <c r="AM182" s="137" t="s">
        <v>1011</v>
      </c>
      <c r="AN182" s="242" t="s">
        <v>650</v>
      </c>
      <c r="AO182" s="490"/>
    </row>
    <row r="183" spans="1:41" s="16" customFormat="1" ht="28.5" hidden="1" customHeight="1">
      <c r="A183" s="517">
        <v>877</v>
      </c>
      <c r="B183" s="521" t="s">
        <v>514</v>
      </c>
      <c r="C183" s="406" t="s">
        <v>142</v>
      </c>
      <c r="D183" s="95" t="s">
        <v>19</v>
      </c>
      <c r="E183" s="95" t="s">
        <v>133</v>
      </c>
      <c r="F183" s="123" t="s">
        <v>654</v>
      </c>
      <c r="G183" s="6"/>
      <c r="H183" s="6">
        <f>43-1</f>
        <v>42</v>
      </c>
      <c r="I183" s="9">
        <v>0</v>
      </c>
      <c r="J183" s="76" t="s">
        <v>532</v>
      </c>
      <c r="K183" s="6">
        <f>43-1</f>
        <v>42</v>
      </c>
      <c r="L183" s="6"/>
      <c r="M183" s="6"/>
      <c r="N183" s="289">
        <f>43-1</f>
        <v>42</v>
      </c>
      <c r="O183" s="6"/>
      <c r="P183" s="6"/>
      <c r="Q183" s="9">
        <v>1</v>
      </c>
      <c r="R183" s="75" t="s">
        <v>668</v>
      </c>
      <c r="S183" s="6"/>
      <c r="T183" s="6"/>
      <c r="U183" s="6"/>
      <c r="V183" s="6"/>
      <c r="W183" s="6"/>
      <c r="X183" s="6"/>
      <c r="Y183" s="6"/>
      <c r="Z183" s="9">
        <v>1</v>
      </c>
      <c r="AA183" s="75" t="s">
        <v>668</v>
      </c>
      <c r="AB183" s="137"/>
      <c r="AC183" s="6"/>
      <c r="AD183" s="6"/>
      <c r="AE183" s="6"/>
      <c r="AF183" s="6"/>
      <c r="AG183" s="6"/>
      <c r="AH183" s="6"/>
      <c r="AI183" s="6"/>
      <c r="AJ183" s="6"/>
      <c r="AK183" s="6"/>
      <c r="AL183" s="9">
        <v>1</v>
      </c>
      <c r="AM183" s="137" t="s">
        <v>668</v>
      </c>
      <c r="AN183" s="242" t="s">
        <v>650</v>
      </c>
      <c r="AO183" s="490"/>
    </row>
    <row r="184" spans="1:41" s="16" customFormat="1" ht="27" customHeight="1">
      <c r="A184" s="517"/>
      <c r="B184" s="521" t="s">
        <v>514</v>
      </c>
      <c r="C184" s="406" t="s">
        <v>142</v>
      </c>
      <c r="D184" s="95" t="s">
        <v>19</v>
      </c>
      <c r="E184" s="95" t="s">
        <v>133</v>
      </c>
      <c r="F184" s="123" t="s">
        <v>654</v>
      </c>
      <c r="G184" s="6" t="s">
        <v>0</v>
      </c>
      <c r="H184" s="6">
        <v>1</v>
      </c>
      <c r="I184" s="9">
        <v>0</v>
      </c>
      <c r="J184" s="76" t="s">
        <v>532</v>
      </c>
      <c r="K184" s="6">
        <v>1</v>
      </c>
      <c r="L184" s="306">
        <v>1</v>
      </c>
      <c r="M184" s="6"/>
      <c r="N184" s="6"/>
      <c r="O184" s="6"/>
      <c r="P184" s="6"/>
      <c r="Q184" s="9">
        <v>0</v>
      </c>
      <c r="R184" s="76" t="s">
        <v>532</v>
      </c>
      <c r="S184" s="6"/>
      <c r="T184" s="6"/>
      <c r="U184" s="25">
        <v>1</v>
      </c>
      <c r="V184" s="6"/>
      <c r="W184" s="6"/>
      <c r="X184" s="6"/>
      <c r="Y184" s="6"/>
      <c r="Z184" s="9">
        <v>0</v>
      </c>
      <c r="AA184" s="76" t="s">
        <v>532</v>
      </c>
      <c r="AB184" s="110"/>
      <c r="AC184" s="367">
        <v>1</v>
      </c>
      <c r="AD184" s="6"/>
      <c r="AE184" s="6">
        <v>1</v>
      </c>
      <c r="AF184" s="6"/>
      <c r="AG184" s="6"/>
      <c r="AH184" s="6"/>
      <c r="AI184" s="6"/>
      <c r="AJ184" s="6"/>
      <c r="AK184" s="6"/>
      <c r="AL184" s="9">
        <v>0</v>
      </c>
      <c r="AM184" s="110" t="s">
        <v>532</v>
      </c>
      <c r="AN184" s="242" t="s">
        <v>650</v>
      </c>
      <c r="AO184" s="490"/>
    </row>
    <row r="185" spans="1:41" s="16" customFormat="1" ht="26.25" customHeight="1">
      <c r="A185" s="517">
        <v>924</v>
      </c>
      <c r="B185" s="521" t="s">
        <v>514</v>
      </c>
      <c r="C185" s="131" t="s">
        <v>143</v>
      </c>
      <c r="D185" s="132" t="s">
        <v>46</v>
      </c>
      <c r="E185" s="132" t="s">
        <v>144</v>
      </c>
      <c r="F185" s="123" t="s">
        <v>654</v>
      </c>
      <c r="G185" s="6"/>
      <c r="H185" s="6">
        <v>71</v>
      </c>
      <c r="I185" s="9">
        <v>2.9700000000000001E-2</v>
      </c>
      <c r="J185" s="110" t="s">
        <v>41</v>
      </c>
      <c r="K185" s="6">
        <v>71</v>
      </c>
      <c r="L185" s="6"/>
      <c r="M185" s="289">
        <v>71</v>
      </c>
      <c r="N185" s="6"/>
      <c r="O185" s="6"/>
      <c r="P185" s="6"/>
      <c r="Q185" s="9">
        <v>0.80079999999999996</v>
      </c>
      <c r="R185" s="75" t="s">
        <v>41</v>
      </c>
      <c r="S185" s="6"/>
      <c r="T185" s="6"/>
      <c r="U185" s="6"/>
      <c r="V185" s="6">
        <v>71</v>
      </c>
      <c r="W185" s="6"/>
      <c r="X185" s="6"/>
      <c r="Y185" s="6"/>
      <c r="Z185" s="9">
        <v>0.80079999999999996</v>
      </c>
      <c r="AA185" s="75" t="s">
        <v>41</v>
      </c>
      <c r="AB185" s="137"/>
      <c r="AC185" s="385">
        <v>71</v>
      </c>
      <c r="AD185" s="6"/>
      <c r="AE185" s="6"/>
      <c r="AF185" s="6"/>
      <c r="AG185" s="6">
        <v>71</v>
      </c>
      <c r="AH185" s="6"/>
      <c r="AI185" s="6"/>
      <c r="AJ185" s="6"/>
      <c r="AK185" s="6"/>
      <c r="AL185" s="9">
        <v>1</v>
      </c>
      <c r="AM185" s="137" t="s">
        <v>668</v>
      </c>
      <c r="AN185" s="242" t="s">
        <v>650</v>
      </c>
      <c r="AO185" s="490"/>
    </row>
    <row r="186" spans="1:41" s="16" customFormat="1" ht="18" customHeight="1">
      <c r="A186" s="517">
        <v>1018</v>
      </c>
      <c r="B186" s="521" t="s">
        <v>514</v>
      </c>
      <c r="C186" s="86" t="s">
        <v>876</v>
      </c>
      <c r="D186" s="104" t="s">
        <v>123</v>
      </c>
      <c r="E186" s="104" t="s">
        <v>130</v>
      </c>
      <c r="F186" s="123" t="s">
        <v>648</v>
      </c>
      <c r="G186" s="6"/>
      <c r="H186" s="6"/>
      <c r="I186" s="9"/>
      <c r="J186" s="76"/>
      <c r="K186" s="6">
        <v>27</v>
      </c>
      <c r="L186" s="25"/>
      <c r="M186" s="306">
        <v>27</v>
      </c>
      <c r="N186" s="25"/>
      <c r="O186" s="25"/>
      <c r="P186" s="25"/>
      <c r="Q186" s="9">
        <v>0.45660000000000001</v>
      </c>
      <c r="R186" s="75" t="s">
        <v>41</v>
      </c>
      <c r="S186" s="6"/>
      <c r="T186" s="6"/>
      <c r="U186" s="25"/>
      <c r="V186" s="25">
        <v>27</v>
      </c>
      <c r="W186" s="25"/>
      <c r="X186" s="25"/>
      <c r="Y186" s="25"/>
      <c r="Z186" s="9">
        <v>0.45660000000000001</v>
      </c>
      <c r="AA186" s="75" t="s">
        <v>41</v>
      </c>
      <c r="AB186" s="137"/>
      <c r="AC186" s="385">
        <v>27</v>
      </c>
      <c r="AD186" s="6"/>
      <c r="AE186" s="25"/>
      <c r="AF186" s="6"/>
      <c r="AG186" s="6">
        <v>27</v>
      </c>
      <c r="AH186" s="25"/>
      <c r="AI186" s="25"/>
      <c r="AJ186" s="25"/>
      <c r="AK186" s="25"/>
      <c r="AL186" s="9">
        <v>1</v>
      </c>
      <c r="AM186" s="137" t="s">
        <v>668</v>
      </c>
      <c r="AN186" s="242" t="s">
        <v>650</v>
      </c>
      <c r="AO186" s="490"/>
    </row>
    <row r="187" spans="1:41" s="16" customFormat="1" ht="18" customHeight="1">
      <c r="A187" s="517"/>
      <c r="B187" s="521" t="s">
        <v>514</v>
      </c>
      <c r="C187" s="86" t="s">
        <v>876</v>
      </c>
      <c r="D187" s="201" t="s">
        <v>123</v>
      </c>
      <c r="E187" s="201" t="s">
        <v>130</v>
      </c>
      <c r="F187" s="123" t="s">
        <v>648</v>
      </c>
      <c r="G187" s="6"/>
      <c r="H187" s="6"/>
      <c r="I187" s="9"/>
      <c r="J187" s="76"/>
      <c r="K187" s="6">
        <v>1</v>
      </c>
      <c r="L187" s="306">
        <v>1</v>
      </c>
      <c r="M187" s="25"/>
      <c r="N187" s="25"/>
      <c r="O187" s="25"/>
      <c r="P187" s="25"/>
      <c r="Q187" s="166">
        <v>0</v>
      </c>
      <c r="R187" s="165" t="s">
        <v>532</v>
      </c>
      <c r="S187" s="6"/>
      <c r="T187" s="6"/>
      <c r="U187" s="25">
        <v>1</v>
      </c>
      <c r="V187" s="25"/>
      <c r="W187" s="25"/>
      <c r="X187" s="25"/>
      <c r="Y187" s="25"/>
      <c r="Z187" s="166">
        <v>0</v>
      </c>
      <c r="AA187" s="165" t="s">
        <v>532</v>
      </c>
      <c r="AB187" s="250"/>
      <c r="AC187" s="385">
        <v>1</v>
      </c>
      <c r="AD187" s="6"/>
      <c r="AE187" s="25">
        <f>1-1</f>
        <v>0</v>
      </c>
      <c r="AF187" s="25"/>
      <c r="AG187" s="25"/>
      <c r="AH187" s="25"/>
      <c r="AI187" s="25"/>
      <c r="AJ187" s="25"/>
      <c r="AK187" s="25">
        <v>1</v>
      </c>
      <c r="AL187" s="9">
        <v>0</v>
      </c>
      <c r="AM187" s="110" t="s">
        <v>532</v>
      </c>
      <c r="AN187" s="242"/>
      <c r="AO187" s="490" t="s">
        <v>1147</v>
      </c>
    </row>
    <row r="188" spans="1:41" s="16" customFormat="1" ht="18" customHeight="1">
      <c r="A188" s="517"/>
      <c r="B188" s="521" t="s">
        <v>514</v>
      </c>
      <c r="C188" s="351" t="s">
        <v>985</v>
      </c>
      <c r="D188" s="171" t="s">
        <v>64</v>
      </c>
      <c r="E188" s="171" t="s">
        <v>786</v>
      </c>
      <c r="F188" s="123" t="s">
        <v>648</v>
      </c>
      <c r="G188" s="6"/>
      <c r="H188" s="6"/>
      <c r="I188" s="9"/>
      <c r="J188" s="76"/>
      <c r="K188" s="6"/>
      <c r="L188" s="6"/>
      <c r="M188" s="289">
        <v>5</v>
      </c>
      <c r="N188" s="6"/>
      <c r="O188" s="6"/>
      <c r="P188" s="6"/>
      <c r="Q188" s="9">
        <v>0.20619999999999999</v>
      </c>
      <c r="R188" s="75" t="s">
        <v>41</v>
      </c>
      <c r="S188" s="6"/>
      <c r="T188" s="6"/>
      <c r="U188" s="6"/>
      <c r="V188" s="6">
        <v>5</v>
      </c>
      <c r="W188" s="6"/>
      <c r="X188" s="6"/>
      <c r="Y188" s="6"/>
      <c r="Z188" s="9">
        <v>0.20619999999999999</v>
      </c>
      <c r="AA188" s="75" t="s">
        <v>41</v>
      </c>
      <c r="AB188" s="137"/>
      <c r="AC188" s="385">
        <v>5</v>
      </c>
      <c r="AD188" s="6"/>
      <c r="AE188" s="6"/>
      <c r="AF188" s="6"/>
      <c r="AG188" s="6">
        <v>5</v>
      </c>
      <c r="AH188" s="6"/>
      <c r="AI188" s="6"/>
      <c r="AJ188" s="6"/>
      <c r="AK188" s="6"/>
      <c r="AL188" s="9">
        <v>1</v>
      </c>
      <c r="AM188" s="137" t="s">
        <v>668</v>
      </c>
      <c r="AN188" s="242"/>
      <c r="AO188" s="490"/>
    </row>
    <row r="189" spans="1:41" s="16" customFormat="1" ht="18" customHeight="1">
      <c r="A189" s="517"/>
      <c r="B189" s="521" t="s">
        <v>514</v>
      </c>
      <c r="C189" s="351" t="s">
        <v>787</v>
      </c>
      <c r="D189" s="171" t="s">
        <v>64</v>
      </c>
      <c r="E189" s="171" t="s">
        <v>786</v>
      </c>
      <c r="F189" s="123" t="s">
        <v>648</v>
      </c>
      <c r="G189" s="6"/>
      <c r="H189" s="6"/>
      <c r="I189" s="9"/>
      <c r="J189" s="76"/>
      <c r="K189" s="6"/>
      <c r="L189" s="6"/>
      <c r="M189" s="289">
        <v>4</v>
      </c>
      <c r="N189" s="6"/>
      <c r="O189" s="6"/>
      <c r="P189" s="6"/>
      <c r="Q189" s="9">
        <v>0.45090000000000002</v>
      </c>
      <c r="R189" s="75" t="s">
        <v>41</v>
      </c>
      <c r="S189" s="6"/>
      <c r="T189" s="6"/>
      <c r="U189" s="6"/>
      <c r="V189" s="6">
        <v>4</v>
      </c>
      <c r="W189" s="6"/>
      <c r="X189" s="6"/>
      <c r="Y189" s="6"/>
      <c r="Z189" s="9">
        <v>0.45090000000000002</v>
      </c>
      <c r="AA189" s="75" t="s">
        <v>41</v>
      </c>
      <c r="AB189" s="137"/>
      <c r="AC189" s="385">
        <v>4</v>
      </c>
      <c r="AD189" s="6"/>
      <c r="AE189" s="6"/>
      <c r="AF189" s="6"/>
      <c r="AG189" s="6">
        <v>4</v>
      </c>
      <c r="AH189" s="6"/>
      <c r="AI189" s="6"/>
      <c r="AJ189" s="6"/>
      <c r="AK189" s="6"/>
      <c r="AL189" s="9">
        <v>1</v>
      </c>
      <c r="AM189" s="137" t="s">
        <v>668</v>
      </c>
      <c r="AN189" s="242"/>
      <c r="AO189" s="490"/>
    </row>
    <row r="190" spans="1:41" s="16" customFormat="1" ht="18" customHeight="1">
      <c r="A190" s="517"/>
      <c r="B190" s="521" t="s">
        <v>514</v>
      </c>
      <c r="C190" s="351" t="s">
        <v>788</v>
      </c>
      <c r="D190" s="277" t="s">
        <v>988</v>
      </c>
      <c r="E190" s="171" t="s">
        <v>127</v>
      </c>
      <c r="F190" s="123" t="s">
        <v>740</v>
      </c>
      <c r="G190" s="6"/>
      <c r="H190" s="6"/>
      <c r="I190" s="9"/>
      <c r="J190" s="76"/>
      <c r="K190" s="6"/>
      <c r="L190" s="6"/>
      <c r="M190" s="289">
        <v>14</v>
      </c>
      <c r="N190" s="6"/>
      <c r="O190" s="6"/>
      <c r="P190" s="6"/>
      <c r="Q190" s="9">
        <v>0.1424</v>
      </c>
      <c r="R190" s="75" t="s">
        <v>41</v>
      </c>
      <c r="S190" s="6"/>
      <c r="T190" s="6"/>
      <c r="U190" s="6"/>
      <c r="V190" s="6">
        <v>14</v>
      </c>
      <c r="W190" s="6"/>
      <c r="X190" s="6"/>
      <c r="Y190" s="6"/>
      <c r="Z190" s="9">
        <v>0.1424</v>
      </c>
      <c r="AA190" s="75" t="s">
        <v>41</v>
      </c>
      <c r="AB190" s="137"/>
      <c r="AC190" s="385">
        <v>14</v>
      </c>
      <c r="AD190" s="6"/>
      <c r="AE190" s="6"/>
      <c r="AF190" s="6">
        <v>14</v>
      </c>
      <c r="AG190" s="6"/>
      <c r="AH190" s="6"/>
      <c r="AI190" s="6"/>
      <c r="AJ190" s="6"/>
      <c r="AK190" s="6"/>
      <c r="AL190" s="9">
        <v>0.50149999999999995</v>
      </c>
      <c r="AM190" s="137" t="s">
        <v>41</v>
      </c>
      <c r="AN190" s="242"/>
      <c r="AO190" s="490"/>
    </row>
    <row r="191" spans="1:41" s="16" customFormat="1" ht="27" customHeight="1">
      <c r="A191" s="517"/>
      <c r="B191" s="521" t="s">
        <v>514</v>
      </c>
      <c r="C191" s="351" t="s">
        <v>877</v>
      </c>
      <c r="D191" s="171" t="s">
        <v>750</v>
      </c>
      <c r="E191" s="171" t="s">
        <v>555</v>
      </c>
      <c r="F191" s="123" t="s">
        <v>742</v>
      </c>
      <c r="G191" s="6"/>
      <c r="H191" s="6"/>
      <c r="I191" s="9"/>
      <c r="J191" s="76"/>
      <c r="K191" s="6"/>
      <c r="L191" s="289">
        <v>52</v>
      </c>
      <c r="M191" s="6"/>
      <c r="N191" s="6"/>
      <c r="O191" s="6"/>
      <c r="P191" s="6"/>
      <c r="Q191" s="9">
        <v>0</v>
      </c>
      <c r="R191" s="76" t="s">
        <v>532</v>
      </c>
      <c r="S191" s="6"/>
      <c r="T191" s="6"/>
      <c r="U191" s="6">
        <v>52</v>
      </c>
      <c r="V191" s="6"/>
      <c r="W191" s="6"/>
      <c r="X191" s="6"/>
      <c r="Y191" s="6"/>
      <c r="Z191" s="9">
        <v>0</v>
      </c>
      <c r="AA191" s="76" t="s">
        <v>532</v>
      </c>
      <c r="AB191" s="110"/>
      <c r="AC191" s="385">
        <f>52</f>
        <v>52</v>
      </c>
      <c r="AD191" s="6"/>
      <c r="AE191" s="6"/>
      <c r="AF191" s="6">
        <v>52</v>
      </c>
      <c r="AG191" s="25"/>
      <c r="AH191" s="25"/>
      <c r="AI191" s="25"/>
      <c r="AJ191" s="25"/>
      <c r="AK191" s="25"/>
      <c r="AL191" s="9">
        <v>0.44769999999999999</v>
      </c>
      <c r="AM191" s="137" t="s">
        <v>41</v>
      </c>
      <c r="AN191" s="242" t="s">
        <v>825</v>
      </c>
      <c r="AO191" s="490"/>
    </row>
    <row r="192" spans="1:41" s="16" customFormat="1" ht="26.25" customHeight="1">
      <c r="A192" s="517"/>
      <c r="B192" s="521" t="s">
        <v>514</v>
      </c>
      <c r="C192" s="375" t="s">
        <v>878</v>
      </c>
      <c r="D192" s="171" t="s">
        <v>154</v>
      </c>
      <c r="E192" s="112" t="s">
        <v>136</v>
      </c>
      <c r="F192" s="123" t="s">
        <v>742</v>
      </c>
      <c r="G192" s="6"/>
      <c r="H192" s="6"/>
      <c r="I192" s="9"/>
      <c r="J192" s="76"/>
      <c r="K192" s="6"/>
      <c r="L192" s="289">
        <v>30</v>
      </c>
      <c r="M192" s="6"/>
      <c r="N192" s="6"/>
      <c r="O192" s="6"/>
      <c r="P192" s="6"/>
      <c r="Q192" s="9">
        <v>0</v>
      </c>
      <c r="R192" s="76" t="s">
        <v>532</v>
      </c>
      <c r="S192" s="6"/>
      <c r="T192" s="6"/>
      <c r="U192" s="6">
        <v>30</v>
      </c>
      <c r="V192" s="6"/>
      <c r="W192" s="6"/>
      <c r="X192" s="6"/>
      <c r="Y192" s="6"/>
      <c r="Z192" s="9">
        <v>0</v>
      </c>
      <c r="AA192" s="76" t="s">
        <v>532</v>
      </c>
      <c r="AB192" s="110"/>
      <c r="AC192" s="385">
        <v>30</v>
      </c>
      <c r="AD192" s="6"/>
      <c r="AE192" s="6"/>
      <c r="AF192" s="6">
        <v>30</v>
      </c>
      <c r="AG192" s="6"/>
      <c r="AH192" s="6"/>
      <c r="AI192" s="6"/>
      <c r="AJ192" s="6"/>
      <c r="AK192" s="6"/>
      <c r="AL192" s="9">
        <v>0.44479999999999997</v>
      </c>
      <c r="AM192" s="137" t="s">
        <v>41</v>
      </c>
      <c r="AN192" s="242"/>
      <c r="AO192" s="490"/>
    </row>
    <row r="193" spans="1:41" s="5" customFormat="1" ht="18" customHeight="1">
      <c r="A193" s="517"/>
      <c r="B193" s="518" t="s">
        <v>515</v>
      </c>
      <c r="C193" s="518"/>
      <c r="D193" s="519"/>
      <c r="E193" s="520"/>
      <c r="F193" s="116"/>
      <c r="G193" s="53">
        <f>SUM(G194:G207)</f>
        <v>230</v>
      </c>
      <c r="H193" s="53">
        <f>SUM(H194:H207)</f>
        <v>26</v>
      </c>
      <c r="I193" s="52"/>
      <c r="J193" s="77"/>
      <c r="K193" s="53">
        <f t="shared" ref="K193:P193" si="10">SUM(K194:K207)</f>
        <v>26</v>
      </c>
      <c r="L193" s="53">
        <f t="shared" si="10"/>
        <v>289</v>
      </c>
      <c r="M193" s="53">
        <f t="shared" si="10"/>
        <v>0</v>
      </c>
      <c r="N193" s="53">
        <f t="shared" si="10"/>
        <v>0</v>
      </c>
      <c r="O193" s="53">
        <f t="shared" si="10"/>
        <v>0</v>
      </c>
      <c r="P193" s="53">
        <f t="shared" si="10"/>
        <v>1</v>
      </c>
      <c r="Q193" s="52"/>
      <c r="R193" s="77"/>
      <c r="S193" s="53">
        <f t="shared" ref="S193:Y193" si="11">SUM(S194:S207)</f>
        <v>0</v>
      </c>
      <c r="T193" s="53">
        <f t="shared" si="11"/>
        <v>0</v>
      </c>
      <c r="U193" s="53">
        <f t="shared" si="11"/>
        <v>289</v>
      </c>
      <c r="V193" s="53">
        <f t="shared" si="11"/>
        <v>0</v>
      </c>
      <c r="W193" s="53">
        <f t="shared" si="11"/>
        <v>0</v>
      </c>
      <c r="X193" s="53">
        <f t="shared" si="11"/>
        <v>0</v>
      </c>
      <c r="Y193" s="53">
        <f t="shared" si="11"/>
        <v>0</v>
      </c>
      <c r="Z193" s="52"/>
      <c r="AA193" s="77"/>
      <c r="AB193" s="424"/>
      <c r="AC193" s="53">
        <f>SUM(AC194:AC211)</f>
        <v>413</v>
      </c>
      <c r="AD193" s="53">
        <f>SUM(AD194:AD211)</f>
        <v>0</v>
      </c>
      <c r="AE193" s="53">
        <f t="shared" ref="AE193:AK193" si="12">SUM(AE194:AE211)</f>
        <v>152</v>
      </c>
      <c r="AF193" s="53">
        <f t="shared" si="12"/>
        <v>261</v>
      </c>
      <c r="AG193" s="53">
        <f t="shared" si="12"/>
        <v>0</v>
      </c>
      <c r="AH193" s="53">
        <f t="shared" si="12"/>
        <v>0</v>
      </c>
      <c r="AI193" s="53">
        <f t="shared" si="12"/>
        <v>0</v>
      </c>
      <c r="AJ193" s="53">
        <f t="shared" si="12"/>
        <v>0</v>
      </c>
      <c r="AK193" s="53">
        <f t="shared" si="12"/>
        <v>0</v>
      </c>
      <c r="AL193" s="52"/>
      <c r="AM193" s="424"/>
      <c r="AN193" s="488"/>
      <c r="AO193" s="486"/>
    </row>
    <row r="194" spans="1:41" s="18" customFormat="1" ht="18" hidden="1" customHeight="1">
      <c r="A194" s="517"/>
      <c r="B194" s="521" t="s">
        <v>515</v>
      </c>
      <c r="C194" s="105" t="s">
        <v>145</v>
      </c>
      <c r="D194" s="104" t="s">
        <v>101</v>
      </c>
      <c r="E194" s="104" t="s">
        <v>146</v>
      </c>
      <c r="F194" s="115"/>
      <c r="G194" s="289">
        <v>71</v>
      </c>
      <c r="H194" s="6"/>
      <c r="I194" s="9">
        <v>1</v>
      </c>
      <c r="J194" s="76" t="s">
        <v>17</v>
      </c>
      <c r="K194" s="6"/>
      <c r="L194" s="6"/>
      <c r="M194" s="6"/>
      <c r="N194" s="6"/>
      <c r="O194" s="6"/>
      <c r="P194" s="6"/>
      <c r="Q194" s="9"/>
      <c r="R194" s="76"/>
      <c r="S194" s="6"/>
      <c r="T194" s="6"/>
      <c r="U194" s="6"/>
      <c r="V194" s="6"/>
      <c r="W194" s="6"/>
      <c r="X194" s="6"/>
      <c r="Y194" s="6"/>
      <c r="Z194" s="9"/>
      <c r="AA194" s="76"/>
      <c r="AB194" s="110"/>
      <c r="AC194" s="6"/>
      <c r="AD194" s="6"/>
      <c r="AE194" s="6"/>
      <c r="AF194" s="6"/>
      <c r="AG194" s="6"/>
      <c r="AH194" s="6"/>
      <c r="AI194" s="6"/>
      <c r="AJ194" s="6"/>
      <c r="AK194" s="6"/>
      <c r="AL194" s="9"/>
      <c r="AM194" s="110"/>
      <c r="AN194" s="242" t="s">
        <v>650</v>
      </c>
      <c r="AO194" s="491"/>
    </row>
    <row r="195" spans="1:41" s="18" customFormat="1" ht="18" hidden="1" customHeight="1">
      <c r="A195" s="517"/>
      <c r="B195" s="521" t="s">
        <v>515</v>
      </c>
      <c r="C195" s="105" t="s">
        <v>147</v>
      </c>
      <c r="D195" s="104" t="s">
        <v>19</v>
      </c>
      <c r="E195" s="104" t="s">
        <v>148</v>
      </c>
      <c r="F195" s="115"/>
      <c r="G195" s="289">
        <v>40</v>
      </c>
      <c r="H195" s="6"/>
      <c r="I195" s="9">
        <v>1</v>
      </c>
      <c r="J195" s="76" t="s">
        <v>17</v>
      </c>
      <c r="K195" s="6"/>
      <c r="L195" s="6"/>
      <c r="M195" s="6"/>
      <c r="N195" s="6"/>
      <c r="O195" s="6"/>
      <c r="P195" s="6"/>
      <c r="Q195" s="9"/>
      <c r="R195" s="76"/>
      <c r="S195" s="6"/>
      <c r="T195" s="6"/>
      <c r="U195" s="6"/>
      <c r="V195" s="6"/>
      <c r="W195" s="6"/>
      <c r="X195" s="6"/>
      <c r="Y195" s="6"/>
      <c r="Z195" s="9"/>
      <c r="AA195" s="76"/>
      <c r="AB195" s="110"/>
      <c r="AC195" s="6"/>
      <c r="AD195" s="6"/>
      <c r="AE195" s="6"/>
      <c r="AF195" s="6"/>
      <c r="AG195" s="6"/>
      <c r="AH195" s="6"/>
      <c r="AI195" s="6"/>
      <c r="AJ195" s="6"/>
      <c r="AK195" s="6"/>
      <c r="AL195" s="9"/>
      <c r="AM195" s="110"/>
      <c r="AN195" s="242" t="s">
        <v>650</v>
      </c>
      <c r="AO195" s="491"/>
    </row>
    <row r="196" spans="1:41" s="18" customFormat="1" ht="18" hidden="1" customHeight="1">
      <c r="A196" s="517"/>
      <c r="B196" s="521" t="s">
        <v>515</v>
      </c>
      <c r="C196" s="105" t="s">
        <v>149</v>
      </c>
      <c r="D196" s="104" t="s">
        <v>19</v>
      </c>
      <c r="E196" s="104" t="s">
        <v>148</v>
      </c>
      <c r="F196" s="115"/>
      <c r="G196" s="289">
        <v>36</v>
      </c>
      <c r="H196" s="6"/>
      <c r="I196" s="9">
        <v>1</v>
      </c>
      <c r="J196" s="76" t="s">
        <v>17</v>
      </c>
      <c r="K196" s="268"/>
      <c r="L196" s="6"/>
      <c r="M196" s="6"/>
      <c r="N196" s="6"/>
      <c r="O196" s="6"/>
      <c r="P196" s="6"/>
      <c r="Q196" s="204"/>
      <c r="R196" s="76"/>
      <c r="S196" s="6"/>
      <c r="T196" s="268"/>
      <c r="U196" s="6"/>
      <c r="V196" s="6"/>
      <c r="W196" s="6"/>
      <c r="X196" s="6"/>
      <c r="Y196" s="6"/>
      <c r="Z196" s="204"/>
      <c r="AA196" s="76"/>
      <c r="AB196" s="110"/>
      <c r="AC196" s="268"/>
      <c r="AD196" s="268"/>
      <c r="AE196" s="6"/>
      <c r="AF196" s="6"/>
      <c r="AG196" s="6"/>
      <c r="AH196" s="6"/>
      <c r="AI196" s="6"/>
      <c r="AJ196" s="6"/>
      <c r="AK196" s="6"/>
      <c r="AL196" s="204"/>
      <c r="AM196" s="110"/>
      <c r="AN196" s="242" t="s">
        <v>650</v>
      </c>
      <c r="AO196" s="491"/>
    </row>
    <row r="197" spans="1:41" s="18" customFormat="1" ht="22.5" customHeight="1">
      <c r="A197" s="517">
        <v>579</v>
      </c>
      <c r="B197" s="521" t="s">
        <v>515</v>
      </c>
      <c r="C197" s="86" t="s">
        <v>150</v>
      </c>
      <c r="D197" s="104" t="s">
        <v>151</v>
      </c>
      <c r="E197" s="104" t="s">
        <v>146</v>
      </c>
      <c r="F197" s="123" t="s">
        <v>677</v>
      </c>
      <c r="G197" s="6" t="s">
        <v>0</v>
      </c>
      <c r="H197" s="6">
        <v>25</v>
      </c>
      <c r="I197" s="9">
        <v>0</v>
      </c>
      <c r="J197" s="76" t="s">
        <v>532</v>
      </c>
      <c r="K197" s="268">
        <v>25</v>
      </c>
      <c r="L197" s="289">
        <v>25</v>
      </c>
      <c r="M197" s="6"/>
      <c r="N197" s="6"/>
      <c r="O197" s="6"/>
      <c r="P197" s="6"/>
      <c r="Q197" s="204">
        <v>0</v>
      </c>
      <c r="R197" s="76" t="s">
        <v>532</v>
      </c>
      <c r="S197" s="6"/>
      <c r="T197" s="268"/>
      <c r="U197" s="6">
        <v>25</v>
      </c>
      <c r="V197" s="6"/>
      <c r="W197" s="6"/>
      <c r="X197" s="6"/>
      <c r="Y197" s="6"/>
      <c r="Z197" s="204">
        <v>0</v>
      </c>
      <c r="AA197" s="76" t="s">
        <v>532</v>
      </c>
      <c r="AB197" s="110"/>
      <c r="AC197" s="407">
        <v>25</v>
      </c>
      <c r="AD197" s="268"/>
      <c r="AE197" s="6">
        <v>25</v>
      </c>
      <c r="AF197" s="6"/>
      <c r="AG197" s="6"/>
      <c r="AH197" s="6"/>
      <c r="AI197" s="6"/>
      <c r="AJ197" s="6"/>
      <c r="AK197" s="6"/>
      <c r="AL197" s="204">
        <v>0</v>
      </c>
      <c r="AM197" s="110" t="s">
        <v>532</v>
      </c>
      <c r="AN197" s="242" t="s">
        <v>650</v>
      </c>
      <c r="AO197" s="491"/>
    </row>
    <row r="198" spans="1:41" s="18" customFormat="1" ht="18" hidden="1" customHeight="1">
      <c r="A198" s="517"/>
      <c r="B198" s="521" t="s">
        <v>515</v>
      </c>
      <c r="C198" s="133" t="s">
        <v>574</v>
      </c>
      <c r="D198" s="132" t="s">
        <v>9</v>
      </c>
      <c r="E198" s="132" t="s">
        <v>152</v>
      </c>
      <c r="F198" s="123" t="s">
        <v>682</v>
      </c>
      <c r="G198" s="289">
        <v>43</v>
      </c>
      <c r="H198" s="6"/>
      <c r="I198" s="9">
        <v>1</v>
      </c>
      <c r="J198" s="76" t="s">
        <v>17</v>
      </c>
      <c r="K198" s="268"/>
      <c r="L198" s="6"/>
      <c r="M198" s="6"/>
      <c r="N198" s="6"/>
      <c r="O198" s="6"/>
      <c r="P198" s="6"/>
      <c r="Q198" s="204"/>
      <c r="R198" s="76"/>
      <c r="S198" s="6"/>
      <c r="T198" s="268"/>
      <c r="U198" s="6"/>
      <c r="V198" s="6"/>
      <c r="W198" s="6"/>
      <c r="X198" s="6"/>
      <c r="Y198" s="6"/>
      <c r="Z198" s="204"/>
      <c r="AA198" s="76"/>
      <c r="AB198" s="110"/>
      <c r="AC198" s="268"/>
      <c r="AD198" s="268"/>
      <c r="AE198" s="6"/>
      <c r="AF198" s="6"/>
      <c r="AG198" s="6"/>
      <c r="AH198" s="6"/>
      <c r="AI198" s="6"/>
      <c r="AJ198" s="6"/>
      <c r="AK198" s="6"/>
      <c r="AL198" s="204"/>
      <c r="AM198" s="110"/>
      <c r="AN198" s="242" t="s">
        <v>650</v>
      </c>
      <c r="AO198" s="491"/>
    </row>
    <row r="199" spans="1:41" s="18" customFormat="1" ht="21.75" hidden="1" customHeight="1">
      <c r="A199" s="517">
        <v>492</v>
      </c>
      <c r="B199" s="521" t="s">
        <v>515</v>
      </c>
      <c r="C199" s="133" t="s">
        <v>574</v>
      </c>
      <c r="D199" s="132" t="s">
        <v>9</v>
      </c>
      <c r="E199" s="132" t="s">
        <v>152</v>
      </c>
      <c r="F199" s="123" t="s">
        <v>688</v>
      </c>
      <c r="G199" s="12"/>
      <c r="H199" s="25">
        <f>1</f>
        <v>1</v>
      </c>
      <c r="I199" s="9">
        <v>0</v>
      </c>
      <c r="J199" s="165" t="s">
        <v>532</v>
      </c>
      <c r="K199" s="269">
        <f>1</f>
        <v>1</v>
      </c>
      <c r="L199" s="6">
        <f>1-1</f>
        <v>0</v>
      </c>
      <c r="M199" s="6"/>
      <c r="N199" s="6"/>
      <c r="O199" s="6"/>
      <c r="P199" s="6">
        <v>1</v>
      </c>
      <c r="Q199" s="203">
        <v>0</v>
      </c>
      <c r="R199" s="165" t="s">
        <v>711</v>
      </c>
      <c r="S199" s="25"/>
      <c r="T199" s="269"/>
      <c r="U199" s="6"/>
      <c r="V199" s="6"/>
      <c r="W199" s="6"/>
      <c r="X199" s="6"/>
      <c r="Y199" s="6"/>
      <c r="Z199" s="203">
        <v>0</v>
      </c>
      <c r="AA199" s="165" t="s">
        <v>711</v>
      </c>
      <c r="AB199" s="250"/>
      <c r="AC199" s="269"/>
      <c r="AD199" s="269"/>
      <c r="AE199" s="6">
        <f>1-1</f>
        <v>0</v>
      </c>
      <c r="AF199" s="6"/>
      <c r="AG199" s="6"/>
      <c r="AH199" s="6"/>
      <c r="AI199" s="6"/>
      <c r="AJ199" s="6"/>
      <c r="AK199" s="6"/>
      <c r="AL199" s="231">
        <v>0</v>
      </c>
      <c r="AM199" s="250" t="s">
        <v>711</v>
      </c>
      <c r="AN199" s="242" t="s">
        <v>650</v>
      </c>
      <c r="AO199" s="491"/>
    </row>
    <row r="200" spans="1:41" s="18" customFormat="1" ht="18" hidden="1" customHeight="1">
      <c r="A200" s="517"/>
      <c r="B200" s="521" t="s">
        <v>515</v>
      </c>
      <c r="C200" s="98" t="s">
        <v>153</v>
      </c>
      <c r="D200" s="100" t="s">
        <v>19</v>
      </c>
      <c r="E200" s="241" t="s">
        <v>148</v>
      </c>
      <c r="F200" s="113"/>
      <c r="G200" s="296">
        <v>40</v>
      </c>
      <c r="H200" s="12"/>
      <c r="I200" s="11">
        <v>1</v>
      </c>
      <c r="J200" s="76" t="s">
        <v>17</v>
      </c>
      <c r="K200" s="268"/>
      <c r="L200" s="6"/>
      <c r="M200" s="6"/>
      <c r="N200" s="6"/>
      <c r="O200" s="6"/>
      <c r="P200" s="6"/>
      <c r="Q200" s="204"/>
      <c r="R200" s="76"/>
      <c r="S200" s="6"/>
      <c r="T200" s="268"/>
      <c r="U200" s="6"/>
      <c r="V200" s="6"/>
      <c r="W200" s="6"/>
      <c r="X200" s="6"/>
      <c r="Y200" s="6"/>
      <c r="Z200" s="204"/>
      <c r="AA200" s="76"/>
      <c r="AB200" s="110"/>
      <c r="AC200" s="268"/>
      <c r="AD200" s="268"/>
      <c r="AE200" s="6"/>
      <c r="AF200" s="6"/>
      <c r="AG200" s="6"/>
      <c r="AH200" s="6"/>
      <c r="AI200" s="6"/>
      <c r="AJ200" s="6"/>
      <c r="AK200" s="6"/>
      <c r="AL200" s="204"/>
      <c r="AM200" s="110"/>
      <c r="AN200" s="242" t="s">
        <v>650</v>
      </c>
      <c r="AO200" s="492" t="s">
        <v>1004</v>
      </c>
    </row>
    <row r="201" spans="1:41" s="18" customFormat="1" ht="22.5" customHeight="1">
      <c r="A201" s="517"/>
      <c r="B201" s="521" t="s">
        <v>515</v>
      </c>
      <c r="C201" s="192" t="s">
        <v>793</v>
      </c>
      <c r="D201" s="192" t="s">
        <v>789</v>
      </c>
      <c r="E201" s="192" t="s">
        <v>987</v>
      </c>
      <c r="F201" s="123" t="s">
        <v>742</v>
      </c>
      <c r="G201" s="193"/>
      <c r="H201" s="209"/>
      <c r="I201" s="9">
        <v>0</v>
      </c>
      <c r="J201" s="250"/>
      <c r="K201" s="270"/>
      <c r="L201" s="304">
        <v>42</v>
      </c>
      <c r="M201" s="209"/>
      <c r="N201" s="209"/>
      <c r="O201" s="209"/>
      <c r="P201" s="209"/>
      <c r="Q201" s="272">
        <v>0</v>
      </c>
      <c r="R201" s="242" t="s">
        <v>532</v>
      </c>
      <c r="S201" s="251"/>
      <c r="T201" s="270"/>
      <c r="U201" s="209">
        <v>42</v>
      </c>
      <c r="V201" s="209"/>
      <c r="W201" s="209"/>
      <c r="X201" s="209"/>
      <c r="Y201" s="209"/>
      <c r="Z201" s="272">
        <v>0</v>
      </c>
      <c r="AA201" s="242" t="s">
        <v>532</v>
      </c>
      <c r="AB201" s="110"/>
      <c r="AC201" s="409">
        <v>42</v>
      </c>
      <c r="AD201" s="270"/>
      <c r="AE201" s="209"/>
      <c r="AF201" s="209">
        <v>42</v>
      </c>
      <c r="AG201" s="209"/>
      <c r="AH201" s="209"/>
      <c r="AI201" s="209"/>
      <c r="AJ201" s="209"/>
      <c r="AK201" s="209"/>
      <c r="AL201" s="471">
        <v>0.45960000000000001</v>
      </c>
      <c r="AM201" s="137" t="s">
        <v>41</v>
      </c>
      <c r="AN201" s="242" t="s">
        <v>829</v>
      </c>
      <c r="AO201" s="491"/>
    </row>
    <row r="202" spans="1:41" s="18" customFormat="1" ht="24" customHeight="1">
      <c r="A202" s="517"/>
      <c r="B202" s="521" t="s">
        <v>515</v>
      </c>
      <c r="C202" s="192" t="s">
        <v>793</v>
      </c>
      <c r="D202" s="192" t="s">
        <v>789</v>
      </c>
      <c r="E202" s="192" t="s">
        <v>987</v>
      </c>
      <c r="F202" s="123" t="s">
        <v>742</v>
      </c>
      <c r="G202" s="193"/>
      <c r="H202" s="209"/>
      <c r="I202" s="9">
        <v>0</v>
      </c>
      <c r="J202" s="250"/>
      <c r="K202" s="270"/>
      <c r="L202" s="304">
        <v>1</v>
      </c>
      <c r="M202" s="209"/>
      <c r="N202" s="209"/>
      <c r="O202" s="209"/>
      <c r="P202" s="209"/>
      <c r="Q202" s="272">
        <v>0</v>
      </c>
      <c r="R202" s="242" t="s">
        <v>532</v>
      </c>
      <c r="S202" s="251"/>
      <c r="T202" s="270"/>
      <c r="U202" s="209">
        <v>1</v>
      </c>
      <c r="V202" s="209"/>
      <c r="W202" s="209"/>
      <c r="X202" s="209"/>
      <c r="Y202" s="209"/>
      <c r="Z202" s="272">
        <v>0</v>
      </c>
      <c r="AA202" s="242" t="s">
        <v>532</v>
      </c>
      <c r="AB202" s="110"/>
      <c r="AC202" s="409">
        <v>1</v>
      </c>
      <c r="AD202" s="270"/>
      <c r="AE202" s="209"/>
      <c r="AF202" s="209">
        <v>1</v>
      </c>
      <c r="AG202" s="209"/>
      <c r="AH202" s="209"/>
      <c r="AI202" s="209"/>
      <c r="AJ202" s="209"/>
      <c r="AK202" s="209"/>
      <c r="AL202" s="471">
        <v>0.45960000000000001</v>
      </c>
      <c r="AM202" s="137" t="s">
        <v>41</v>
      </c>
      <c r="AN202" s="242"/>
      <c r="AO202" s="491"/>
    </row>
    <row r="203" spans="1:41" s="18" customFormat="1" ht="27.75" customHeight="1">
      <c r="A203" s="517"/>
      <c r="B203" s="521" t="s">
        <v>515</v>
      </c>
      <c r="C203" s="192" t="s">
        <v>794</v>
      </c>
      <c r="D203" s="192" t="s">
        <v>789</v>
      </c>
      <c r="E203" s="192" t="s">
        <v>987</v>
      </c>
      <c r="F203" s="123" t="s">
        <v>742</v>
      </c>
      <c r="G203" s="193"/>
      <c r="H203" s="209"/>
      <c r="I203" s="9">
        <v>0</v>
      </c>
      <c r="J203" s="250"/>
      <c r="K203" s="270"/>
      <c r="L203" s="304">
        <v>87</v>
      </c>
      <c r="M203" s="209"/>
      <c r="N203" s="209"/>
      <c r="O203" s="209"/>
      <c r="P203" s="209"/>
      <c r="Q203" s="272">
        <v>0</v>
      </c>
      <c r="R203" s="242" t="s">
        <v>532</v>
      </c>
      <c r="S203" s="251"/>
      <c r="T203" s="270"/>
      <c r="U203" s="209">
        <v>87</v>
      </c>
      <c r="V203" s="209"/>
      <c r="W203" s="209"/>
      <c r="X203" s="209"/>
      <c r="Y203" s="209"/>
      <c r="Z203" s="272">
        <v>0</v>
      </c>
      <c r="AA203" s="242" t="s">
        <v>532</v>
      </c>
      <c r="AB203" s="110"/>
      <c r="AC203" s="409">
        <v>87</v>
      </c>
      <c r="AD203" s="270"/>
      <c r="AE203" s="209"/>
      <c r="AF203" s="209">
        <v>87</v>
      </c>
      <c r="AG203" s="209"/>
      <c r="AH203" s="209"/>
      <c r="AI203" s="209"/>
      <c r="AJ203" s="209"/>
      <c r="AK203" s="209"/>
      <c r="AL203" s="471">
        <v>0.4602</v>
      </c>
      <c r="AM203" s="137" t="s">
        <v>41</v>
      </c>
      <c r="AN203" s="242" t="s">
        <v>650</v>
      </c>
      <c r="AO203" s="491"/>
    </row>
    <row r="204" spans="1:41" s="18" customFormat="1" ht="35.25" customHeight="1">
      <c r="A204" s="517"/>
      <c r="B204" s="521" t="s">
        <v>515</v>
      </c>
      <c r="C204" s="192" t="s">
        <v>795</v>
      </c>
      <c r="D204" s="192" t="s">
        <v>790</v>
      </c>
      <c r="E204" s="192" t="s">
        <v>879</v>
      </c>
      <c r="F204" s="123" t="s">
        <v>742</v>
      </c>
      <c r="G204" s="193"/>
      <c r="H204" s="209"/>
      <c r="I204" s="9">
        <v>0</v>
      </c>
      <c r="J204" s="250"/>
      <c r="K204" s="270"/>
      <c r="L204" s="304">
        <v>59</v>
      </c>
      <c r="M204" s="209"/>
      <c r="N204" s="209"/>
      <c r="O204" s="209"/>
      <c r="P204" s="209"/>
      <c r="Q204" s="272">
        <v>0</v>
      </c>
      <c r="R204" s="242" t="s">
        <v>532</v>
      </c>
      <c r="S204" s="251"/>
      <c r="T204" s="270"/>
      <c r="U204" s="209">
        <v>59</v>
      </c>
      <c r="V204" s="209"/>
      <c r="W204" s="209"/>
      <c r="X204" s="209"/>
      <c r="Y204" s="209"/>
      <c r="Z204" s="272">
        <v>0</v>
      </c>
      <c r="AA204" s="242" t="s">
        <v>532</v>
      </c>
      <c r="AB204" s="110"/>
      <c r="AC204" s="409">
        <v>59</v>
      </c>
      <c r="AD204" s="270"/>
      <c r="AE204" s="209"/>
      <c r="AF204" s="209">
        <v>59</v>
      </c>
      <c r="AG204" s="209"/>
      <c r="AH204" s="209"/>
      <c r="AI204" s="209"/>
      <c r="AJ204" s="209"/>
      <c r="AK204" s="209"/>
      <c r="AL204" s="471">
        <v>0.54</v>
      </c>
      <c r="AM204" s="137" t="s">
        <v>41</v>
      </c>
      <c r="AN204" s="242"/>
      <c r="AO204" s="491"/>
    </row>
    <row r="205" spans="1:41" s="18" customFormat="1" ht="18" customHeight="1">
      <c r="A205" s="517"/>
      <c r="B205" s="521" t="s">
        <v>515</v>
      </c>
      <c r="C205" s="192" t="s">
        <v>880</v>
      </c>
      <c r="D205" s="192" t="s">
        <v>791</v>
      </c>
      <c r="E205" s="192" t="s">
        <v>881</v>
      </c>
      <c r="F205" s="123" t="s">
        <v>742</v>
      </c>
      <c r="G205" s="193"/>
      <c r="H205" s="209"/>
      <c r="I205" s="9">
        <v>0</v>
      </c>
      <c r="J205" s="250"/>
      <c r="K205" s="270"/>
      <c r="L205" s="304">
        <v>26</v>
      </c>
      <c r="M205" s="209"/>
      <c r="N205" s="209"/>
      <c r="O205" s="209"/>
      <c r="P205" s="209"/>
      <c r="Q205" s="272">
        <v>0</v>
      </c>
      <c r="R205" s="242" t="s">
        <v>532</v>
      </c>
      <c r="S205" s="251"/>
      <c r="T205" s="270"/>
      <c r="U205" s="209">
        <v>26</v>
      </c>
      <c r="V205" s="209"/>
      <c r="W205" s="209"/>
      <c r="X205" s="209"/>
      <c r="Y205" s="209"/>
      <c r="Z205" s="272">
        <v>0</v>
      </c>
      <c r="AA205" s="242" t="s">
        <v>532</v>
      </c>
      <c r="AB205" s="110"/>
      <c r="AC205" s="409">
        <f>26-4</f>
        <v>22</v>
      </c>
      <c r="AD205" s="270"/>
      <c r="AE205" s="270"/>
      <c r="AF205" s="270">
        <f>26-4</f>
        <v>22</v>
      </c>
      <c r="AG205" s="209"/>
      <c r="AH205" s="209"/>
      <c r="AI205" s="209"/>
      <c r="AJ205" s="209"/>
      <c r="AK205" s="209"/>
      <c r="AL205" s="230">
        <v>0.51</v>
      </c>
      <c r="AM205" s="137" t="s">
        <v>41</v>
      </c>
      <c r="AN205" s="242"/>
      <c r="AO205" s="491"/>
    </row>
    <row r="206" spans="1:41" s="18" customFormat="1" ht="18" customHeight="1">
      <c r="A206" s="517"/>
      <c r="B206" s="521" t="s">
        <v>515</v>
      </c>
      <c r="C206" s="192" t="s">
        <v>880</v>
      </c>
      <c r="D206" s="192" t="s">
        <v>791</v>
      </c>
      <c r="E206" s="192" t="s">
        <v>881</v>
      </c>
      <c r="F206" s="123" t="s">
        <v>742</v>
      </c>
      <c r="G206" s="353"/>
      <c r="H206" s="355"/>
      <c r="I206" s="72"/>
      <c r="J206" s="250"/>
      <c r="K206" s="355"/>
      <c r="L206" s="304"/>
      <c r="M206" s="209"/>
      <c r="N206" s="209"/>
      <c r="O206" s="209"/>
      <c r="P206" s="209"/>
      <c r="Q206" s="356"/>
      <c r="R206" s="369"/>
      <c r="S206" s="251"/>
      <c r="T206" s="355"/>
      <c r="U206" s="209"/>
      <c r="V206" s="209"/>
      <c r="W206" s="209"/>
      <c r="X206" s="209"/>
      <c r="Y206" s="209"/>
      <c r="Z206" s="356"/>
      <c r="AA206" s="369"/>
      <c r="AB206" s="369"/>
      <c r="AC206" s="408">
        <v>4</v>
      </c>
      <c r="AD206" s="209"/>
      <c r="AE206" s="209"/>
      <c r="AF206" s="209">
        <v>4</v>
      </c>
      <c r="AG206" s="209"/>
      <c r="AH206" s="209"/>
      <c r="AI206" s="209"/>
      <c r="AJ206" s="209"/>
      <c r="AK206" s="209"/>
      <c r="AL206" s="230">
        <v>0.51</v>
      </c>
      <c r="AM206" s="137" t="s">
        <v>41</v>
      </c>
      <c r="AN206" s="242"/>
      <c r="AO206" s="491"/>
    </row>
    <row r="207" spans="1:41" s="18" customFormat="1" ht="30.75" customHeight="1">
      <c r="A207" s="517"/>
      <c r="B207" s="521" t="s">
        <v>515</v>
      </c>
      <c r="C207" s="192" t="s">
        <v>882</v>
      </c>
      <c r="D207" s="192" t="s">
        <v>792</v>
      </c>
      <c r="E207" s="192" t="s">
        <v>879</v>
      </c>
      <c r="F207" s="354" t="s">
        <v>759</v>
      </c>
      <c r="G207" s="205"/>
      <c r="H207" s="216"/>
      <c r="I207" s="72">
        <v>0</v>
      </c>
      <c r="J207" s="165"/>
      <c r="K207" s="271"/>
      <c r="L207" s="304">
        <v>49</v>
      </c>
      <c r="M207" s="209"/>
      <c r="N207" s="209"/>
      <c r="O207" s="209"/>
      <c r="P207" s="209"/>
      <c r="Q207" s="273">
        <v>0</v>
      </c>
      <c r="R207" s="80" t="s">
        <v>532</v>
      </c>
      <c r="S207" s="219"/>
      <c r="T207" s="271"/>
      <c r="U207" s="209">
        <v>49</v>
      </c>
      <c r="V207" s="209"/>
      <c r="W207" s="209"/>
      <c r="X207" s="209"/>
      <c r="Y207" s="209"/>
      <c r="Z207" s="273">
        <v>0</v>
      </c>
      <c r="AA207" s="369" t="s">
        <v>532</v>
      </c>
      <c r="AB207" s="369"/>
      <c r="AC207" s="408">
        <f>49-3</f>
        <v>46</v>
      </c>
      <c r="AD207" s="209"/>
      <c r="AE207" s="209"/>
      <c r="AF207" s="209">
        <f>49-3</f>
        <v>46</v>
      </c>
      <c r="AG207" s="209"/>
      <c r="AH207" s="209"/>
      <c r="AI207" s="209"/>
      <c r="AJ207" s="209"/>
      <c r="AK207" s="209"/>
      <c r="AL207" s="230">
        <v>0.13</v>
      </c>
      <c r="AM207" s="137" t="s">
        <v>41</v>
      </c>
      <c r="AN207" s="242"/>
      <c r="AO207" s="491"/>
    </row>
    <row r="208" spans="1:41" s="18" customFormat="1" ht="35.25" customHeight="1">
      <c r="A208" s="517"/>
      <c r="B208" s="521" t="s">
        <v>515</v>
      </c>
      <c r="C208" s="192" t="s">
        <v>882</v>
      </c>
      <c r="D208" s="192" t="s">
        <v>792</v>
      </c>
      <c r="E208" s="192" t="s">
        <v>879</v>
      </c>
      <c r="F208" s="354" t="s">
        <v>759</v>
      </c>
      <c r="G208" s="353"/>
      <c r="H208" s="355"/>
      <c r="I208" s="72"/>
      <c r="J208" s="165"/>
      <c r="K208" s="355"/>
      <c r="L208" s="304"/>
      <c r="M208" s="209"/>
      <c r="N208" s="209"/>
      <c r="O208" s="209"/>
      <c r="P208" s="209"/>
      <c r="Q208" s="356"/>
      <c r="R208" s="80"/>
      <c r="S208" s="355"/>
      <c r="T208" s="355"/>
      <c r="U208" s="209"/>
      <c r="V208" s="209"/>
      <c r="W208" s="209"/>
      <c r="X208" s="209"/>
      <c r="Y208" s="209"/>
      <c r="Z208" s="356"/>
      <c r="AA208" s="369"/>
      <c r="AB208" s="369"/>
      <c r="AC208" s="408">
        <v>3</v>
      </c>
      <c r="AD208" s="209"/>
      <c r="AE208" s="209">
        <v>3</v>
      </c>
      <c r="AF208" s="209"/>
      <c r="AG208" s="209"/>
      <c r="AH208" s="209"/>
      <c r="AI208" s="209"/>
      <c r="AJ208" s="209"/>
      <c r="AK208" s="209"/>
      <c r="AL208" s="230">
        <v>0</v>
      </c>
      <c r="AM208" s="110" t="s">
        <v>532</v>
      </c>
      <c r="AN208" s="242"/>
      <c r="AO208" s="491"/>
    </row>
    <row r="209" spans="1:41" s="18" customFormat="1" ht="25.5" customHeight="1">
      <c r="A209" s="517"/>
      <c r="B209" s="521" t="s">
        <v>515</v>
      </c>
      <c r="C209" s="513" t="s">
        <v>1013</v>
      </c>
      <c r="D209" s="192" t="s">
        <v>48</v>
      </c>
      <c r="E209" s="192" t="s">
        <v>1064</v>
      </c>
      <c r="F209" s="352" t="s">
        <v>1041</v>
      </c>
      <c r="G209" s="353"/>
      <c r="H209" s="355"/>
      <c r="I209" s="72"/>
      <c r="J209" s="165"/>
      <c r="K209" s="355"/>
      <c r="L209" s="304"/>
      <c r="M209" s="209"/>
      <c r="N209" s="209"/>
      <c r="O209" s="209"/>
      <c r="P209" s="209"/>
      <c r="Q209" s="356"/>
      <c r="R209" s="80"/>
      <c r="S209" s="355"/>
      <c r="T209" s="355"/>
      <c r="U209" s="209"/>
      <c r="V209" s="209"/>
      <c r="W209" s="209"/>
      <c r="X209" s="209"/>
      <c r="Y209" s="209"/>
      <c r="Z209" s="356"/>
      <c r="AA209" s="369"/>
      <c r="AB209" s="369"/>
      <c r="AC209" s="415">
        <v>45</v>
      </c>
      <c r="AD209" s="373"/>
      <c r="AE209" s="209">
        <v>45</v>
      </c>
      <c r="AF209" s="209"/>
      <c r="AG209" s="209"/>
      <c r="AH209" s="209"/>
      <c r="AI209" s="209"/>
      <c r="AJ209" s="209"/>
      <c r="AK209" s="209"/>
      <c r="AL209" s="230">
        <v>0</v>
      </c>
      <c r="AM209" s="110" t="s">
        <v>532</v>
      </c>
      <c r="AN209" s="242"/>
      <c r="AO209" s="491"/>
    </row>
    <row r="210" spans="1:41" s="18" customFormat="1" ht="25.5" customHeight="1">
      <c r="A210" s="517"/>
      <c r="B210" s="521" t="s">
        <v>515</v>
      </c>
      <c r="C210" s="513" t="s">
        <v>1021</v>
      </c>
      <c r="D210" s="192" t="s">
        <v>1065</v>
      </c>
      <c r="E210" s="192" t="s">
        <v>1080</v>
      </c>
      <c r="F210" s="352" t="s">
        <v>1041</v>
      </c>
      <c r="G210" s="353"/>
      <c r="H210" s="355"/>
      <c r="I210" s="72"/>
      <c r="J210" s="165"/>
      <c r="K210" s="355"/>
      <c r="L210" s="304"/>
      <c r="M210" s="209"/>
      <c r="N210" s="209"/>
      <c r="O210" s="209"/>
      <c r="P210" s="209"/>
      <c r="Q210" s="356"/>
      <c r="R210" s="80"/>
      <c r="S210" s="355"/>
      <c r="T210" s="355"/>
      <c r="U210" s="209"/>
      <c r="V210" s="209"/>
      <c r="W210" s="209"/>
      <c r="X210" s="209"/>
      <c r="Y210" s="209"/>
      <c r="Z210" s="356"/>
      <c r="AA210" s="80"/>
      <c r="AB210" s="124"/>
      <c r="AC210" s="415">
        <v>34</v>
      </c>
      <c r="AD210" s="491"/>
      <c r="AE210" s="373">
        <v>34</v>
      </c>
      <c r="AF210" s="209"/>
      <c r="AG210" s="209"/>
      <c r="AH210" s="209"/>
      <c r="AI210" s="209"/>
      <c r="AJ210" s="227"/>
      <c r="AK210" s="227"/>
      <c r="AL210" s="230">
        <v>0</v>
      </c>
      <c r="AM210" s="110" t="s">
        <v>532</v>
      </c>
      <c r="AN210" s="242"/>
      <c r="AO210" s="491"/>
    </row>
    <row r="211" spans="1:41" s="18" customFormat="1" ht="25.5" customHeight="1">
      <c r="A211" s="517"/>
      <c r="B211" s="521" t="s">
        <v>515</v>
      </c>
      <c r="C211" s="513" t="s">
        <v>1124</v>
      </c>
      <c r="D211" s="192" t="s">
        <v>1104</v>
      </c>
      <c r="E211" s="506" t="s">
        <v>1133</v>
      </c>
      <c r="F211" s="352" t="s">
        <v>1041</v>
      </c>
      <c r="G211" s="353"/>
      <c r="H211" s="355"/>
      <c r="I211" s="72"/>
      <c r="J211" s="165"/>
      <c r="K211" s="355"/>
      <c r="L211" s="304"/>
      <c r="M211" s="209"/>
      <c r="N211" s="209"/>
      <c r="O211" s="209"/>
      <c r="P211" s="209"/>
      <c r="Q211" s="356"/>
      <c r="R211" s="80"/>
      <c r="S211" s="355"/>
      <c r="T211" s="355"/>
      <c r="U211" s="209"/>
      <c r="V211" s="209"/>
      <c r="W211" s="209"/>
      <c r="X211" s="209"/>
      <c r="Y211" s="209"/>
      <c r="Z211" s="356"/>
      <c r="AA211" s="80"/>
      <c r="AB211" s="124"/>
      <c r="AC211" s="458">
        <v>45</v>
      </c>
      <c r="AD211" s="373"/>
      <c r="AE211" s="373">
        <v>45</v>
      </c>
      <c r="AF211" s="209"/>
      <c r="AG211" s="209"/>
      <c r="AH211" s="209"/>
      <c r="AI211" s="209"/>
      <c r="AJ211" s="227"/>
      <c r="AK211" s="227"/>
      <c r="AL211" s="230">
        <v>0</v>
      </c>
      <c r="AM211" s="110" t="s">
        <v>532</v>
      </c>
      <c r="AN211" s="242" t="s">
        <v>1132</v>
      </c>
      <c r="AO211" s="491"/>
    </row>
    <row r="212" spans="1:41" s="5" customFormat="1" ht="18" customHeight="1">
      <c r="A212" s="517"/>
      <c r="B212" s="523" t="s">
        <v>516</v>
      </c>
      <c r="C212" s="523"/>
      <c r="D212" s="523"/>
      <c r="E212" s="523"/>
      <c r="F212" s="116"/>
      <c r="G212" s="53">
        <f>SUM(G213:G217)</f>
        <v>131</v>
      </c>
      <c r="H212" s="53">
        <f>SUM(H213:H218)</f>
        <v>97</v>
      </c>
      <c r="I212" s="52"/>
      <c r="J212" s="77"/>
      <c r="K212" s="53">
        <f t="shared" ref="K212:P212" si="13">SUM(K213:K218)</f>
        <v>97</v>
      </c>
      <c r="L212" s="53">
        <f t="shared" si="13"/>
        <v>1</v>
      </c>
      <c r="M212" s="53">
        <f t="shared" si="13"/>
        <v>0</v>
      </c>
      <c r="N212" s="53">
        <f t="shared" si="13"/>
        <v>96</v>
      </c>
      <c r="O212" s="53">
        <f t="shared" si="13"/>
        <v>0</v>
      </c>
      <c r="P212" s="53">
        <f t="shared" si="13"/>
        <v>0</v>
      </c>
      <c r="Q212" s="52"/>
      <c r="R212" s="77"/>
      <c r="S212" s="53">
        <f t="shared" ref="S212:Y212" si="14">SUM(S213:S218)</f>
        <v>0</v>
      </c>
      <c r="T212" s="53">
        <f t="shared" si="14"/>
        <v>0</v>
      </c>
      <c r="U212" s="53">
        <f t="shared" si="14"/>
        <v>1</v>
      </c>
      <c r="V212" s="53">
        <f t="shared" si="14"/>
        <v>0</v>
      </c>
      <c r="W212" s="53">
        <f t="shared" si="14"/>
        <v>0</v>
      </c>
      <c r="X212" s="53">
        <f t="shared" si="14"/>
        <v>0</v>
      </c>
      <c r="Y212" s="53">
        <f t="shared" si="14"/>
        <v>0</v>
      </c>
      <c r="Z212" s="52"/>
      <c r="AA212" s="77"/>
      <c r="AB212" s="424"/>
      <c r="AC212" s="53">
        <f>SUM(AC213:AC218)</f>
        <v>1</v>
      </c>
      <c r="AD212" s="53">
        <f>SUM(AD213:AD218)</f>
        <v>0</v>
      </c>
      <c r="AE212" s="53">
        <f t="shared" ref="AE212:AK212" si="15">SUM(AE213:AE218)</f>
        <v>1</v>
      </c>
      <c r="AF212" s="53">
        <f t="shared" si="15"/>
        <v>0</v>
      </c>
      <c r="AG212" s="53">
        <f t="shared" si="15"/>
        <v>0</v>
      </c>
      <c r="AH212" s="53">
        <f t="shared" si="15"/>
        <v>0</v>
      </c>
      <c r="AI212" s="53">
        <f t="shared" si="15"/>
        <v>0</v>
      </c>
      <c r="AJ212" s="53">
        <f t="shared" si="15"/>
        <v>0</v>
      </c>
      <c r="AK212" s="53">
        <f t="shared" si="15"/>
        <v>0</v>
      </c>
      <c r="AL212" s="52"/>
      <c r="AM212" s="424"/>
      <c r="AN212" s="488"/>
      <c r="AO212" s="486"/>
    </row>
    <row r="213" spans="1:41" s="18" customFormat="1" ht="18" hidden="1" customHeight="1">
      <c r="A213" s="517"/>
      <c r="B213" s="521" t="s">
        <v>516</v>
      </c>
      <c r="C213" s="242" t="s">
        <v>978</v>
      </c>
      <c r="D213" s="381" t="s">
        <v>64</v>
      </c>
      <c r="E213" s="381" t="s">
        <v>156</v>
      </c>
      <c r="F213" s="112"/>
      <c r="G213" s="6">
        <v>41</v>
      </c>
      <c r="H213" s="6"/>
      <c r="I213" s="9">
        <v>1</v>
      </c>
      <c r="J213" s="76" t="s">
        <v>17</v>
      </c>
      <c r="K213" s="6"/>
      <c r="L213" s="6"/>
      <c r="M213" s="6"/>
      <c r="N213" s="6"/>
      <c r="O213" s="6"/>
      <c r="P213" s="6"/>
      <c r="Q213" s="9"/>
      <c r="R213" s="76"/>
      <c r="S213" s="6"/>
      <c r="T213" s="6"/>
      <c r="U213" s="6"/>
      <c r="V213" s="6"/>
      <c r="W213" s="6"/>
      <c r="X213" s="6"/>
      <c r="Y213" s="6"/>
      <c r="Z213" s="9"/>
      <c r="AA213" s="76"/>
      <c r="AB213" s="110"/>
      <c r="AC213" s="6"/>
      <c r="AD213" s="6"/>
      <c r="AE213" s="6"/>
      <c r="AF213" s="6"/>
      <c r="AG213" s="6"/>
      <c r="AH213" s="6"/>
      <c r="AI213" s="6"/>
      <c r="AJ213" s="6"/>
      <c r="AK213" s="6"/>
      <c r="AL213" s="9"/>
      <c r="AM213" s="110"/>
      <c r="AN213" s="242" t="s">
        <v>650</v>
      </c>
      <c r="AO213" s="491"/>
    </row>
    <row r="214" spans="1:41" s="18" customFormat="1" ht="18" hidden="1" customHeight="1">
      <c r="A214" s="517"/>
      <c r="B214" s="521" t="s">
        <v>516</v>
      </c>
      <c r="C214" s="105" t="s">
        <v>157</v>
      </c>
      <c r="D214" s="104" t="s">
        <v>64</v>
      </c>
      <c r="E214" s="104" t="s">
        <v>155</v>
      </c>
      <c r="F214" s="115"/>
      <c r="G214" s="6">
        <v>60</v>
      </c>
      <c r="H214" s="6"/>
      <c r="I214" s="9">
        <v>1</v>
      </c>
      <c r="J214" s="76" t="s">
        <v>17</v>
      </c>
      <c r="K214" s="6"/>
      <c r="L214" s="6"/>
      <c r="M214" s="6"/>
      <c r="N214" s="6"/>
      <c r="O214" s="6"/>
      <c r="P214" s="6"/>
      <c r="Q214" s="9"/>
      <c r="R214" s="76"/>
      <c r="S214" s="6"/>
      <c r="T214" s="6"/>
      <c r="U214" s="6"/>
      <c r="V214" s="6"/>
      <c r="W214" s="6"/>
      <c r="X214" s="6"/>
      <c r="Y214" s="6"/>
      <c r="Z214" s="9"/>
      <c r="AA214" s="76"/>
      <c r="AB214" s="110"/>
      <c r="AC214" s="6"/>
      <c r="AD214" s="6"/>
      <c r="AE214" s="6"/>
      <c r="AF214" s="6"/>
      <c r="AG214" s="6"/>
      <c r="AH214" s="6"/>
      <c r="AI214" s="6"/>
      <c r="AJ214" s="6"/>
      <c r="AK214" s="6"/>
      <c r="AL214" s="9"/>
      <c r="AM214" s="110"/>
      <c r="AN214" s="242" t="s">
        <v>650</v>
      </c>
      <c r="AO214" s="491"/>
    </row>
    <row r="215" spans="1:41" s="18" customFormat="1" ht="18" hidden="1" customHeight="1">
      <c r="A215" s="517">
        <v>546</v>
      </c>
      <c r="B215" s="521" t="s">
        <v>516</v>
      </c>
      <c r="C215" s="105" t="s">
        <v>158</v>
      </c>
      <c r="D215" s="104" t="s">
        <v>64</v>
      </c>
      <c r="E215" s="104" t="s">
        <v>159</v>
      </c>
      <c r="F215" s="123" t="s">
        <v>677</v>
      </c>
      <c r="G215" s="6" t="s">
        <v>0</v>
      </c>
      <c r="H215" s="6">
        <v>37</v>
      </c>
      <c r="I215" s="11">
        <v>0.59250000000000003</v>
      </c>
      <c r="J215" s="75" t="s">
        <v>41</v>
      </c>
      <c r="K215" s="6">
        <v>37</v>
      </c>
      <c r="L215" s="12"/>
      <c r="M215" s="12"/>
      <c r="N215" s="6">
        <v>37</v>
      </c>
      <c r="O215" s="12"/>
      <c r="P215" s="12"/>
      <c r="Q215" s="11">
        <v>1</v>
      </c>
      <c r="R215" s="75" t="s">
        <v>668</v>
      </c>
      <c r="S215" s="6"/>
      <c r="T215" s="6"/>
      <c r="U215" s="12"/>
      <c r="V215" s="12"/>
      <c r="W215" s="6"/>
      <c r="X215" s="12"/>
      <c r="Y215" s="12"/>
      <c r="Z215" s="11">
        <v>1</v>
      </c>
      <c r="AA215" s="75" t="s">
        <v>668</v>
      </c>
      <c r="AB215" s="137"/>
      <c r="AC215" s="6"/>
      <c r="AD215" s="12"/>
      <c r="AE215" s="12"/>
      <c r="AF215" s="12"/>
      <c r="AG215" s="6"/>
      <c r="AH215" s="12"/>
      <c r="AI215" s="12"/>
      <c r="AJ215" s="12"/>
      <c r="AK215" s="12"/>
      <c r="AL215" s="11">
        <v>1</v>
      </c>
      <c r="AM215" s="137" t="s">
        <v>668</v>
      </c>
      <c r="AN215" s="242" t="s">
        <v>650</v>
      </c>
      <c r="AO215" s="491"/>
    </row>
    <row r="216" spans="1:41" s="16" customFormat="1" ht="18" hidden="1" customHeight="1">
      <c r="A216" s="517"/>
      <c r="B216" s="521" t="s">
        <v>516</v>
      </c>
      <c r="C216" s="105" t="s">
        <v>160</v>
      </c>
      <c r="D216" s="104" t="s">
        <v>64</v>
      </c>
      <c r="E216" s="104" t="s">
        <v>159</v>
      </c>
      <c r="F216" s="115"/>
      <c r="G216" s="6">
        <v>30</v>
      </c>
      <c r="H216" s="6"/>
      <c r="I216" s="9">
        <v>1</v>
      </c>
      <c r="J216" s="76" t="s">
        <v>17</v>
      </c>
      <c r="K216" s="6"/>
      <c r="L216" s="6"/>
      <c r="M216" s="6"/>
      <c r="N216" s="6"/>
      <c r="O216" s="6"/>
      <c r="P216" s="6"/>
      <c r="Q216" s="9"/>
      <c r="R216" s="76"/>
      <c r="S216" s="6"/>
      <c r="T216" s="6"/>
      <c r="U216" s="6"/>
      <c r="V216" s="6"/>
      <c r="W216" s="6"/>
      <c r="X216" s="6"/>
      <c r="Y216" s="6"/>
      <c r="Z216" s="9"/>
      <c r="AA216" s="76"/>
      <c r="AB216" s="110"/>
      <c r="AC216" s="6"/>
      <c r="AD216" s="6"/>
      <c r="AE216" s="6"/>
      <c r="AF216" s="6"/>
      <c r="AG216" s="6"/>
      <c r="AH216" s="6"/>
      <c r="AI216" s="6"/>
      <c r="AJ216" s="6"/>
      <c r="AK216" s="6"/>
      <c r="AL216" s="9"/>
      <c r="AM216" s="110"/>
      <c r="AN216" s="242" t="s">
        <v>650</v>
      </c>
      <c r="AO216" s="490"/>
    </row>
    <row r="217" spans="1:41" s="16" customFormat="1" ht="18" hidden="1" customHeight="1">
      <c r="A217" s="517">
        <v>530</v>
      </c>
      <c r="B217" s="521" t="s">
        <v>516</v>
      </c>
      <c r="C217" s="98" t="s">
        <v>161</v>
      </c>
      <c r="D217" s="100" t="s">
        <v>64</v>
      </c>
      <c r="E217" s="100" t="s">
        <v>556</v>
      </c>
      <c r="F217" s="123" t="s">
        <v>675</v>
      </c>
      <c r="G217" s="6" t="s">
        <v>0</v>
      </c>
      <c r="H217" s="6">
        <v>59</v>
      </c>
      <c r="I217" s="9">
        <v>0</v>
      </c>
      <c r="J217" s="76" t="s">
        <v>532</v>
      </c>
      <c r="K217" s="6">
        <v>59</v>
      </c>
      <c r="L217" s="12"/>
      <c r="M217" s="12"/>
      <c r="N217" s="6">
        <v>59</v>
      </c>
      <c r="O217" s="12"/>
      <c r="P217" s="12"/>
      <c r="Q217" s="11">
        <v>1</v>
      </c>
      <c r="R217" s="75" t="s">
        <v>668</v>
      </c>
      <c r="S217" s="6"/>
      <c r="T217" s="6"/>
      <c r="U217" s="12"/>
      <c r="V217" s="12"/>
      <c r="W217" s="6"/>
      <c r="X217" s="12"/>
      <c r="Y217" s="12"/>
      <c r="Z217" s="11">
        <v>1</v>
      </c>
      <c r="AA217" s="75" t="s">
        <v>668</v>
      </c>
      <c r="AB217" s="137"/>
      <c r="AC217" s="6"/>
      <c r="AD217" s="12"/>
      <c r="AE217" s="12"/>
      <c r="AF217" s="12"/>
      <c r="AG217" s="6"/>
      <c r="AH217" s="12"/>
      <c r="AI217" s="12"/>
      <c r="AJ217" s="12"/>
      <c r="AK217" s="12"/>
      <c r="AL217" s="11">
        <v>1</v>
      </c>
      <c r="AM217" s="137" t="s">
        <v>668</v>
      </c>
      <c r="AN217" s="242" t="s">
        <v>650</v>
      </c>
      <c r="AO217" s="490"/>
    </row>
    <row r="218" spans="1:41" s="16" customFormat="1" ht="21.75" customHeight="1">
      <c r="A218" s="517"/>
      <c r="B218" s="521" t="s">
        <v>516</v>
      </c>
      <c r="C218" s="173" t="s">
        <v>161</v>
      </c>
      <c r="D218" s="170" t="s">
        <v>64</v>
      </c>
      <c r="E218" s="170" t="s">
        <v>556</v>
      </c>
      <c r="F218" s="123" t="s">
        <v>675</v>
      </c>
      <c r="G218" s="6" t="s">
        <v>0</v>
      </c>
      <c r="H218" s="6">
        <v>1</v>
      </c>
      <c r="I218" s="9">
        <v>0</v>
      </c>
      <c r="J218" s="76" t="s">
        <v>532</v>
      </c>
      <c r="K218" s="6">
        <v>1</v>
      </c>
      <c r="L218" s="6">
        <v>1</v>
      </c>
      <c r="M218" s="6"/>
      <c r="N218" s="6"/>
      <c r="O218" s="6"/>
      <c r="P218" s="6"/>
      <c r="Q218" s="9">
        <v>0</v>
      </c>
      <c r="R218" s="76" t="s">
        <v>532</v>
      </c>
      <c r="S218" s="6"/>
      <c r="T218" s="6"/>
      <c r="U218" s="6">
        <v>1</v>
      </c>
      <c r="V218" s="6"/>
      <c r="W218" s="6"/>
      <c r="X218" s="6"/>
      <c r="Y218" s="6"/>
      <c r="Z218" s="9">
        <v>0</v>
      </c>
      <c r="AA218" s="76" t="s">
        <v>532</v>
      </c>
      <c r="AB218" s="110"/>
      <c r="AC218" s="367">
        <v>1</v>
      </c>
      <c r="AD218" s="6"/>
      <c r="AE218" s="6">
        <v>1</v>
      </c>
      <c r="AF218" s="6"/>
      <c r="AG218" s="6"/>
      <c r="AH218" s="6"/>
      <c r="AI218" s="6"/>
      <c r="AJ218" s="6"/>
      <c r="AK218" s="6"/>
      <c r="AL218" s="9">
        <v>0</v>
      </c>
      <c r="AM218" s="110" t="s">
        <v>532</v>
      </c>
      <c r="AN218" s="242"/>
      <c r="AO218" s="490"/>
    </row>
    <row r="219" spans="1:41" s="5" customFormat="1" ht="18" customHeight="1">
      <c r="A219" s="517"/>
      <c r="B219" s="518" t="s">
        <v>517</v>
      </c>
      <c r="C219" s="518"/>
      <c r="D219" s="519"/>
      <c r="E219" s="520"/>
      <c r="F219" s="136"/>
      <c r="G219" s="53">
        <f>SUM(G220:G230)</f>
        <v>75</v>
      </c>
      <c r="H219" s="53">
        <f>SUM(H220:H232)</f>
        <v>144</v>
      </c>
      <c r="I219" s="52"/>
      <c r="J219" s="77"/>
      <c r="K219" s="53">
        <f t="shared" ref="K219:P219" si="16">SUM(K220:K232)</f>
        <v>210</v>
      </c>
      <c r="L219" s="53">
        <f t="shared" si="16"/>
        <v>6</v>
      </c>
      <c r="M219" s="53">
        <f t="shared" si="16"/>
        <v>198</v>
      </c>
      <c r="N219" s="53">
        <f t="shared" si="16"/>
        <v>0</v>
      </c>
      <c r="O219" s="53">
        <f t="shared" si="16"/>
        <v>0</v>
      </c>
      <c r="P219" s="53">
        <f t="shared" si="16"/>
        <v>6</v>
      </c>
      <c r="Q219" s="52"/>
      <c r="R219" s="77"/>
      <c r="S219" s="53">
        <f t="shared" ref="S219:Y219" si="17">SUM(S220:S232)</f>
        <v>0</v>
      </c>
      <c r="T219" s="53">
        <f t="shared" si="17"/>
        <v>0</v>
      </c>
      <c r="U219" s="53">
        <f t="shared" si="17"/>
        <v>10</v>
      </c>
      <c r="V219" s="53">
        <f t="shared" si="17"/>
        <v>198</v>
      </c>
      <c r="W219" s="53">
        <f t="shared" si="17"/>
        <v>0</v>
      </c>
      <c r="X219" s="53">
        <f t="shared" si="17"/>
        <v>0</v>
      </c>
      <c r="Y219" s="53">
        <f t="shared" si="17"/>
        <v>0</v>
      </c>
      <c r="Z219" s="52"/>
      <c r="AA219" s="77"/>
      <c r="AB219" s="424"/>
      <c r="AC219" s="53">
        <f>SUM(AC220:AC233)</f>
        <v>204</v>
      </c>
      <c r="AD219" s="53">
        <f>SUM(AD220:AD233)</f>
        <v>17</v>
      </c>
      <c r="AE219" s="53">
        <f t="shared" ref="AE219:AK219" si="18">SUM(AE220:AE233)</f>
        <v>7</v>
      </c>
      <c r="AF219" s="53">
        <f t="shared" si="18"/>
        <v>87</v>
      </c>
      <c r="AG219" s="53">
        <f t="shared" si="18"/>
        <v>114</v>
      </c>
      <c r="AH219" s="53">
        <f t="shared" si="18"/>
        <v>0</v>
      </c>
      <c r="AI219" s="53">
        <f t="shared" si="18"/>
        <v>0</v>
      </c>
      <c r="AJ219" s="53">
        <f t="shared" si="18"/>
        <v>13</v>
      </c>
      <c r="AK219" s="53">
        <f t="shared" si="18"/>
        <v>0</v>
      </c>
      <c r="AL219" s="52"/>
      <c r="AM219" s="424"/>
      <c r="AN219" s="488"/>
      <c r="AO219" s="486"/>
    </row>
    <row r="220" spans="1:41" s="18" customFormat="1" ht="26.25" customHeight="1">
      <c r="A220" s="517">
        <v>614</v>
      </c>
      <c r="B220" s="521" t="s">
        <v>517</v>
      </c>
      <c r="C220" s="513" t="s">
        <v>714</v>
      </c>
      <c r="D220" s="135" t="s">
        <v>9</v>
      </c>
      <c r="E220" s="135" t="s">
        <v>162</v>
      </c>
      <c r="F220" s="123" t="s">
        <v>671</v>
      </c>
      <c r="G220" s="6"/>
      <c r="H220" s="6">
        <v>4</v>
      </c>
      <c r="I220" s="9">
        <v>0</v>
      </c>
      <c r="J220" s="76" t="s">
        <v>532</v>
      </c>
      <c r="K220" s="6">
        <v>4</v>
      </c>
      <c r="L220" s="25">
        <f>4-4</f>
        <v>0</v>
      </c>
      <c r="M220" s="25"/>
      <c r="N220" s="25"/>
      <c r="O220" s="25"/>
      <c r="P220" s="25">
        <v>4</v>
      </c>
      <c r="Q220" s="9">
        <v>0</v>
      </c>
      <c r="R220" s="76" t="s">
        <v>975</v>
      </c>
      <c r="S220" s="6"/>
      <c r="T220" s="6"/>
      <c r="U220" s="25">
        <v>4</v>
      </c>
      <c r="V220" s="25"/>
      <c r="W220" s="25"/>
      <c r="X220" s="25"/>
      <c r="Y220" s="25"/>
      <c r="Z220" s="9">
        <v>0</v>
      </c>
      <c r="AA220" s="75" t="s">
        <v>41</v>
      </c>
      <c r="AB220" s="137"/>
      <c r="AC220" s="6"/>
      <c r="AD220" s="367">
        <v>4</v>
      </c>
      <c r="AE220" s="6">
        <f>4</f>
        <v>4</v>
      </c>
      <c r="AF220" s="25"/>
      <c r="AG220" s="25"/>
      <c r="AH220" s="25"/>
      <c r="AI220" s="25"/>
      <c r="AJ220" s="25"/>
      <c r="AK220" s="25"/>
      <c r="AL220" s="9">
        <v>0</v>
      </c>
      <c r="AM220" s="110" t="s">
        <v>532</v>
      </c>
      <c r="AN220" s="242" t="s">
        <v>650</v>
      </c>
      <c r="AO220" s="495" t="s">
        <v>713</v>
      </c>
    </row>
    <row r="221" spans="1:41" s="18" customFormat="1" ht="27" hidden="1" customHeight="1">
      <c r="A221" s="517"/>
      <c r="B221" s="521" t="s">
        <v>517</v>
      </c>
      <c r="C221" s="181" t="s">
        <v>166</v>
      </c>
      <c r="D221" s="132" t="s">
        <v>154</v>
      </c>
      <c r="E221" s="132" t="s">
        <v>167</v>
      </c>
      <c r="F221" s="113"/>
      <c r="G221" s="289">
        <v>24</v>
      </c>
      <c r="H221" s="6"/>
      <c r="I221" s="9">
        <v>1</v>
      </c>
      <c r="J221" s="76" t="s">
        <v>17</v>
      </c>
      <c r="K221" s="6"/>
      <c r="L221" s="6"/>
      <c r="M221" s="6"/>
      <c r="N221" s="6"/>
      <c r="O221" s="6"/>
      <c r="P221" s="6"/>
      <c r="Q221" s="9"/>
      <c r="R221" s="76"/>
      <c r="S221" s="6"/>
      <c r="T221" s="6"/>
      <c r="U221" s="6"/>
      <c r="V221" s="6"/>
      <c r="W221" s="6"/>
      <c r="X221" s="6"/>
      <c r="Y221" s="6"/>
      <c r="Z221" s="9"/>
      <c r="AA221" s="76"/>
      <c r="AB221" s="110"/>
      <c r="AC221" s="6"/>
      <c r="AD221" s="6"/>
      <c r="AE221" s="6"/>
      <c r="AF221" s="6"/>
      <c r="AG221" s="6"/>
      <c r="AH221" s="6"/>
      <c r="AI221" s="6"/>
      <c r="AJ221" s="6"/>
      <c r="AK221" s="6"/>
      <c r="AL221" s="9"/>
      <c r="AM221" s="110"/>
      <c r="AN221" s="242" t="s">
        <v>650</v>
      </c>
      <c r="AO221" s="491"/>
    </row>
    <row r="222" spans="1:41" s="18" customFormat="1" ht="22.5" hidden="1" customHeight="1">
      <c r="A222" s="517">
        <v>772</v>
      </c>
      <c r="B222" s="521" t="s">
        <v>517</v>
      </c>
      <c r="C222" s="181" t="s">
        <v>166</v>
      </c>
      <c r="D222" s="132" t="s">
        <v>154</v>
      </c>
      <c r="E222" s="132" t="s">
        <v>167</v>
      </c>
      <c r="F222" s="123" t="s">
        <v>698</v>
      </c>
      <c r="G222" s="6"/>
      <c r="H222" s="6">
        <v>2</v>
      </c>
      <c r="I222" s="9">
        <v>0</v>
      </c>
      <c r="J222" s="76" t="s">
        <v>532</v>
      </c>
      <c r="K222" s="289">
        <v>2</v>
      </c>
      <c r="L222" s="6">
        <f>2-2</f>
        <v>0</v>
      </c>
      <c r="M222" s="6"/>
      <c r="N222" s="6"/>
      <c r="O222" s="6"/>
      <c r="P222" s="6">
        <v>2</v>
      </c>
      <c r="Q222" s="9">
        <v>0</v>
      </c>
      <c r="R222" s="76" t="s">
        <v>711</v>
      </c>
      <c r="S222" s="6"/>
      <c r="T222" s="6"/>
      <c r="U222" s="6">
        <f>2-2</f>
        <v>0</v>
      </c>
      <c r="V222" s="6"/>
      <c r="W222" s="6"/>
      <c r="X222" s="6"/>
      <c r="Y222" s="6"/>
      <c r="Z222" s="9">
        <v>0</v>
      </c>
      <c r="AA222" s="76" t="s">
        <v>711</v>
      </c>
      <c r="AB222" s="110"/>
      <c r="AC222" s="6"/>
      <c r="AD222" s="6"/>
      <c r="AE222" s="6">
        <f>2-2</f>
        <v>0</v>
      </c>
      <c r="AF222" s="6"/>
      <c r="AG222" s="6"/>
      <c r="AH222" s="6"/>
      <c r="AI222" s="6"/>
      <c r="AJ222" s="6"/>
      <c r="AK222" s="6"/>
      <c r="AL222" s="9">
        <v>0</v>
      </c>
      <c r="AM222" s="110" t="s">
        <v>711</v>
      </c>
      <c r="AN222" s="242" t="s">
        <v>650</v>
      </c>
      <c r="AO222" s="495" t="s">
        <v>1138</v>
      </c>
    </row>
    <row r="223" spans="1:41" s="18" customFormat="1" ht="18" customHeight="1">
      <c r="A223" s="517">
        <v>657</v>
      </c>
      <c r="B223" s="521" t="s">
        <v>517</v>
      </c>
      <c r="C223" s="105" t="s">
        <v>690</v>
      </c>
      <c r="D223" s="104" t="s">
        <v>168</v>
      </c>
      <c r="E223" s="104" t="s">
        <v>169</v>
      </c>
      <c r="F223" s="123" t="s">
        <v>682</v>
      </c>
      <c r="G223" s="6" t="s">
        <v>0</v>
      </c>
      <c r="H223" s="6">
        <v>39</v>
      </c>
      <c r="I223" s="9">
        <v>0</v>
      </c>
      <c r="J223" s="76" t="s">
        <v>532</v>
      </c>
      <c r="K223" s="6">
        <v>39</v>
      </c>
      <c r="L223" s="25"/>
      <c r="M223" s="306">
        <v>38</v>
      </c>
      <c r="N223" s="25"/>
      <c r="O223" s="25"/>
      <c r="P223" s="25"/>
      <c r="Q223" s="9">
        <v>0.68369999999999997</v>
      </c>
      <c r="R223" s="75" t="s">
        <v>41</v>
      </c>
      <c r="S223" s="6"/>
      <c r="T223" s="6"/>
      <c r="U223" s="25"/>
      <c r="V223" s="25">
        <v>38</v>
      </c>
      <c r="W223" s="25"/>
      <c r="X223" s="25"/>
      <c r="Y223" s="25"/>
      <c r="Z223" s="9">
        <v>0.68369999999999997</v>
      </c>
      <c r="AA223" s="75" t="s">
        <v>41</v>
      </c>
      <c r="AB223" s="137"/>
      <c r="AC223" s="449">
        <v>38</v>
      </c>
      <c r="AD223" s="469"/>
      <c r="AE223" s="25"/>
      <c r="AF223" s="6">
        <v>38</v>
      </c>
      <c r="AG223" s="25"/>
      <c r="AH223" s="25"/>
      <c r="AI223" s="25"/>
      <c r="AJ223" s="25"/>
      <c r="AK223" s="25"/>
      <c r="AL223" s="9">
        <v>0.87080000000000002</v>
      </c>
      <c r="AM223" s="137" t="s">
        <v>41</v>
      </c>
      <c r="AN223" s="242" t="s">
        <v>650</v>
      </c>
      <c r="AO223" s="491"/>
    </row>
    <row r="224" spans="1:41" s="18" customFormat="1" ht="18" customHeight="1">
      <c r="A224" s="517"/>
      <c r="B224" s="521" t="s">
        <v>517</v>
      </c>
      <c r="C224" s="174" t="s">
        <v>690</v>
      </c>
      <c r="D224" s="171" t="s">
        <v>168</v>
      </c>
      <c r="E224" s="171" t="s">
        <v>169</v>
      </c>
      <c r="F224" s="123" t="s">
        <v>682</v>
      </c>
      <c r="G224" s="6" t="s">
        <v>0</v>
      </c>
      <c r="H224" s="6">
        <v>1</v>
      </c>
      <c r="I224" s="9">
        <v>0</v>
      </c>
      <c r="J224" s="76" t="s">
        <v>532</v>
      </c>
      <c r="K224" s="6">
        <v>1</v>
      </c>
      <c r="L224" s="306">
        <v>2</v>
      </c>
      <c r="M224" s="25"/>
      <c r="N224" s="25"/>
      <c r="O224" s="25"/>
      <c r="P224" s="25"/>
      <c r="Q224" s="9">
        <v>0</v>
      </c>
      <c r="R224" s="76" t="s">
        <v>532</v>
      </c>
      <c r="S224" s="6"/>
      <c r="T224" s="6"/>
      <c r="U224" s="25">
        <v>2</v>
      </c>
      <c r="V224" s="25"/>
      <c r="W224" s="25"/>
      <c r="X224" s="25"/>
      <c r="Y224" s="25"/>
      <c r="Z224" s="9">
        <v>0</v>
      </c>
      <c r="AA224" s="76" t="s">
        <v>532</v>
      </c>
      <c r="AB224" s="110"/>
      <c r="AC224" s="449">
        <v>2</v>
      </c>
      <c r="AD224" s="469"/>
      <c r="AE224" s="6">
        <v>2</v>
      </c>
      <c r="AF224" s="25"/>
      <c r="AG224" s="25"/>
      <c r="AH224" s="25"/>
      <c r="AI224" s="25"/>
      <c r="AJ224" s="25"/>
      <c r="AK224" s="25"/>
      <c r="AL224" s="9">
        <v>0</v>
      </c>
      <c r="AM224" s="110" t="s">
        <v>532</v>
      </c>
      <c r="AN224" s="242"/>
      <c r="AO224" s="491"/>
    </row>
    <row r="225" spans="1:41" s="18" customFormat="1" ht="18" hidden="1" customHeight="1">
      <c r="A225" s="517"/>
      <c r="B225" s="521" t="s">
        <v>517</v>
      </c>
      <c r="C225" s="105" t="s">
        <v>170</v>
      </c>
      <c r="D225" s="104" t="s">
        <v>154</v>
      </c>
      <c r="E225" s="104" t="s">
        <v>167</v>
      </c>
      <c r="F225" s="113"/>
      <c r="G225" s="296">
        <v>30</v>
      </c>
      <c r="H225" s="12"/>
      <c r="I225" s="11">
        <v>1</v>
      </c>
      <c r="J225" s="75" t="s">
        <v>17</v>
      </c>
      <c r="K225" s="12"/>
      <c r="L225" s="12"/>
      <c r="M225" s="12"/>
      <c r="N225" s="12"/>
      <c r="O225" s="12"/>
      <c r="P225" s="12"/>
      <c r="Q225" s="11"/>
      <c r="R225" s="75"/>
      <c r="S225" s="12"/>
      <c r="T225" s="12"/>
      <c r="U225" s="12"/>
      <c r="V225" s="12"/>
      <c r="W225" s="12"/>
      <c r="X225" s="12"/>
      <c r="Y225" s="12"/>
      <c r="Z225" s="11"/>
      <c r="AA225" s="75"/>
      <c r="AB225" s="137"/>
      <c r="AC225" s="12"/>
      <c r="AD225" s="12"/>
      <c r="AE225" s="12"/>
      <c r="AF225" s="12"/>
      <c r="AG225" s="12"/>
      <c r="AH225" s="12"/>
      <c r="AI225" s="12"/>
      <c r="AJ225" s="12"/>
      <c r="AK225" s="12"/>
      <c r="AL225" s="11"/>
      <c r="AM225" s="137"/>
      <c r="AN225" s="242" t="s">
        <v>650</v>
      </c>
      <c r="AO225" s="491"/>
    </row>
    <row r="226" spans="1:41" s="18" customFormat="1" ht="18" hidden="1" customHeight="1">
      <c r="A226" s="517"/>
      <c r="B226" s="521" t="s">
        <v>517</v>
      </c>
      <c r="C226" s="249" t="s">
        <v>691</v>
      </c>
      <c r="D226" s="95" t="s">
        <v>154</v>
      </c>
      <c r="E226" s="95" t="s">
        <v>167</v>
      </c>
      <c r="F226" s="115"/>
      <c r="G226" s="289">
        <v>21</v>
      </c>
      <c r="H226" s="7"/>
      <c r="I226" s="11">
        <v>1</v>
      </c>
      <c r="J226" s="76" t="s">
        <v>17</v>
      </c>
      <c r="K226" s="7"/>
      <c r="L226" s="7"/>
      <c r="M226" s="7"/>
      <c r="N226" s="7"/>
      <c r="O226" s="7"/>
      <c r="P226" s="7"/>
      <c r="Q226" s="11"/>
      <c r="R226" s="76"/>
      <c r="S226" s="7"/>
      <c r="T226" s="7"/>
      <c r="U226" s="7"/>
      <c r="V226" s="7"/>
      <c r="W226" s="7"/>
      <c r="X226" s="197"/>
      <c r="Y226" s="197"/>
      <c r="Z226" s="11"/>
      <c r="AA226" s="76"/>
      <c r="AB226" s="110"/>
      <c r="AC226" s="7"/>
      <c r="AD226" s="7"/>
      <c r="AE226" s="7"/>
      <c r="AF226" s="7"/>
      <c r="AG226" s="7"/>
      <c r="AH226" s="7"/>
      <c r="AI226" s="7"/>
      <c r="AJ226" s="7"/>
      <c r="AK226" s="7"/>
      <c r="AL226" s="11"/>
      <c r="AM226" s="110"/>
      <c r="AN226" s="242" t="s">
        <v>650</v>
      </c>
      <c r="AO226" s="491"/>
    </row>
    <row r="227" spans="1:41" s="18" customFormat="1" ht="26.25" customHeight="1">
      <c r="A227" s="517">
        <v>725</v>
      </c>
      <c r="B227" s="521" t="s">
        <v>517</v>
      </c>
      <c r="C227" s="249" t="s">
        <v>691</v>
      </c>
      <c r="D227" s="95" t="s">
        <v>154</v>
      </c>
      <c r="E227" s="95" t="s">
        <v>167</v>
      </c>
      <c r="F227" s="123" t="s">
        <v>682</v>
      </c>
      <c r="G227" s="10"/>
      <c r="H227" s="227">
        <v>2</v>
      </c>
      <c r="I227" s="11">
        <v>0.6</v>
      </c>
      <c r="J227" s="76" t="s">
        <v>41</v>
      </c>
      <c r="K227" s="227">
        <v>2</v>
      </c>
      <c r="L227" s="308">
        <v>2</v>
      </c>
      <c r="M227" s="189"/>
      <c r="N227" s="189"/>
      <c r="O227" s="228"/>
      <c r="P227" s="228"/>
      <c r="Q227" s="180">
        <v>0</v>
      </c>
      <c r="R227" s="165" t="s">
        <v>532</v>
      </c>
      <c r="S227" s="227"/>
      <c r="T227" s="227"/>
      <c r="U227" s="189">
        <v>2</v>
      </c>
      <c r="V227" s="189"/>
      <c r="W227" s="189"/>
      <c r="X227" s="267"/>
      <c r="Y227" s="267"/>
      <c r="Z227" s="180">
        <v>0</v>
      </c>
      <c r="AA227" s="165" t="s">
        <v>532</v>
      </c>
      <c r="AB227" s="429"/>
      <c r="AC227" s="451">
        <v>2</v>
      </c>
      <c r="AD227" s="472"/>
      <c r="AE227" s="189"/>
      <c r="AF227" s="473">
        <v>2</v>
      </c>
      <c r="AG227" s="189"/>
      <c r="AH227" s="267"/>
      <c r="AI227" s="267"/>
      <c r="AJ227" s="267"/>
      <c r="AK227" s="267"/>
      <c r="AL227" s="11">
        <v>0.5</v>
      </c>
      <c r="AM227" s="137" t="s">
        <v>41</v>
      </c>
      <c r="AN227" s="242" t="s">
        <v>650</v>
      </c>
      <c r="AO227" s="491"/>
    </row>
    <row r="228" spans="1:41" s="18" customFormat="1" ht="27" customHeight="1">
      <c r="A228" s="517">
        <v>726</v>
      </c>
      <c r="B228" s="521" t="s">
        <v>517</v>
      </c>
      <c r="C228" s="88" t="s">
        <v>692</v>
      </c>
      <c r="D228" s="44" t="s">
        <v>154</v>
      </c>
      <c r="E228" s="104" t="s">
        <v>167</v>
      </c>
      <c r="F228" s="123" t="s">
        <v>655</v>
      </c>
      <c r="G228" s="6"/>
      <c r="H228" s="6">
        <v>47</v>
      </c>
      <c r="I228" s="9">
        <v>0.3</v>
      </c>
      <c r="J228" s="76" t="s">
        <v>41</v>
      </c>
      <c r="K228" s="6">
        <v>47</v>
      </c>
      <c r="L228" s="25"/>
      <c r="M228" s="306">
        <v>47</v>
      </c>
      <c r="N228" s="25"/>
      <c r="O228" s="25"/>
      <c r="P228" s="25"/>
      <c r="Q228" s="9">
        <v>0.78839999999999999</v>
      </c>
      <c r="R228" s="75" t="s">
        <v>41</v>
      </c>
      <c r="S228" s="6"/>
      <c r="T228" s="6"/>
      <c r="U228" s="25"/>
      <c r="V228" s="25">
        <v>47</v>
      </c>
      <c r="W228" s="25"/>
      <c r="X228" s="25"/>
      <c r="Y228" s="25"/>
      <c r="Z228" s="9">
        <v>0.78839999999999999</v>
      </c>
      <c r="AA228" s="75" t="s">
        <v>41</v>
      </c>
      <c r="AB228" s="137"/>
      <c r="AC228" s="449">
        <v>47</v>
      </c>
      <c r="AD228" s="469"/>
      <c r="AE228" s="25"/>
      <c r="AF228" s="6">
        <v>47</v>
      </c>
      <c r="AG228" s="25"/>
      <c r="AH228" s="25"/>
      <c r="AI228" s="25"/>
      <c r="AJ228" s="25"/>
      <c r="AK228" s="25"/>
      <c r="AL228" s="9">
        <v>0.81359999999999999</v>
      </c>
      <c r="AM228" s="137" t="s">
        <v>41</v>
      </c>
      <c r="AN228" s="242" t="s">
        <v>650</v>
      </c>
      <c r="AO228" s="491"/>
    </row>
    <row r="229" spans="1:41" s="18" customFormat="1" ht="18" customHeight="1">
      <c r="A229" s="517"/>
      <c r="B229" s="521" t="s">
        <v>517</v>
      </c>
      <c r="C229" s="188" t="s">
        <v>164</v>
      </c>
      <c r="D229" s="187" t="s">
        <v>171</v>
      </c>
      <c r="E229" s="132" t="s">
        <v>165</v>
      </c>
      <c r="F229" s="123" t="s">
        <v>674</v>
      </c>
      <c r="G229" s="6"/>
      <c r="H229" s="6">
        <v>48</v>
      </c>
      <c r="I229" s="9">
        <v>0</v>
      </c>
      <c r="J229" s="76" t="s">
        <v>532</v>
      </c>
      <c r="K229" s="6">
        <v>48</v>
      </c>
      <c r="L229" s="6"/>
      <c r="M229" s="289">
        <v>48</v>
      </c>
      <c r="N229" s="6"/>
      <c r="O229" s="6"/>
      <c r="P229" s="6"/>
      <c r="Q229" s="9">
        <v>0.59689999999999999</v>
      </c>
      <c r="R229" s="75" t="s">
        <v>41</v>
      </c>
      <c r="S229" s="6"/>
      <c r="T229" s="6"/>
      <c r="U229" s="6"/>
      <c r="V229" s="6">
        <v>48</v>
      </c>
      <c r="W229" s="6"/>
      <c r="X229" s="6"/>
      <c r="Y229" s="6"/>
      <c r="Z229" s="9">
        <v>0.59689999999999999</v>
      </c>
      <c r="AA229" s="75" t="s">
        <v>41</v>
      </c>
      <c r="AB229" s="137"/>
      <c r="AC229" s="449">
        <v>48</v>
      </c>
      <c r="AD229" s="469"/>
      <c r="AE229" s="6"/>
      <c r="AF229" s="6"/>
      <c r="AG229" s="6">
        <v>48</v>
      </c>
      <c r="AH229" s="6"/>
      <c r="AI229" s="6"/>
      <c r="AJ229" s="6"/>
      <c r="AK229" s="6"/>
      <c r="AL229" s="11">
        <v>1</v>
      </c>
      <c r="AM229" s="137" t="s">
        <v>668</v>
      </c>
      <c r="AN229" s="242" t="s">
        <v>650</v>
      </c>
      <c r="AO229" s="491"/>
    </row>
    <row r="230" spans="1:41" s="18" customFormat="1" ht="18" customHeight="1">
      <c r="A230" s="517">
        <v>1010</v>
      </c>
      <c r="B230" s="521" t="s">
        <v>517</v>
      </c>
      <c r="C230" s="188" t="s">
        <v>164</v>
      </c>
      <c r="D230" s="187" t="s">
        <v>171</v>
      </c>
      <c r="E230" s="132" t="s">
        <v>165</v>
      </c>
      <c r="F230" s="123" t="s">
        <v>674</v>
      </c>
      <c r="G230" s="6"/>
      <c r="H230" s="6">
        <v>1</v>
      </c>
      <c r="I230" s="9">
        <v>0</v>
      </c>
      <c r="J230" s="76" t="s">
        <v>532</v>
      </c>
      <c r="K230" s="6">
        <v>1</v>
      </c>
      <c r="L230" s="306">
        <v>1</v>
      </c>
      <c r="M230" s="25"/>
      <c r="N230" s="25"/>
      <c r="O230" s="25"/>
      <c r="P230" s="25"/>
      <c r="Q230" s="9">
        <v>0</v>
      </c>
      <c r="R230" s="76" t="s">
        <v>532</v>
      </c>
      <c r="S230" s="6"/>
      <c r="T230" s="6"/>
      <c r="U230" s="25">
        <v>1</v>
      </c>
      <c r="V230" s="25"/>
      <c r="W230" s="25"/>
      <c r="X230" s="25"/>
      <c r="Y230" s="25"/>
      <c r="Z230" s="9">
        <v>0</v>
      </c>
      <c r="AA230" s="76" t="s">
        <v>532</v>
      </c>
      <c r="AB230" s="110"/>
      <c r="AC230" s="449">
        <v>1</v>
      </c>
      <c r="AD230" s="469"/>
      <c r="AE230" s="25"/>
      <c r="AF230" s="25"/>
      <c r="AG230" s="6">
        <v>1</v>
      </c>
      <c r="AH230" s="25"/>
      <c r="AI230" s="25"/>
      <c r="AJ230" s="25"/>
      <c r="AK230" s="25"/>
      <c r="AL230" s="11">
        <v>1</v>
      </c>
      <c r="AM230" s="137" t="s">
        <v>668</v>
      </c>
      <c r="AN230" s="242" t="s">
        <v>650</v>
      </c>
      <c r="AO230" s="491"/>
    </row>
    <row r="231" spans="1:41" s="18" customFormat="1" ht="18" customHeight="1">
      <c r="A231" s="517"/>
      <c r="B231" s="521" t="s">
        <v>517</v>
      </c>
      <c r="C231" s="212" t="s">
        <v>883</v>
      </c>
      <c r="D231" s="213" t="s">
        <v>9</v>
      </c>
      <c r="E231" s="213" t="s">
        <v>661</v>
      </c>
      <c r="F231" s="123" t="s">
        <v>648</v>
      </c>
      <c r="G231" s="6"/>
      <c r="H231" s="6"/>
      <c r="I231" s="11"/>
      <c r="J231" s="137"/>
      <c r="K231" s="6">
        <v>65</v>
      </c>
      <c r="L231" s="6"/>
      <c r="M231" s="289">
        <v>65</v>
      </c>
      <c r="N231" s="6"/>
      <c r="O231" s="6"/>
      <c r="P231" s="6"/>
      <c r="Q231" s="9">
        <v>0.67400000000000004</v>
      </c>
      <c r="R231" s="75" t="s">
        <v>41</v>
      </c>
      <c r="S231" s="6"/>
      <c r="T231" s="6"/>
      <c r="U231" s="6"/>
      <c r="V231" s="6">
        <v>65</v>
      </c>
      <c r="W231" s="6"/>
      <c r="X231" s="6"/>
      <c r="Y231" s="6"/>
      <c r="Z231" s="9">
        <v>0.67400000000000004</v>
      </c>
      <c r="AA231" s="75" t="s">
        <v>41</v>
      </c>
      <c r="AB231" s="137"/>
      <c r="AC231" s="449">
        <v>65</v>
      </c>
      <c r="AD231" s="469"/>
      <c r="AE231" s="6"/>
      <c r="AF231" s="6"/>
      <c r="AG231" s="6">
        <v>65</v>
      </c>
      <c r="AH231" s="6"/>
      <c r="AI231" s="6"/>
      <c r="AJ231" s="6"/>
      <c r="AK231" s="6"/>
      <c r="AL231" s="11">
        <v>1</v>
      </c>
      <c r="AM231" s="137" t="s">
        <v>668</v>
      </c>
      <c r="AN231" s="242"/>
      <c r="AO231" s="491"/>
    </row>
    <row r="232" spans="1:41" s="18" customFormat="1" ht="18" customHeight="1">
      <c r="A232" s="517"/>
      <c r="B232" s="521" t="s">
        <v>517</v>
      </c>
      <c r="C232" s="212" t="s">
        <v>883</v>
      </c>
      <c r="D232" s="213" t="s">
        <v>9</v>
      </c>
      <c r="E232" s="213" t="s">
        <v>661</v>
      </c>
      <c r="F232" s="123" t="s">
        <v>648</v>
      </c>
      <c r="G232" s="6"/>
      <c r="H232" s="6"/>
      <c r="I232" s="11"/>
      <c r="J232" s="137"/>
      <c r="K232" s="6">
        <v>1</v>
      </c>
      <c r="L232" s="289">
        <v>1</v>
      </c>
      <c r="M232" s="6"/>
      <c r="N232" s="6"/>
      <c r="O232" s="6"/>
      <c r="P232" s="6"/>
      <c r="Q232" s="9">
        <v>0</v>
      </c>
      <c r="R232" s="76" t="s">
        <v>532</v>
      </c>
      <c r="S232" s="6"/>
      <c r="T232" s="6"/>
      <c r="U232" s="6">
        <v>1</v>
      </c>
      <c r="V232" s="6"/>
      <c r="W232" s="6"/>
      <c r="X232" s="6"/>
      <c r="Y232" s="6"/>
      <c r="Z232" s="9">
        <v>0</v>
      </c>
      <c r="AA232" s="76" t="s">
        <v>532</v>
      </c>
      <c r="AB232" s="110"/>
      <c r="AC232" s="449">
        <v>1</v>
      </c>
      <c r="AD232" s="469"/>
      <c r="AE232" s="6">
        <v>1</v>
      </c>
      <c r="AF232" s="6"/>
      <c r="AG232" s="6"/>
      <c r="AH232" s="6"/>
      <c r="AI232" s="6"/>
      <c r="AJ232" s="6"/>
      <c r="AK232" s="6"/>
      <c r="AL232" s="9">
        <v>0</v>
      </c>
      <c r="AM232" s="110" t="s">
        <v>532</v>
      </c>
      <c r="AN232" s="242"/>
      <c r="AO232" s="491"/>
    </row>
    <row r="233" spans="1:41" s="18" customFormat="1" ht="34.5" customHeight="1">
      <c r="A233" s="517"/>
      <c r="B233" s="521" t="s">
        <v>517</v>
      </c>
      <c r="C233" s="513" t="s">
        <v>1005</v>
      </c>
      <c r="D233" s="307" t="s">
        <v>176</v>
      </c>
      <c r="E233" s="307" t="s">
        <v>1006</v>
      </c>
      <c r="F233" s="123"/>
      <c r="G233" s="6"/>
      <c r="H233" s="6"/>
      <c r="I233" s="11"/>
      <c r="J233" s="137"/>
      <c r="K233" s="6"/>
      <c r="L233" s="289"/>
      <c r="M233" s="6"/>
      <c r="N233" s="6"/>
      <c r="O233" s="6"/>
      <c r="P233" s="6"/>
      <c r="Q233" s="9"/>
      <c r="R233" s="76"/>
      <c r="S233" s="6"/>
      <c r="T233" s="6"/>
      <c r="U233" s="6"/>
      <c r="V233" s="309">
        <v>13</v>
      </c>
      <c r="W233" s="6"/>
      <c r="X233" s="6"/>
      <c r="Y233" s="6"/>
      <c r="Z233" s="9"/>
      <c r="AA233" s="75" t="s">
        <v>41</v>
      </c>
      <c r="AB233" s="137"/>
      <c r="AC233" s="6"/>
      <c r="AD233" s="367">
        <v>13</v>
      </c>
      <c r="AE233" s="6"/>
      <c r="AF233" s="25"/>
      <c r="AG233" s="6"/>
      <c r="AH233" s="6"/>
      <c r="AI233" s="6"/>
      <c r="AJ233" s="6">
        <v>13</v>
      </c>
      <c r="AK233" s="6"/>
      <c r="AL233" s="9">
        <v>0</v>
      </c>
      <c r="AM233" s="484" t="s">
        <v>1059</v>
      </c>
      <c r="AN233" s="242"/>
      <c r="AO233" s="495" t="s">
        <v>1137</v>
      </c>
    </row>
    <row r="234" spans="1:41" s="5" customFormat="1" ht="18" customHeight="1">
      <c r="A234" s="517"/>
      <c r="B234" s="518" t="s">
        <v>518</v>
      </c>
      <c r="C234" s="518"/>
      <c r="D234" s="519"/>
      <c r="E234" s="520"/>
      <c r="F234" s="116"/>
      <c r="G234" s="53">
        <f>SUM(G235:G251)</f>
        <v>132</v>
      </c>
      <c r="H234" s="53">
        <f>SUM(H235:H263)</f>
        <v>506</v>
      </c>
      <c r="I234" s="52"/>
      <c r="J234" s="77"/>
      <c r="K234" s="53">
        <f>SUM(K235:K263)</f>
        <v>568</v>
      </c>
      <c r="L234" s="53">
        <f>SUM(L235:L265)</f>
        <v>270</v>
      </c>
      <c r="M234" s="53">
        <f>SUM(M235:M265)</f>
        <v>254</v>
      </c>
      <c r="N234" s="53">
        <f>SUM(N235:N263)</f>
        <v>258</v>
      </c>
      <c r="O234" s="53">
        <f>SUM(O235:O265)</f>
        <v>0</v>
      </c>
      <c r="P234" s="53">
        <f>SUM(P235:P265)</f>
        <v>7</v>
      </c>
      <c r="Q234" s="52"/>
      <c r="R234" s="77"/>
      <c r="S234" s="53">
        <f>SUM(S235:S263)</f>
        <v>0</v>
      </c>
      <c r="T234" s="53">
        <f>SUM(T235:T263)</f>
        <v>0</v>
      </c>
      <c r="U234" s="53">
        <f>SUM(U235:U265)</f>
        <v>270</v>
      </c>
      <c r="V234" s="53">
        <f>SUM(V235:V265)</f>
        <v>254</v>
      </c>
      <c r="W234" s="53">
        <f>SUM(W235:W263)</f>
        <v>0</v>
      </c>
      <c r="X234" s="53">
        <f>SUM(X235:X265)</f>
        <v>0</v>
      </c>
      <c r="Y234" s="53">
        <f>SUM(Y235:Y265)</f>
        <v>0</v>
      </c>
      <c r="Z234" s="52"/>
      <c r="AA234" s="77"/>
      <c r="AB234" s="424"/>
      <c r="AC234" s="53">
        <f>SUM(AC235:AC265)</f>
        <v>524</v>
      </c>
      <c r="AD234" s="53">
        <f>SUM(AD235:AD265)</f>
        <v>0</v>
      </c>
      <c r="AE234" s="53">
        <f t="shared" ref="AE234:AK234" si="19">SUM(AE235:AE265)</f>
        <v>80</v>
      </c>
      <c r="AF234" s="53">
        <f t="shared" si="19"/>
        <v>279</v>
      </c>
      <c r="AG234" s="53">
        <f t="shared" si="19"/>
        <v>165</v>
      </c>
      <c r="AH234" s="53">
        <f t="shared" si="19"/>
        <v>0</v>
      </c>
      <c r="AI234" s="53">
        <f t="shared" si="19"/>
        <v>0</v>
      </c>
      <c r="AJ234" s="53">
        <f t="shared" si="19"/>
        <v>0</v>
      </c>
      <c r="AK234" s="53">
        <f t="shared" si="19"/>
        <v>0</v>
      </c>
      <c r="AL234" s="52"/>
      <c r="AM234" s="424"/>
      <c r="AN234" s="488"/>
      <c r="AO234" s="486"/>
    </row>
    <row r="235" spans="1:41" s="18" customFormat="1" ht="18" customHeight="1">
      <c r="A235" s="517">
        <v>75</v>
      </c>
      <c r="B235" s="521" t="s">
        <v>518</v>
      </c>
      <c r="C235" s="65" t="s">
        <v>172</v>
      </c>
      <c r="D235" s="381" t="s">
        <v>30</v>
      </c>
      <c r="E235" s="381" t="s">
        <v>524</v>
      </c>
      <c r="F235" s="123" t="s">
        <v>671</v>
      </c>
      <c r="G235" s="6" t="s">
        <v>0</v>
      </c>
      <c r="H235" s="6">
        <v>70</v>
      </c>
      <c r="I235" s="9">
        <v>0</v>
      </c>
      <c r="J235" s="76" t="s">
        <v>532</v>
      </c>
      <c r="K235" s="6">
        <v>70</v>
      </c>
      <c r="L235" s="306">
        <v>70</v>
      </c>
      <c r="M235" s="6"/>
      <c r="N235" s="6"/>
      <c r="O235" s="6"/>
      <c r="P235" s="6"/>
      <c r="Q235" s="9">
        <v>0</v>
      </c>
      <c r="R235" s="76" t="s">
        <v>532</v>
      </c>
      <c r="S235" s="6"/>
      <c r="T235" s="6"/>
      <c r="U235" s="289">
        <v>70</v>
      </c>
      <c r="V235" s="6"/>
      <c r="W235" s="6"/>
      <c r="X235" s="6"/>
      <c r="Y235" s="6"/>
      <c r="Z235" s="345">
        <v>0</v>
      </c>
      <c r="AA235" s="346" t="s">
        <v>532</v>
      </c>
      <c r="AB235" s="430"/>
      <c r="AC235" s="385">
        <v>70</v>
      </c>
      <c r="AD235" s="6"/>
      <c r="AE235" s="6">
        <v>70</v>
      </c>
      <c r="AF235" s="6"/>
      <c r="AG235" s="6"/>
      <c r="AH235" s="6"/>
      <c r="AI235" s="6"/>
      <c r="AJ235" s="6"/>
      <c r="AK235" s="6"/>
      <c r="AL235" s="9">
        <v>0</v>
      </c>
      <c r="AM235" s="110" t="s">
        <v>532</v>
      </c>
      <c r="AN235" s="242" t="s">
        <v>650</v>
      </c>
      <c r="AO235" s="491"/>
    </row>
    <row r="236" spans="1:41" s="18" customFormat="1" ht="18" hidden="1" customHeight="1">
      <c r="A236" s="517"/>
      <c r="B236" s="521" t="s">
        <v>518</v>
      </c>
      <c r="C236" s="65" t="s">
        <v>173</v>
      </c>
      <c r="D236" s="104" t="s">
        <v>174</v>
      </c>
      <c r="E236" s="93" t="s">
        <v>191</v>
      </c>
      <c r="F236" s="93"/>
      <c r="G236" s="6">
        <v>30</v>
      </c>
      <c r="H236" s="6"/>
      <c r="I236" s="9">
        <v>1</v>
      </c>
      <c r="J236" s="76" t="s">
        <v>17</v>
      </c>
      <c r="K236" s="6"/>
      <c r="L236" s="6"/>
      <c r="M236" s="6"/>
      <c r="N236" s="6"/>
      <c r="O236" s="6"/>
      <c r="P236" s="6"/>
      <c r="Q236" s="9"/>
      <c r="R236" s="76"/>
      <c r="S236" s="6"/>
      <c r="T236" s="6"/>
      <c r="U236" s="6"/>
      <c r="V236" s="6"/>
      <c r="W236" s="6"/>
      <c r="X236" s="6"/>
      <c r="Y236" s="6"/>
      <c r="Z236" s="9"/>
      <c r="AA236" s="76"/>
      <c r="AB236" s="110"/>
      <c r="AC236" s="6"/>
      <c r="AD236" s="6"/>
      <c r="AE236" s="6"/>
      <c r="AF236" s="6"/>
      <c r="AG236" s="6"/>
      <c r="AH236" s="6"/>
      <c r="AI236" s="6"/>
      <c r="AJ236" s="6"/>
      <c r="AK236" s="6"/>
      <c r="AL236" s="9"/>
      <c r="AM236" s="110"/>
      <c r="AN236" s="242" t="s">
        <v>650</v>
      </c>
      <c r="AO236" s="491"/>
    </row>
    <row r="237" spans="1:41" s="18" customFormat="1" ht="18" hidden="1" customHeight="1">
      <c r="A237" s="517">
        <v>652</v>
      </c>
      <c r="B237" s="521" t="s">
        <v>518</v>
      </c>
      <c r="C237" s="105" t="s">
        <v>693</v>
      </c>
      <c r="D237" s="104" t="s">
        <v>177</v>
      </c>
      <c r="E237" s="104" t="s">
        <v>179</v>
      </c>
      <c r="F237" s="123" t="s">
        <v>715</v>
      </c>
      <c r="G237" s="6" t="s">
        <v>0</v>
      </c>
      <c r="H237" s="6">
        <v>6</v>
      </c>
      <c r="I237" s="9">
        <v>0</v>
      </c>
      <c r="J237" s="76" t="s">
        <v>532</v>
      </c>
      <c r="K237" s="6">
        <v>6</v>
      </c>
      <c r="L237" s="6">
        <f>6-6</f>
        <v>0</v>
      </c>
      <c r="M237" s="6"/>
      <c r="N237" s="6"/>
      <c r="O237" s="6"/>
      <c r="P237" s="6">
        <v>6</v>
      </c>
      <c r="Q237" s="9">
        <v>0</v>
      </c>
      <c r="R237" s="76" t="s">
        <v>711</v>
      </c>
      <c r="S237" s="6"/>
      <c r="T237" s="6"/>
      <c r="U237" s="6">
        <f>6-6</f>
        <v>0</v>
      </c>
      <c r="V237" s="6"/>
      <c r="W237" s="6"/>
      <c r="X237" s="6"/>
      <c r="Y237" s="6"/>
      <c r="Z237" s="9">
        <v>0</v>
      </c>
      <c r="AA237" s="76" t="s">
        <v>711</v>
      </c>
      <c r="AB237" s="110"/>
      <c r="AC237" s="6"/>
      <c r="AD237" s="6"/>
      <c r="AE237" s="6">
        <f>6-6</f>
        <v>0</v>
      </c>
      <c r="AF237" s="6"/>
      <c r="AG237" s="6"/>
      <c r="AH237" s="6"/>
      <c r="AI237" s="6"/>
      <c r="AJ237" s="6"/>
      <c r="AK237" s="6"/>
      <c r="AL237" s="9">
        <v>0</v>
      </c>
      <c r="AM237" s="110" t="s">
        <v>711</v>
      </c>
      <c r="AN237" s="242" t="s">
        <v>650</v>
      </c>
      <c r="AO237" s="491"/>
    </row>
    <row r="238" spans="1:41" s="18" customFormat="1" ht="18" hidden="1" customHeight="1">
      <c r="A238" s="517"/>
      <c r="B238" s="521" t="s">
        <v>518</v>
      </c>
      <c r="C238" s="105" t="s">
        <v>178</v>
      </c>
      <c r="D238" s="104" t="s">
        <v>33</v>
      </c>
      <c r="E238" s="104" t="s">
        <v>179</v>
      </c>
      <c r="F238" s="113"/>
      <c r="G238" s="12">
        <v>17</v>
      </c>
      <c r="H238" s="12"/>
      <c r="I238" s="9">
        <v>1</v>
      </c>
      <c r="J238" s="76" t="s">
        <v>17</v>
      </c>
      <c r="K238" s="12"/>
      <c r="L238" s="12"/>
      <c r="M238" s="12"/>
      <c r="N238" s="12"/>
      <c r="O238" s="12"/>
      <c r="P238" s="12"/>
      <c r="Q238" s="9"/>
      <c r="R238" s="76"/>
      <c r="S238" s="12"/>
      <c r="T238" s="12"/>
      <c r="U238" s="12"/>
      <c r="V238" s="12"/>
      <c r="W238" s="12"/>
      <c r="X238" s="12"/>
      <c r="Y238" s="12"/>
      <c r="Z238" s="9"/>
      <c r="AA238" s="76"/>
      <c r="AB238" s="137"/>
      <c r="AC238" s="12"/>
      <c r="AD238" s="12"/>
      <c r="AE238" s="12"/>
      <c r="AF238" s="12"/>
      <c r="AG238" s="12"/>
      <c r="AH238" s="12"/>
      <c r="AI238" s="12"/>
      <c r="AJ238" s="12"/>
      <c r="AK238" s="12"/>
      <c r="AL238" s="9"/>
      <c r="AM238" s="110"/>
      <c r="AN238" s="242" t="s">
        <v>650</v>
      </c>
      <c r="AO238" s="491"/>
    </row>
    <row r="239" spans="1:41" s="18" customFormat="1" ht="18" hidden="1" customHeight="1">
      <c r="A239" s="517"/>
      <c r="B239" s="521" t="s">
        <v>518</v>
      </c>
      <c r="C239" s="105" t="s">
        <v>180</v>
      </c>
      <c r="D239" s="104" t="s">
        <v>176</v>
      </c>
      <c r="E239" s="104" t="s">
        <v>175</v>
      </c>
      <c r="F239" s="113"/>
      <c r="G239" s="12">
        <v>34</v>
      </c>
      <c r="H239" s="6"/>
      <c r="I239" s="9">
        <v>1</v>
      </c>
      <c r="J239" s="76" t="s">
        <v>17</v>
      </c>
      <c r="K239" s="6"/>
      <c r="L239" s="6"/>
      <c r="M239" s="6"/>
      <c r="N239" s="6"/>
      <c r="O239" s="6"/>
      <c r="P239" s="6"/>
      <c r="Q239" s="9"/>
      <c r="R239" s="76"/>
      <c r="S239" s="6"/>
      <c r="T239" s="6"/>
      <c r="U239" s="6"/>
      <c r="V239" s="6"/>
      <c r="W239" s="6"/>
      <c r="X239" s="6"/>
      <c r="Y239" s="6"/>
      <c r="Z239" s="9"/>
      <c r="AA239" s="76"/>
      <c r="AB239" s="110"/>
      <c r="AC239" s="6"/>
      <c r="AD239" s="6"/>
      <c r="AE239" s="6"/>
      <c r="AF239" s="6"/>
      <c r="AG239" s="6"/>
      <c r="AH239" s="6"/>
      <c r="AI239" s="6"/>
      <c r="AJ239" s="6"/>
      <c r="AK239" s="6"/>
      <c r="AL239" s="9"/>
      <c r="AM239" s="110"/>
      <c r="AN239" s="242" t="s">
        <v>650</v>
      </c>
      <c r="AO239" s="491"/>
    </row>
    <row r="240" spans="1:41" s="18" customFormat="1" ht="18" hidden="1" customHeight="1">
      <c r="A240" s="517"/>
      <c r="B240" s="521" t="s">
        <v>518</v>
      </c>
      <c r="C240" s="133" t="s">
        <v>181</v>
      </c>
      <c r="D240" s="132" t="s">
        <v>19</v>
      </c>
      <c r="E240" s="132" t="s">
        <v>179</v>
      </c>
      <c r="F240" s="113"/>
      <c r="G240" s="6">
        <v>51</v>
      </c>
      <c r="H240" s="12"/>
      <c r="I240" s="11">
        <v>1</v>
      </c>
      <c r="J240" s="75" t="s">
        <v>17</v>
      </c>
      <c r="K240" s="12"/>
      <c r="L240" s="12"/>
      <c r="M240" s="12"/>
      <c r="N240" s="12"/>
      <c r="O240" s="12"/>
      <c r="P240" s="12"/>
      <c r="Q240" s="11"/>
      <c r="R240" s="75"/>
      <c r="S240" s="12"/>
      <c r="T240" s="12"/>
      <c r="U240" s="12"/>
      <c r="V240" s="12"/>
      <c r="W240" s="12"/>
      <c r="X240" s="12"/>
      <c r="Y240" s="12"/>
      <c r="Z240" s="11"/>
      <c r="AA240" s="75"/>
      <c r="AB240" s="137"/>
      <c r="AC240" s="12"/>
      <c r="AD240" s="12"/>
      <c r="AE240" s="12"/>
      <c r="AF240" s="12"/>
      <c r="AG240" s="12"/>
      <c r="AH240" s="12"/>
      <c r="AI240" s="12"/>
      <c r="AJ240" s="12"/>
      <c r="AK240" s="12"/>
      <c r="AL240" s="11"/>
      <c r="AM240" s="137"/>
      <c r="AN240" s="242" t="s">
        <v>650</v>
      </c>
      <c r="AO240" s="491"/>
    </row>
    <row r="241" spans="1:41" s="18" customFormat="1" ht="18" hidden="1" customHeight="1">
      <c r="A241" s="517">
        <v>734</v>
      </c>
      <c r="B241" s="521" t="s">
        <v>518</v>
      </c>
      <c r="C241" s="133" t="s">
        <v>181</v>
      </c>
      <c r="D241" s="132" t="s">
        <v>19</v>
      </c>
      <c r="E241" s="132" t="s">
        <v>179</v>
      </c>
      <c r="F241" s="123" t="s">
        <v>682</v>
      </c>
      <c r="G241" s="6"/>
      <c r="H241" s="12">
        <v>1</v>
      </c>
      <c r="I241" s="11">
        <v>0</v>
      </c>
      <c r="J241" s="75" t="s">
        <v>532</v>
      </c>
      <c r="K241" s="297">
        <v>1</v>
      </c>
      <c r="L241" s="12">
        <f>1-1</f>
        <v>0</v>
      </c>
      <c r="M241" s="12"/>
      <c r="N241" s="12"/>
      <c r="O241" s="12"/>
      <c r="P241" s="12">
        <v>1</v>
      </c>
      <c r="Q241" s="11">
        <v>0</v>
      </c>
      <c r="R241" s="76" t="s">
        <v>711</v>
      </c>
      <c r="S241" s="12"/>
      <c r="T241" s="12"/>
      <c r="U241" s="12">
        <f>1-1</f>
        <v>0</v>
      </c>
      <c r="V241" s="12"/>
      <c r="W241" s="12"/>
      <c r="X241" s="12"/>
      <c r="Y241" s="12"/>
      <c r="Z241" s="11">
        <v>0</v>
      </c>
      <c r="AA241" s="76" t="s">
        <v>711</v>
      </c>
      <c r="AB241" s="137"/>
      <c r="AC241" s="12"/>
      <c r="AD241" s="12"/>
      <c r="AE241" s="12">
        <f>1-1</f>
        <v>0</v>
      </c>
      <c r="AF241" s="12"/>
      <c r="AG241" s="12"/>
      <c r="AH241" s="12"/>
      <c r="AI241" s="12"/>
      <c r="AJ241" s="12"/>
      <c r="AK241" s="12"/>
      <c r="AL241" s="11">
        <v>0</v>
      </c>
      <c r="AM241" s="110" t="s">
        <v>711</v>
      </c>
      <c r="AN241" s="242" t="s">
        <v>650</v>
      </c>
      <c r="AO241" s="491"/>
    </row>
    <row r="242" spans="1:41" s="18" customFormat="1" ht="18" hidden="1" customHeight="1">
      <c r="A242" s="517">
        <v>865</v>
      </c>
      <c r="B242" s="521" t="s">
        <v>518</v>
      </c>
      <c r="C242" s="66" t="s">
        <v>694</v>
      </c>
      <c r="D242" s="104" t="s">
        <v>33</v>
      </c>
      <c r="E242" s="104" t="s">
        <v>179</v>
      </c>
      <c r="F242" s="123" t="s">
        <v>654</v>
      </c>
      <c r="G242" s="6"/>
      <c r="H242" s="6">
        <v>32</v>
      </c>
      <c r="I242" s="9">
        <v>0.31296000000000002</v>
      </c>
      <c r="J242" s="242" t="s">
        <v>41</v>
      </c>
      <c r="K242" s="338">
        <v>32</v>
      </c>
      <c r="L242" s="6"/>
      <c r="M242" s="6"/>
      <c r="N242" s="6">
        <v>32</v>
      </c>
      <c r="O242" s="6"/>
      <c r="P242" s="6"/>
      <c r="Q242" s="9">
        <v>1</v>
      </c>
      <c r="R242" s="75" t="s">
        <v>668</v>
      </c>
      <c r="S242" s="6"/>
      <c r="T242" s="255"/>
      <c r="U242" s="6"/>
      <c r="V242" s="6"/>
      <c r="W242" s="6"/>
      <c r="X242" s="6"/>
      <c r="Y242" s="6"/>
      <c r="Z242" s="9">
        <v>1</v>
      </c>
      <c r="AA242" s="75" t="s">
        <v>668</v>
      </c>
      <c r="AB242" s="431"/>
      <c r="AC242" s="255"/>
      <c r="AD242" s="255"/>
      <c r="AE242" s="6"/>
      <c r="AF242" s="6"/>
      <c r="AG242" s="6"/>
      <c r="AH242" s="6"/>
      <c r="AI242" s="6"/>
      <c r="AJ242" s="6"/>
      <c r="AK242" s="6"/>
      <c r="AL242" s="9">
        <v>1</v>
      </c>
      <c r="AM242" s="137" t="s">
        <v>668</v>
      </c>
      <c r="AN242" s="242" t="s">
        <v>650</v>
      </c>
      <c r="AO242" s="491"/>
    </row>
    <row r="243" spans="1:41" s="18" customFormat="1" ht="18" customHeight="1">
      <c r="A243" s="517">
        <v>901</v>
      </c>
      <c r="B243" s="521" t="s">
        <v>518</v>
      </c>
      <c r="C243" s="190" t="s">
        <v>182</v>
      </c>
      <c r="D243" s="240" t="s">
        <v>174</v>
      </c>
      <c r="E243" s="95" t="s">
        <v>183</v>
      </c>
      <c r="F243" s="123" t="s">
        <v>655</v>
      </c>
      <c r="G243" s="6"/>
      <c r="H243" s="6">
        <v>97</v>
      </c>
      <c r="I243" s="9">
        <v>0</v>
      </c>
      <c r="J243" s="242" t="s">
        <v>532</v>
      </c>
      <c r="K243" s="338">
        <v>97</v>
      </c>
      <c r="L243" s="25"/>
      <c r="M243" s="25">
        <v>92</v>
      </c>
      <c r="N243" s="25"/>
      <c r="O243" s="25"/>
      <c r="P243" s="25"/>
      <c r="Q243" s="9">
        <v>0.96260000000000001</v>
      </c>
      <c r="R243" s="75" t="s">
        <v>41</v>
      </c>
      <c r="S243" s="6"/>
      <c r="T243" s="255"/>
      <c r="U243" s="25"/>
      <c r="V243" s="25">
        <v>92</v>
      </c>
      <c r="W243" s="25"/>
      <c r="X243" s="25"/>
      <c r="Y243" s="25"/>
      <c r="Z243" s="9">
        <v>0.96260000000000001</v>
      </c>
      <c r="AA243" s="75" t="s">
        <v>41</v>
      </c>
      <c r="AB243" s="431"/>
      <c r="AC243" s="410">
        <v>92</v>
      </c>
      <c r="AD243" s="255"/>
      <c r="AE243" s="25"/>
      <c r="AF243" s="25"/>
      <c r="AG243" s="6">
        <v>92</v>
      </c>
      <c r="AH243" s="25"/>
      <c r="AI243" s="25"/>
      <c r="AJ243" s="25"/>
      <c r="AK243" s="25"/>
      <c r="AL243" s="9">
        <v>1</v>
      </c>
      <c r="AM243" s="137" t="s">
        <v>668</v>
      </c>
      <c r="AN243" s="242" t="s">
        <v>650</v>
      </c>
      <c r="AO243" s="242" t="s">
        <v>662</v>
      </c>
    </row>
    <row r="244" spans="1:41" s="18" customFormat="1" ht="18" customHeight="1">
      <c r="A244" s="517"/>
      <c r="B244" s="521" t="s">
        <v>518</v>
      </c>
      <c r="C244" s="190" t="s">
        <v>182</v>
      </c>
      <c r="D244" s="240" t="s">
        <v>174</v>
      </c>
      <c r="E244" s="95" t="s">
        <v>183</v>
      </c>
      <c r="F244" s="123" t="s">
        <v>655</v>
      </c>
      <c r="G244" s="6"/>
      <c r="H244" s="6"/>
      <c r="I244" s="9">
        <v>0</v>
      </c>
      <c r="J244" s="242" t="s">
        <v>532</v>
      </c>
      <c r="K244" s="255"/>
      <c r="L244" s="25">
        <v>5</v>
      </c>
      <c r="M244" s="25"/>
      <c r="N244" s="25"/>
      <c r="O244" s="178"/>
      <c r="P244" s="178"/>
      <c r="Q244" s="11">
        <v>0</v>
      </c>
      <c r="R244" s="76" t="s">
        <v>532</v>
      </c>
      <c r="S244" s="6"/>
      <c r="T244" s="255"/>
      <c r="U244" s="25">
        <v>5</v>
      </c>
      <c r="V244" s="25"/>
      <c r="W244" s="25"/>
      <c r="X244" s="178"/>
      <c r="Y244" s="178"/>
      <c r="Z244" s="11">
        <v>0</v>
      </c>
      <c r="AA244" s="76" t="s">
        <v>532</v>
      </c>
      <c r="AB244" s="432"/>
      <c r="AC244" s="410">
        <v>5</v>
      </c>
      <c r="AD244" s="255"/>
      <c r="AE244" s="25"/>
      <c r="AF244" s="25"/>
      <c r="AG244" s="6">
        <v>5</v>
      </c>
      <c r="AH244" s="178"/>
      <c r="AI244" s="178"/>
      <c r="AJ244" s="178"/>
      <c r="AK244" s="178"/>
      <c r="AL244" s="9">
        <v>1</v>
      </c>
      <c r="AM244" s="137" t="s">
        <v>668</v>
      </c>
      <c r="AN244" s="242"/>
      <c r="AO244" s="242"/>
    </row>
    <row r="245" spans="1:41" s="18" customFormat="1" ht="18" hidden="1" customHeight="1">
      <c r="A245" s="517">
        <v>872</v>
      </c>
      <c r="B245" s="521" t="s">
        <v>518</v>
      </c>
      <c r="C245" s="102" t="s">
        <v>184</v>
      </c>
      <c r="D245" s="101" t="s">
        <v>33</v>
      </c>
      <c r="E245" s="101" t="s">
        <v>179</v>
      </c>
      <c r="F245" s="123" t="s">
        <v>674</v>
      </c>
      <c r="G245" s="6"/>
      <c r="H245" s="6">
        <v>40</v>
      </c>
      <c r="I245" s="9">
        <v>0</v>
      </c>
      <c r="J245" s="242" t="s">
        <v>532</v>
      </c>
      <c r="K245" s="338">
        <v>40</v>
      </c>
      <c r="L245" s="6"/>
      <c r="M245" s="6"/>
      <c r="N245" s="6">
        <v>40</v>
      </c>
      <c r="O245" s="6"/>
      <c r="P245" s="6"/>
      <c r="Q245" s="9">
        <v>1</v>
      </c>
      <c r="R245" s="75" t="s">
        <v>668</v>
      </c>
      <c r="S245" s="6"/>
      <c r="T245" s="255"/>
      <c r="U245" s="6"/>
      <c r="V245" s="6"/>
      <c r="W245" s="6"/>
      <c r="X245" s="6"/>
      <c r="Y245" s="6"/>
      <c r="Z245" s="9">
        <v>1</v>
      </c>
      <c r="AA245" s="75" t="s">
        <v>668</v>
      </c>
      <c r="AB245" s="431"/>
      <c r="AC245" s="255"/>
      <c r="AD245" s="255"/>
      <c r="AE245" s="6"/>
      <c r="AF245" s="6"/>
      <c r="AG245" s="6"/>
      <c r="AH245" s="6"/>
      <c r="AI245" s="6"/>
      <c r="AJ245" s="6"/>
      <c r="AK245" s="6"/>
      <c r="AL245" s="9">
        <v>1</v>
      </c>
      <c r="AM245" s="137" t="s">
        <v>668</v>
      </c>
      <c r="AN245" s="242" t="s">
        <v>650</v>
      </c>
      <c r="AO245" s="491"/>
    </row>
    <row r="246" spans="1:41" s="18" customFormat="1" ht="18" hidden="1" customHeight="1">
      <c r="A246" s="517">
        <v>893</v>
      </c>
      <c r="B246" s="521" t="s">
        <v>518</v>
      </c>
      <c r="C246" s="73" t="s">
        <v>185</v>
      </c>
      <c r="D246" s="240" t="s">
        <v>174</v>
      </c>
      <c r="E246" s="101" t="s">
        <v>186</v>
      </c>
      <c r="F246" s="123" t="s">
        <v>674</v>
      </c>
      <c r="G246" s="6"/>
      <c r="H246" s="6">
        <v>36</v>
      </c>
      <c r="I246" s="9">
        <v>0</v>
      </c>
      <c r="J246" s="242" t="s">
        <v>532</v>
      </c>
      <c r="K246" s="338">
        <v>36</v>
      </c>
      <c r="L246" s="6"/>
      <c r="M246" s="6"/>
      <c r="N246" s="6">
        <v>36</v>
      </c>
      <c r="O246" s="6"/>
      <c r="P246" s="6"/>
      <c r="Q246" s="9">
        <v>1</v>
      </c>
      <c r="R246" s="75" t="s">
        <v>668</v>
      </c>
      <c r="S246" s="6"/>
      <c r="T246" s="255"/>
      <c r="U246" s="6"/>
      <c r="V246" s="6"/>
      <c r="W246" s="6"/>
      <c r="X246" s="6"/>
      <c r="Y246" s="6"/>
      <c r="Z246" s="9">
        <v>1</v>
      </c>
      <c r="AA246" s="75" t="s">
        <v>668</v>
      </c>
      <c r="AB246" s="431"/>
      <c r="AC246" s="255"/>
      <c r="AD246" s="255"/>
      <c r="AE246" s="6"/>
      <c r="AF246" s="6"/>
      <c r="AG246" s="6"/>
      <c r="AH246" s="6"/>
      <c r="AI246" s="6"/>
      <c r="AJ246" s="6"/>
      <c r="AK246" s="6"/>
      <c r="AL246" s="9">
        <v>1</v>
      </c>
      <c r="AM246" s="137" t="s">
        <v>668</v>
      </c>
      <c r="AN246" s="242" t="s">
        <v>650</v>
      </c>
      <c r="AO246" s="491"/>
    </row>
    <row r="247" spans="1:41" s="18" customFormat="1" ht="18" hidden="1" customHeight="1">
      <c r="A247" s="517">
        <v>859</v>
      </c>
      <c r="B247" s="521" t="s">
        <v>518</v>
      </c>
      <c r="C247" s="73" t="s">
        <v>187</v>
      </c>
      <c r="D247" s="104" t="s">
        <v>33</v>
      </c>
      <c r="E247" s="101" t="s">
        <v>179</v>
      </c>
      <c r="F247" s="123" t="s">
        <v>674</v>
      </c>
      <c r="G247" s="6"/>
      <c r="H247" s="6">
        <v>19</v>
      </c>
      <c r="I247" s="9">
        <v>0</v>
      </c>
      <c r="J247" s="242" t="s">
        <v>532</v>
      </c>
      <c r="K247" s="338">
        <v>19</v>
      </c>
      <c r="L247" s="6"/>
      <c r="M247" s="6"/>
      <c r="N247" s="6">
        <v>19</v>
      </c>
      <c r="O247" s="6"/>
      <c r="P247" s="6"/>
      <c r="Q247" s="9">
        <v>1</v>
      </c>
      <c r="R247" s="75" t="s">
        <v>668</v>
      </c>
      <c r="S247" s="6"/>
      <c r="T247" s="255"/>
      <c r="U247" s="6"/>
      <c r="V247" s="6"/>
      <c r="W247" s="6"/>
      <c r="X247" s="6"/>
      <c r="Y247" s="6"/>
      <c r="Z247" s="9">
        <v>1</v>
      </c>
      <c r="AA247" s="75" t="s">
        <v>668</v>
      </c>
      <c r="AB247" s="431"/>
      <c r="AC247" s="255"/>
      <c r="AD247" s="255"/>
      <c r="AE247" s="6"/>
      <c r="AF247" s="6"/>
      <c r="AG247" s="6"/>
      <c r="AH247" s="6"/>
      <c r="AI247" s="6"/>
      <c r="AJ247" s="6"/>
      <c r="AK247" s="6"/>
      <c r="AL247" s="9">
        <v>1</v>
      </c>
      <c r="AM247" s="137" t="s">
        <v>668</v>
      </c>
      <c r="AN247" s="242" t="s">
        <v>650</v>
      </c>
      <c r="AO247" s="491"/>
    </row>
    <row r="248" spans="1:41" s="18" customFormat="1" ht="18" hidden="1" customHeight="1">
      <c r="A248" s="517">
        <v>875</v>
      </c>
      <c r="B248" s="521" t="s">
        <v>518</v>
      </c>
      <c r="C248" s="73" t="s">
        <v>188</v>
      </c>
      <c r="D248" s="104" t="s">
        <v>33</v>
      </c>
      <c r="E248" s="101" t="s">
        <v>179</v>
      </c>
      <c r="F248" s="123" t="s">
        <v>674</v>
      </c>
      <c r="G248" s="6"/>
      <c r="H248" s="6">
        <v>21</v>
      </c>
      <c r="I248" s="9">
        <v>0</v>
      </c>
      <c r="J248" s="242" t="s">
        <v>532</v>
      </c>
      <c r="K248" s="338">
        <v>21</v>
      </c>
      <c r="L248" s="6"/>
      <c r="M248" s="6"/>
      <c r="N248" s="6">
        <v>21</v>
      </c>
      <c r="O248" s="6"/>
      <c r="P248" s="6"/>
      <c r="Q248" s="9">
        <v>1</v>
      </c>
      <c r="R248" s="75" t="s">
        <v>668</v>
      </c>
      <c r="S248" s="6"/>
      <c r="T248" s="255"/>
      <c r="U248" s="6"/>
      <c r="V248" s="6"/>
      <c r="W248" s="6"/>
      <c r="X248" s="6"/>
      <c r="Y248" s="6"/>
      <c r="Z248" s="9">
        <v>1</v>
      </c>
      <c r="AA248" s="75" t="s">
        <v>668</v>
      </c>
      <c r="AB248" s="431"/>
      <c r="AC248" s="255"/>
      <c r="AD248" s="255"/>
      <c r="AE248" s="6"/>
      <c r="AF248" s="6"/>
      <c r="AG248" s="6"/>
      <c r="AH248" s="6"/>
      <c r="AI248" s="6"/>
      <c r="AJ248" s="6"/>
      <c r="AK248" s="6"/>
      <c r="AL248" s="9">
        <v>1</v>
      </c>
      <c r="AM248" s="137" t="s">
        <v>668</v>
      </c>
      <c r="AN248" s="242" t="s">
        <v>650</v>
      </c>
      <c r="AO248" s="491"/>
    </row>
    <row r="249" spans="1:41" s="18" customFormat="1" ht="18" hidden="1" customHeight="1">
      <c r="A249" s="517">
        <v>871</v>
      </c>
      <c r="B249" s="521" t="s">
        <v>518</v>
      </c>
      <c r="C249" s="73" t="s">
        <v>189</v>
      </c>
      <c r="D249" s="104" t="s">
        <v>33</v>
      </c>
      <c r="E249" s="101" t="s">
        <v>179</v>
      </c>
      <c r="F249" s="123" t="s">
        <v>674</v>
      </c>
      <c r="G249" s="6"/>
      <c r="H249" s="6">
        <v>17</v>
      </c>
      <c r="I249" s="9">
        <v>0</v>
      </c>
      <c r="J249" s="242" t="s">
        <v>532</v>
      </c>
      <c r="K249" s="338">
        <v>17</v>
      </c>
      <c r="L249" s="6"/>
      <c r="M249" s="6"/>
      <c r="N249" s="6">
        <v>17</v>
      </c>
      <c r="O249" s="6"/>
      <c r="P249" s="6"/>
      <c r="Q249" s="9">
        <v>1</v>
      </c>
      <c r="R249" s="75" t="s">
        <v>668</v>
      </c>
      <c r="S249" s="6"/>
      <c r="T249" s="255"/>
      <c r="U249" s="6"/>
      <c r="V249" s="6"/>
      <c r="W249" s="6"/>
      <c r="X249" s="6"/>
      <c r="Y249" s="6"/>
      <c r="Z249" s="9">
        <v>1</v>
      </c>
      <c r="AA249" s="75" t="s">
        <v>668</v>
      </c>
      <c r="AB249" s="431"/>
      <c r="AC249" s="255"/>
      <c r="AD249" s="255"/>
      <c r="AE249" s="6"/>
      <c r="AF249" s="6"/>
      <c r="AG249" s="6"/>
      <c r="AH249" s="6"/>
      <c r="AI249" s="6"/>
      <c r="AJ249" s="6"/>
      <c r="AK249" s="6"/>
      <c r="AL249" s="9">
        <v>1</v>
      </c>
      <c r="AM249" s="137" t="s">
        <v>668</v>
      </c>
      <c r="AN249" s="242" t="s">
        <v>650</v>
      </c>
      <c r="AO249" s="491"/>
    </row>
    <row r="250" spans="1:41" s="18" customFormat="1" ht="27" customHeight="1">
      <c r="A250" s="517">
        <v>907</v>
      </c>
      <c r="B250" s="521" t="s">
        <v>518</v>
      </c>
      <c r="C250" s="412" t="s">
        <v>190</v>
      </c>
      <c r="D250" s="187" t="s">
        <v>154</v>
      </c>
      <c r="E250" s="132" t="s">
        <v>191</v>
      </c>
      <c r="F250" s="123" t="s">
        <v>674</v>
      </c>
      <c r="G250" s="6"/>
      <c r="H250" s="6">
        <v>68</v>
      </c>
      <c r="I250" s="9">
        <v>0</v>
      </c>
      <c r="J250" s="242" t="s">
        <v>532</v>
      </c>
      <c r="K250" s="338">
        <v>68</v>
      </c>
      <c r="L250" s="6"/>
      <c r="M250" s="6">
        <v>68</v>
      </c>
      <c r="N250" s="6"/>
      <c r="O250" s="6"/>
      <c r="P250" s="6"/>
      <c r="Q250" s="9">
        <v>0.67390000000000005</v>
      </c>
      <c r="R250" s="75" t="s">
        <v>41</v>
      </c>
      <c r="S250" s="6"/>
      <c r="T250" s="255"/>
      <c r="U250" s="6"/>
      <c r="V250" s="6">
        <v>68</v>
      </c>
      <c r="W250" s="6"/>
      <c r="X250" s="6"/>
      <c r="Y250" s="6"/>
      <c r="Z250" s="9">
        <v>0.67390000000000005</v>
      </c>
      <c r="AA250" s="75" t="s">
        <v>41</v>
      </c>
      <c r="AB250" s="431"/>
      <c r="AC250" s="410">
        <v>68</v>
      </c>
      <c r="AD250" s="255"/>
      <c r="AE250" s="6"/>
      <c r="AF250" s="6"/>
      <c r="AG250" s="6">
        <v>68</v>
      </c>
      <c r="AH250" s="6"/>
      <c r="AI250" s="6"/>
      <c r="AJ250" s="6"/>
      <c r="AK250" s="6"/>
      <c r="AL250" s="9">
        <v>1</v>
      </c>
      <c r="AM250" s="137" t="s">
        <v>668</v>
      </c>
      <c r="AN250" s="242" t="s">
        <v>650</v>
      </c>
      <c r="AO250" s="242" t="s">
        <v>663</v>
      </c>
    </row>
    <row r="251" spans="1:41" s="18" customFormat="1" ht="24.75" customHeight="1">
      <c r="A251" s="517"/>
      <c r="B251" s="521" t="s">
        <v>518</v>
      </c>
      <c r="C251" s="412" t="s">
        <v>190</v>
      </c>
      <c r="D251" s="187" t="s">
        <v>154</v>
      </c>
      <c r="E251" s="132" t="s">
        <v>191</v>
      </c>
      <c r="F251" s="123" t="s">
        <v>674</v>
      </c>
      <c r="G251" s="6"/>
      <c r="H251" s="6">
        <v>3</v>
      </c>
      <c r="I251" s="9">
        <v>0</v>
      </c>
      <c r="J251" s="242" t="s">
        <v>532</v>
      </c>
      <c r="K251" s="338">
        <v>3</v>
      </c>
      <c r="L251" s="6">
        <v>3</v>
      </c>
      <c r="M251" s="6"/>
      <c r="N251" s="6"/>
      <c r="O251" s="6"/>
      <c r="P251" s="6"/>
      <c r="Q251" s="9">
        <v>0</v>
      </c>
      <c r="R251" s="76" t="s">
        <v>532</v>
      </c>
      <c r="S251" s="6"/>
      <c r="T251" s="255"/>
      <c r="U251" s="6">
        <v>3</v>
      </c>
      <c r="V251" s="6"/>
      <c r="W251" s="6"/>
      <c r="X251" s="6"/>
      <c r="Y251" s="6"/>
      <c r="Z251" s="9">
        <v>0</v>
      </c>
      <c r="AA251" s="76" t="s">
        <v>532</v>
      </c>
      <c r="AB251" s="432"/>
      <c r="AC251" s="410">
        <v>3</v>
      </c>
      <c r="AD251" s="255"/>
      <c r="AE251" s="6">
        <v>3</v>
      </c>
      <c r="AF251" s="6"/>
      <c r="AG251" s="6"/>
      <c r="AH251" s="6"/>
      <c r="AI251" s="6"/>
      <c r="AJ251" s="6"/>
      <c r="AK251" s="6"/>
      <c r="AL251" s="9">
        <v>0</v>
      </c>
      <c r="AM251" s="110" t="s">
        <v>532</v>
      </c>
      <c r="AN251" s="242" t="s">
        <v>650</v>
      </c>
      <c r="AO251" s="491"/>
    </row>
    <row r="252" spans="1:41" s="18" customFormat="1" ht="18" hidden="1" customHeight="1">
      <c r="A252" s="517">
        <v>876</v>
      </c>
      <c r="B252" s="521" t="s">
        <v>518</v>
      </c>
      <c r="C252" s="73" t="s">
        <v>550</v>
      </c>
      <c r="D252" s="44" t="s">
        <v>33</v>
      </c>
      <c r="E252" s="104" t="s">
        <v>179</v>
      </c>
      <c r="F252" s="123" t="s">
        <v>674</v>
      </c>
      <c r="G252" s="6"/>
      <c r="H252" s="6">
        <v>13</v>
      </c>
      <c r="I252" s="9">
        <v>0</v>
      </c>
      <c r="J252" s="242" t="s">
        <v>532</v>
      </c>
      <c r="K252" s="338">
        <v>13</v>
      </c>
      <c r="L252" s="6"/>
      <c r="M252" s="6"/>
      <c r="N252" s="6">
        <v>13</v>
      </c>
      <c r="O252" s="6"/>
      <c r="P252" s="6"/>
      <c r="Q252" s="9">
        <v>1</v>
      </c>
      <c r="R252" s="75" t="s">
        <v>668</v>
      </c>
      <c r="S252" s="6"/>
      <c r="T252" s="255"/>
      <c r="U252" s="6"/>
      <c r="V252" s="6"/>
      <c r="W252" s="6"/>
      <c r="X252" s="6"/>
      <c r="Y252" s="6"/>
      <c r="Z252" s="9">
        <v>1</v>
      </c>
      <c r="AA252" s="75" t="s">
        <v>668</v>
      </c>
      <c r="AB252" s="431"/>
      <c r="AC252" s="255"/>
      <c r="AD252" s="255"/>
      <c r="AE252" s="6"/>
      <c r="AF252" s="6"/>
      <c r="AG252" s="6"/>
      <c r="AH252" s="6"/>
      <c r="AI252" s="6"/>
      <c r="AJ252" s="6"/>
      <c r="AK252" s="6"/>
      <c r="AL252" s="9">
        <v>1</v>
      </c>
      <c r="AM252" s="137" t="s">
        <v>668</v>
      </c>
      <c r="AN252" s="242" t="s">
        <v>650</v>
      </c>
      <c r="AO252" s="242" t="s">
        <v>664</v>
      </c>
    </row>
    <row r="253" spans="1:41" s="18" customFormat="1" ht="28.5" hidden="1" customHeight="1">
      <c r="A253" s="517">
        <v>916</v>
      </c>
      <c r="B253" s="521" t="s">
        <v>518</v>
      </c>
      <c r="C253" s="412" t="s">
        <v>695</v>
      </c>
      <c r="D253" s="187" t="s">
        <v>696</v>
      </c>
      <c r="E253" s="132" t="s">
        <v>551</v>
      </c>
      <c r="F253" s="123" t="s">
        <v>674</v>
      </c>
      <c r="G253" s="6"/>
      <c r="H253" s="6">
        <v>67</v>
      </c>
      <c r="I253" s="9">
        <v>0</v>
      </c>
      <c r="J253" s="242" t="s">
        <v>532</v>
      </c>
      <c r="K253" s="255">
        <v>67</v>
      </c>
      <c r="L253" s="6"/>
      <c r="M253" s="6"/>
      <c r="N253" s="289">
        <v>64</v>
      </c>
      <c r="O253" s="6"/>
      <c r="P253" s="6"/>
      <c r="Q253" s="9">
        <v>1</v>
      </c>
      <c r="R253" s="75" t="s">
        <v>668</v>
      </c>
      <c r="S253" s="6"/>
      <c r="T253" s="255"/>
      <c r="U253" s="6"/>
      <c r="V253" s="6"/>
      <c r="W253" s="6"/>
      <c r="X253" s="6"/>
      <c r="Y253" s="6"/>
      <c r="Z253" s="9">
        <v>1</v>
      </c>
      <c r="AA253" s="75" t="s">
        <v>668</v>
      </c>
      <c r="AB253" s="431"/>
      <c r="AC253" s="255"/>
      <c r="AD253" s="255"/>
      <c r="AE253" s="6"/>
      <c r="AF253" s="6"/>
      <c r="AG253" s="6"/>
      <c r="AH253" s="6"/>
      <c r="AI253" s="6"/>
      <c r="AJ253" s="6"/>
      <c r="AK253" s="6"/>
      <c r="AL253" s="9">
        <v>1</v>
      </c>
      <c r="AM253" s="137" t="s">
        <v>668</v>
      </c>
      <c r="AN253" s="242" t="s">
        <v>650</v>
      </c>
      <c r="AO253" s="491"/>
    </row>
    <row r="254" spans="1:41" s="18" customFormat="1" ht="25.5" customHeight="1">
      <c r="A254" s="517"/>
      <c r="B254" s="521" t="s">
        <v>518</v>
      </c>
      <c r="C254" s="412" t="s">
        <v>695</v>
      </c>
      <c r="D254" s="187" t="s">
        <v>696</v>
      </c>
      <c r="E254" s="132" t="s">
        <v>551</v>
      </c>
      <c r="F254" s="123" t="s">
        <v>674</v>
      </c>
      <c r="G254" s="6"/>
      <c r="H254" s="6"/>
      <c r="I254" s="9"/>
      <c r="J254" s="242"/>
      <c r="K254" s="255"/>
      <c r="L254" s="289">
        <v>3</v>
      </c>
      <c r="M254" s="6"/>
      <c r="N254" s="6"/>
      <c r="O254" s="6"/>
      <c r="P254" s="6"/>
      <c r="Q254" s="9">
        <v>0</v>
      </c>
      <c r="R254" s="76" t="s">
        <v>532</v>
      </c>
      <c r="S254" s="6"/>
      <c r="T254" s="255"/>
      <c r="U254" s="6">
        <v>3</v>
      </c>
      <c r="V254" s="6"/>
      <c r="W254" s="6"/>
      <c r="X254" s="6"/>
      <c r="Y254" s="6"/>
      <c r="Z254" s="9">
        <v>0</v>
      </c>
      <c r="AA254" s="76" t="s">
        <v>532</v>
      </c>
      <c r="AB254" s="432"/>
      <c r="AC254" s="370">
        <v>3</v>
      </c>
      <c r="AD254" s="255"/>
      <c r="AE254" s="6"/>
      <c r="AF254" s="6">
        <v>3</v>
      </c>
      <c r="AG254" s="6"/>
      <c r="AH254" s="6"/>
      <c r="AI254" s="6"/>
      <c r="AJ254" s="6"/>
      <c r="AK254" s="6"/>
      <c r="AL254" s="9">
        <v>0</v>
      </c>
      <c r="AM254" s="137" t="s">
        <v>41</v>
      </c>
      <c r="AN254" s="242" t="s">
        <v>650</v>
      </c>
      <c r="AO254" s="491"/>
    </row>
    <row r="255" spans="1:41" s="18" customFormat="1" ht="18" hidden="1" customHeight="1">
      <c r="A255" s="517">
        <v>890</v>
      </c>
      <c r="B255" s="521" t="s">
        <v>518</v>
      </c>
      <c r="C255" s="73" t="s">
        <v>552</v>
      </c>
      <c r="D255" s="44" t="s">
        <v>33</v>
      </c>
      <c r="E255" s="104" t="s">
        <v>179</v>
      </c>
      <c r="F255" s="123" t="s">
        <v>674</v>
      </c>
      <c r="G255" s="6"/>
      <c r="H255" s="6">
        <v>8</v>
      </c>
      <c r="I255" s="9">
        <v>0</v>
      </c>
      <c r="J255" s="242" t="s">
        <v>532</v>
      </c>
      <c r="K255" s="338">
        <v>8</v>
      </c>
      <c r="L255" s="6"/>
      <c r="M255" s="6"/>
      <c r="N255" s="6">
        <v>8</v>
      </c>
      <c r="O255" s="6"/>
      <c r="P255" s="6"/>
      <c r="Q255" s="9">
        <v>1</v>
      </c>
      <c r="R255" s="75" t="s">
        <v>668</v>
      </c>
      <c r="S255" s="6"/>
      <c r="T255" s="255"/>
      <c r="U255" s="6"/>
      <c r="V255" s="6"/>
      <c r="W255" s="6"/>
      <c r="X255" s="6"/>
      <c r="Y255" s="6"/>
      <c r="Z255" s="9">
        <v>1</v>
      </c>
      <c r="AA255" s="75" t="s">
        <v>668</v>
      </c>
      <c r="AB255" s="431"/>
      <c r="AC255" s="255"/>
      <c r="AD255" s="255"/>
      <c r="AE255" s="6"/>
      <c r="AF255" s="6"/>
      <c r="AG255" s="6"/>
      <c r="AH255" s="6"/>
      <c r="AI255" s="6"/>
      <c r="AJ255" s="6"/>
      <c r="AK255" s="6"/>
      <c r="AL255" s="9">
        <v>1</v>
      </c>
      <c r="AM255" s="137" t="s">
        <v>668</v>
      </c>
      <c r="AN255" s="242" t="s">
        <v>650</v>
      </c>
      <c r="AO255" s="491"/>
    </row>
    <row r="256" spans="1:41" s="18" customFormat="1" ht="18" hidden="1" customHeight="1">
      <c r="A256" s="517">
        <v>860</v>
      </c>
      <c r="B256" s="521" t="s">
        <v>518</v>
      </c>
      <c r="C256" s="73" t="s">
        <v>553</v>
      </c>
      <c r="D256" s="44" t="s">
        <v>33</v>
      </c>
      <c r="E256" s="104" t="s">
        <v>179</v>
      </c>
      <c r="F256" s="123" t="s">
        <v>674</v>
      </c>
      <c r="G256" s="6"/>
      <c r="H256" s="6">
        <v>8</v>
      </c>
      <c r="I256" s="9">
        <v>0</v>
      </c>
      <c r="J256" s="242" t="s">
        <v>532</v>
      </c>
      <c r="K256" s="338">
        <v>8</v>
      </c>
      <c r="L256" s="6"/>
      <c r="M256" s="6"/>
      <c r="N256" s="6">
        <v>8</v>
      </c>
      <c r="O256" s="6"/>
      <c r="P256" s="6"/>
      <c r="Q256" s="9">
        <v>1</v>
      </c>
      <c r="R256" s="75" t="s">
        <v>668</v>
      </c>
      <c r="S256" s="6"/>
      <c r="T256" s="255"/>
      <c r="U256" s="6"/>
      <c r="V256" s="6"/>
      <c r="W256" s="6"/>
      <c r="X256" s="6"/>
      <c r="Y256" s="6"/>
      <c r="Z256" s="9">
        <v>1</v>
      </c>
      <c r="AA256" s="75" t="s">
        <v>668</v>
      </c>
      <c r="AB256" s="431"/>
      <c r="AC256" s="255"/>
      <c r="AD256" s="255"/>
      <c r="AE256" s="6"/>
      <c r="AF256" s="6"/>
      <c r="AG256" s="6"/>
      <c r="AH256" s="6"/>
      <c r="AI256" s="6"/>
      <c r="AJ256" s="6"/>
      <c r="AK256" s="6"/>
      <c r="AL256" s="9">
        <v>1</v>
      </c>
      <c r="AM256" s="137" t="s">
        <v>668</v>
      </c>
      <c r="AN256" s="242" t="s">
        <v>650</v>
      </c>
      <c r="AO256" s="491"/>
    </row>
    <row r="257" spans="1:41" s="18" customFormat="1" ht="18" customHeight="1">
      <c r="A257" s="517">
        <v>881</v>
      </c>
      <c r="B257" s="521" t="s">
        <v>518</v>
      </c>
      <c r="C257" s="109" t="s">
        <v>590</v>
      </c>
      <c r="D257" s="96" t="s">
        <v>123</v>
      </c>
      <c r="E257" s="234" t="s">
        <v>191</v>
      </c>
      <c r="F257" s="122" t="s">
        <v>648</v>
      </c>
      <c r="G257" s="6"/>
      <c r="H257" s="6"/>
      <c r="I257" s="9"/>
      <c r="J257" s="242"/>
      <c r="K257" s="338">
        <v>61</v>
      </c>
      <c r="L257" s="6"/>
      <c r="M257" s="6">
        <v>61</v>
      </c>
      <c r="N257" s="6"/>
      <c r="O257" s="6"/>
      <c r="P257" s="6"/>
      <c r="Q257" s="9">
        <v>0.45190000000000002</v>
      </c>
      <c r="R257" s="75" t="s">
        <v>41</v>
      </c>
      <c r="S257" s="6"/>
      <c r="T257" s="255"/>
      <c r="U257" s="6"/>
      <c r="V257" s="6">
        <v>61</v>
      </c>
      <c r="W257" s="6"/>
      <c r="X257" s="6"/>
      <c r="Y257" s="6"/>
      <c r="Z257" s="9">
        <v>0.45190000000000002</v>
      </c>
      <c r="AA257" s="75" t="s">
        <v>41</v>
      </c>
      <c r="AB257" s="431"/>
      <c r="AC257" s="385">
        <v>61</v>
      </c>
      <c r="AD257" s="255"/>
      <c r="AE257" s="6"/>
      <c r="AF257" s="6">
        <v>61</v>
      </c>
      <c r="AG257" s="6"/>
      <c r="AH257" s="6"/>
      <c r="AI257" s="6"/>
      <c r="AJ257" s="6"/>
      <c r="AK257" s="6"/>
      <c r="AL257" s="9">
        <v>0.87160000000000004</v>
      </c>
      <c r="AM257" s="137" t="s">
        <v>41</v>
      </c>
      <c r="AN257" s="242" t="s">
        <v>650</v>
      </c>
      <c r="AO257" s="491"/>
    </row>
    <row r="258" spans="1:41" s="18" customFormat="1" ht="18" customHeight="1">
      <c r="A258" s="517"/>
      <c r="B258" s="521" t="s">
        <v>518</v>
      </c>
      <c r="C258" s="96" t="s">
        <v>590</v>
      </c>
      <c r="D258" s="96" t="s">
        <v>123</v>
      </c>
      <c r="E258" s="240" t="s">
        <v>191</v>
      </c>
      <c r="F258" s="123" t="s">
        <v>648</v>
      </c>
      <c r="G258" s="6"/>
      <c r="H258" s="6"/>
      <c r="I258" s="9"/>
      <c r="J258" s="242"/>
      <c r="K258" s="339">
        <v>1</v>
      </c>
      <c r="L258" s="6">
        <v>1</v>
      </c>
      <c r="M258" s="6"/>
      <c r="N258" s="6"/>
      <c r="O258" s="6"/>
      <c r="P258" s="6"/>
      <c r="Q258" s="9">
        <v>0</v>
      </c>
      <c r="R258" s="242" t="s">
        <v>532</v>
      </c>
      <c r="S258" s="252"/>
      <c r="T258" s="255"/>
      <c r="U258" s="6">
        <v>1</v>
      </c>
      <c r="V258" s="6"/>
      <c r="W258" s="6"/>
      <c r="X258" s="6"/>
      <c r="Y258" s="6"/>
      <c r="Z258" s="9">
        <v>0</v>
      </c>
      <c r="AA258" s="242" t="s">
        <v>532</v>
      </c>
      <c r="AB258" s="433"/>
      <c r="AC258" s="410">
        <v>1</v>
      </c>
      <c r="AD258" s="255"/>
      <c r="AE258" s="6">
        <v>1</v>
      </c>
      <c r="AF258" s="6"/>
      <c r="AG258" s="6"/>
      <c r="AH258" s="6"/>
      <c r="AI258" s="6"/>
      <c r="AJ258" s="6"/>
      <c r="AK258" s="6"/>
      <c r="AL258" s="9">
        <v>0</v>
      </c>
      <c r="AM258" s="110" t="s">
        <v>532</v>
      </c>
      <c r="AN258" s="242"/>
      <c r="AO258" s="491"/>
    </row>
    <row r="259" spans="1:41" s="18" customFormat="1" ht="24" customHeight="1">
      <c r="A259" s="517"/>
      <c r="B259" s="521" t="s">
        <v>518</v>
      </c>
      <c r="C259" s="192" t="s">
        <v>1066</v>
      </c>
      <c r="D259" s="192" t="s">
        <v>796</v>
      </c>
      <c r="E259" s="192" t="s">
        <v>524</v>
      </c>
      <c r="F259" s="123" t="s">
        <v>648</v>
      </c>
      <c r="G259" s="193"/>
      <c r="H259" s="209"/>
      <c r="I259" s="209"/>
      <c r="J259" s="209"/>
      <c r="K259" s="253"/>
      <c r="L259" s="209"/>
      <c r="M259" s="304">
        <v>33</v>
      </c>
      <c r="N259" s="209"/>
      <c r="O259" s="209"/>
      <c r="P259" s="209"/>
      <c r="Q259" s="194">
        <v>0.49630000000000002</v>
      </c>
      <c r="R259" s="242" t="s">
        <v>41</v>
      </c>
      <c r="S259" s="253"/>
      <c r="T259" s="253"/>
      <c r="U259" s="209"/>
      <c r="V259" s="209">
        <v>33</v>
      </c>
      <c r="W259" s="209"/>
      <c r="X259" s="209"/>
      <c r="Y259" s="209"/>
      <c r="Z259" s="194">
        <v>0.49630000000000002</v>
      </c>
      <c r="AA259" s="242" t="s">
        <v>41</v>
      </c>
      <c r="AB259" s="433"/>
      <c r="AC259" s="411">
        <v>33</v>
      </c>
      <c r="AD259" s="253"/>
      <c r="AE259" s="209"/>
      <c r="AF259" s="209">
        <v>33</v>
      </c>
      <c r="AG259" s="209"/>
      <c r="AH259" s="209"/>
      <c r="AI259" s="209"/>
      <c r="AJ259" s="209"/>
      <c r="AK259" s="209"/>
      <c r="AL259" s="230">
        <v>0.62970000000000004</v>
      </c>
      <c r="AM259" s="110" t="s">
        <v>41</v>
      </c>
      <c r="AN259" s="242"/>
      <c r="AO259" s="491"/>
    </row>
    <row r="260" spans="1:41" s="18" customFormat="1" ht="24" customHeight="1">
      <c r="A260" s="517"/>
      <c r="B260" s="521" t="s">
        <v>518</v>
      </c>
      <c r="C260" s="192" t="s">
        <v>1066</v>
      </c>
      <c r="D260" s="192" t="s">
        <v>796</v>
      </c>
      <c r="E260" s="192" t="s">
        <v>524</v>
      </c>
      <c r="F260" s="123" t="s">
        <v>648</v>
      </c>
      <c r="G260" s="193"/>
      <c r="H260" s="209"/>
      <c r="I260" s="209"/>
      <c r="J260" s="209"/>
      <c r="K260" s="253"/>
      <c r="L260" s="289">
        <v>1</v>
      </c>
      <c r="M260" s="6"/>
      <c r="N260" s="6"/>
      <c r="O260" s="6"/>
      <c r="P260" s="6"/>
      <c r="Q260" s="9">
        <v>0</v>
      </c>
      <c r="R260" s="242" t="s">
        <v>532</v>
      </c>
      <c r="S260" s="253"/>
      <c r="T260" s="253"/>
      <c r="U260" s="6">
        <v>1</v>
      </c>
      <c r="V260" s="6"/>
      <c r="W260" s="6"/>
      <c r="X260" s="6"/>
      <c r="Y260" s="6"/>
      <c r="Z260" s="9">
        <v>0</v>
      </c>
      <c r="AA260" s="242" t="s">
        <v>532</v>
      </c>
      <c r="AB260" s="433"/>
      <c r="AC260" s="411">
        <v>1</v>
      </c>
      <c r="AD260" s="253"/>
      <c r="AE260" s="6">
        <v>1</v>
      </c>
      <c r="AF260" s="6"/>
      <c r="AG260" s="6"/>
      <c r="AH260" s="6"/>
      <c r="AI260" s="6"/>
      <c r="AJ260" s="6"/>
      <c r="AK260" s="6"/>
      <c r="AL260" s="230">
        <v>0</v>
      </c>
      <c r="AM260" s="110" t="s">
        <v>532</v>
      </c>
      <c r="AN260" s="242"/>
      <c r="AO260" s="491"/>
    </row>
    <row r="261" spans="1:41" s="18" customFormat="1" ht="23.25" customHeight="1">
      <c r="A261" s="517"/>
      <c r="B261" s="521" t="s">
        <v>518</v>
      </c>
      <c r="C261" s="192" t="s">
        <v>797</v>
      </c>
      <c r="D261" s="192" t="s">
        <v>798</v>
      </c>
      <c r="E261" s="192" t="s">
        <v>191</v>
      </c>
      <c r="F261" s="123" t="s">
        <v>742</v>
      </c>
      <c r="G261" s="193"/>
      <c r="H261" s="209"/>
      <c r="I261" s="209"/>
      <c r="J261" s="209"/>
      <c r="K261" s="253"/>
      <c r="L261" s="340">
        <v>51</v>
      </c>
      <c r="M261" s="228"/>
      <c r="N261" s="228"/>
      <c r="O261" s="228"/>
      <c r="P261" s="228"/>
      <c r="Q261" s="194">
        <v>0</v>
      </c>
      <c r="R261" s="242" t="s">
        <v>532</v>
      </c>
      <c r="S261" s="253"/>
      <c r="T261" s="253"/>
      <c r="U261" s="228">
        <v>51</v>
      </c>
      <c r="V261" s="228"/>
      <c r="W261" s="228"/>
      <c r="X261" s="228"/>
      <c r="Y261" s="228"/>
      <c r="Z261" s="194">
        <v>0</v>
      </c>
      <c r="AA261" s="242" t="s">
        <v>532</v>
      </c>
      <c r="AB261" s="433"/>
      <c r="AC261" s="411">
        <v>51</v>
      </c>
      <c r="AD261" s="253"/>
      <c r="AE261" s="373"/>
      <c r="AF261" s="373">
        <v>51</v>
      </c>
      <c r="AG261" s="228"/>
      <c r="AH261" s="228"/>
      <c r="AI261" s="228"/>
      <c r="AJ261" s="228"/>
      <c r="AK261" s="228"/>
      <c r="AL261" s="230">
        <v>0.45190000000000002</v>
      </c>
      <c r="AM261" s="137" t="s">
        <v>41</v>
      </c>
      <c r="AN261" s="242"/>
      <c r="AO261" s="491"/>
    </row>
    <row r="262" spans="1:41" s="18" customFormat="1" ht="18" customHeight="1">
      <c r="A262" s="517"/>
      <c r="B262" s="521" t="s">
        <v>518</v>
      </c>
      <c r="C262" s="192" t="s">
        <v>797</v>
      </c>
      <c r="D262" s="192" t="s">
        <v>798</v>
      </c>
      <c r="E262" s="192" t="s">
        <v>191</v>
      </c>
      <c r="F262" s="123" t="s">
        <v>742</v>
      </c>
      <c r="G262" s="193"/>
      <c r="H262" s="209"/>
      <c r="I262" s="209"/>
      <c r="J262" s="209"/>
      <c r="K262" s="253"/>
      <c r="L262" s="340">
        <v>1</v>
      </c>
      <c r="M262" s="228"/>
      <c r="N262" s="228"/>
      <c r="O262" s="228"/>
      <c r="P262" s="228"/>
      <c r="Q262" s="194">
        <v>0</v>
      </c>
      <c r="R262" s="242" t="s">
        <v>532</v>
      </c>
      <c r="S262" s="253"/>
      <c r="T262" s="253"/>
      <c r="U262" s="228">
        <v>1</v>
      </c>
      <c r="V262" s="228"/>
      <c r="W262" s="228"/>
      <c r="X262" s="228"/>
      <c r="Y262" s="228"/>
      <c r="Z262" s="194">
        <v>0</v>
      </c>
      <c r="AA262" s="242" t="s">
        <v>532</v>
      </c>
      <c r="AB262" s="433"/>
      <c r="AC262" s="411">
        <v>1</v>
      </c>
      <c r="AD262" s="253"/>
      <c r="AE262" s="373">
        <v>1</v>
      </c>
      <c r="AF262" s="373"/>
      <c r="AG262" s="228"/>
      <c r="AH262" s="228"/>
      <c r="AI262" s="228"/>
      <c r="AJ262" s="228"/>
      <c r="AK262" s="228"/>
      <c r="AL262" s="230">
        <v>0</v>
      </c>
      <c r="AM262" s="110" t="s">
        <v>532</v>
      </c>
      <c r="AN262" s="242"/>
      <c r="AO262" s="491"/>
    </row>
    <row r="263" spans="1:41" s="18" customFormat="1" ht="18" customHeight="1">
      <c r="A263" s="517"/>
      <c r="B263" s="521" t="s">
        <v>518</v>
      </c>
      <c r="C263" s="192" t="s">
        <v>799</v>
      </c>
      <c r="D263" s="192" t="s">
        <v>800</v>
      </c>
      <c r="E263" s="192" t="s">
        <v>179</v>
      </c>
      <c r="F263" s="123" t="s">
        <v>742</v>
      </c>
      <c r="G263" s="193"/>
      <c r="H263" s="209"/>
      <c r="I263" s="209"/>
      <c r="J263" s="209"/>
      <c r="K263" s="253"/>
      <c r="L263" s="341">
        <v>101</v>
      </c>
      <c r="M263" s="209"/>
      <c r="N263" s="209"/>
      <c r="O263" s="209"/>
      <c r="P263" s="209"/>
      <c r="Q263" s="194">
        <v>0</v>
      </c>
      <c r="R263" s="242" t="s">
        <v>532</v>
      </c>
      <c r="S263" s="254"/>
      <c r="T263" s="253"/>
      <c r="U263" s="209">
        <v>101</v>
      </c>
      <c r="V263" s="209"/>
      <c r="W263" s="209"/>
      <c r="X263" s="209"/>
      <c r="Y263" s="209"/>
      <c r="Z263" s="194">
        <v>0</v>
      </c>
      <c r="AA263" s="242" t="s">
        <v>532</v>
      </c>
      <c r="AB263" s="433"/>
      <c r="AC263" s="411">
        <f>101-4</f>
        <v>97</v>
      </c>
      <c r="AD263" s="253"/>
      <c r="AE263" s="253"/>
      <c r="AF263" s="373">
        <v>97</v>
      </c>
      <c r="AG263" s="373"/>
      <c r="AH263" s="373"/>
      <c r="AI263" s="373"/>
      <c r="AJ263" s="373"/>
      <c r="AK263" s="373"/>
      <c r="AL263" s="474">
        <v>0.29899999999999999</v>
      </c>
      <c r="AM263" s="137" t="s">
        <v>41</v>
      </c>
      <c r="AN263" s="242"/>
      <c r="AO263" s="491"/>
    </row>
    <row r="264" spans="1:41" s="18" customFormat="1" ht="18" customHeight="1">
      <c r="A264" s="517"/>
      <c r="B264" s="521" t="s">
        <v>518</v>
      </c>
      <c r="C264" s="192" t="s">
        <v>799</v>
      </c>
      <c r="D264" s="192" t="s">
        <v>800</v>
      </c>
      <c r="E264" s="192" t="s">
        <v>179</v>
      </c>
      <c r="F264" s="123" t="s">
        <v>742</v>
      </c>
      <c r="G264" s="193"/>
      <c r="H264" s="209"/>
      <c r="I264" s="209"/>
      <c r="J264" s="209"/>
      <c r="K264" s="253"/>
      <c r="L264" s="341"/>
      <c r="M264" s="209"/>
      <c r="N264" s="209"/>
      <c r="O264" s="209"/>
      <c r="P264" s="209"/>
      <c r="Q264" s="194"/>
      <c r="R264" s="242"/>
      <c r="S264" s="355"/>
      <c r="T264" s="253"/>
      <c r="U264" s="209"/>
      <c r="V264" s="209"/>
      <c r="W264" s="209"/>
      <c r="X264" s="209"/>
      <c r="Y264" s="209"/>
      <c r="Z264" s="194"/>
      <c r="AA264" s="242"/>
      <c r="AB264" s="433"/>
      <c r="AC264" s="411">
        <v>4</v>
      </c>
      <c r="AD264" s="253"/>
      <c r="AE264" s="253">
        <v>4</v>
      </c>
      <c r="AF264" s="209"/>
      <c r="AG264" s="209"/>
      <c r="AH264" s="209"/>
      <c r="AI264" s="209"/>
      <c r="AJ264" s="209"/>
      <c r="AK264" s="209"/>
      <c r="AL264" s="9">
        <v>0</v>
      </c>
      <c r="AM264" s="110" t="s">
        <v>532</v>
      </c>
      <c r="AN264" s="242"/>
      <c r="AO264" s="491"/>
    </row>
    <row r="265" spans="1:41" s="18" customFormat="1" ht="18" customHeight="1">
      <c r="A265" s="517"/>
      <c r="B265" s="521" t="s">
        <v>518</v>
      </c>
      <c r="C265" s="192" t="s">
        <v>976</v>
      </c>
      <c r="D265" s="240" t="s">
        <v>758</v>
      </c>
      <c r="E265" s="240" t="s">
        <v>524</v>
      </c>
      <c r="F265" s="123" t="s">
        <v>759</v>
      </c>
      <c r="G265" s="6"/>
      <c r="H265" s="6"/>
      <c r="I265" s="9"/>
      <c r="J265" s="242"/>
      <c r="K265" s="255"/>
      <c r="L265" s="289">
        <v>34</v>
      </c>
      <c r="M265" s="6"/>
      <c r="N265" s="6"/>
      <c r="O265" s="6"/>
      <c r="P265" s="6"/>
      <c r="Q265" s="9">
        <v>0</v>
      </c>
      <c r="R265" s="242" t="s">
        <v>532</v>
      </c>
      <c r="S265" s="255"/>
      <c r="T265" s="255"/>
      <c r="U265" s="6">
        <v>34</v>
      </c>
      <c r="V265" s="6"/>
      <c r="W265" s="6"/>
      <c r="X265" s="6"/>
      <c r="Y265" s="6"/>
      <c r="Z265" s="9">
        <v>0</v>
      </c>
      <c r="AA265" s="242" t="s">
        <v>532</v>
      </c>
      <c r="AB265" s="433"/>
      <c r="AC265" s="410">
        <v>34</v>
      </c>
      <c r="AD265" s="255"/>
      <c r="AE265" s="6"/>
      <c r="AF265" s="6">
        <v>34</v>
      </c>
      <c r="AG265" s="6"/>
      <c r="AH265" s="6"/>
      <c r="AI265" s="6"/>
      <c r="AJ265" s="6"/>
      <c r="AK265" s="6"/>
      <c r="AL265" s="9">
        <v>0</v>
      </c>
      <c r="AM265" s="137" t="s">
        <v>41</v>
      </c>
      <c r="AN265" s="242"/>
      <c r="AO265" s="491"/>
    </row>
    <row r="266" spans="1:41" s="5" customFormat="1" ht="18" customHeight="1">
      <c r="A266" s="517"/>
      <c r="B266" s="518" t="s">
        <v>519</v>
      </c>
      <c r="C266" s="518"/>
      <c r="D266" s="519"/>
      <c r="E266" s="520"/>
      <c r="F266" s="116"/>
      <c r="G266" s="53">
        <f>SUM(G267:G359)</f>
        <v>1162</v>
      </c>
      <c r="H266" s="53">
        <f>SUM(H267:H366)</f>
        <v>1345</v>
      </c>
      <c r="I266" s="52"/>
      <c r="J266" s="257"/>
      <c r="K266" s="256">
        <f>SUM(K267:K399)</f>
        <v>1440</v>
      </c>
      <c r="L266" s="53">
        <f>SUM(L267:L399)</f>
        <v>728</v>
      </c>
      <c r="M266" s="53">
        <f>SUM(M267:M399)</f>
        <v>443</v>
      </c>
      <c r="N266" s="53">
        <f>SUM(N267:N397)</f>
        <v>984</v>
      </c>
      <c r="O266" s="53">
        <f>SUM(O267:O399)</f>
        <v>0</v>
      </c>
      <c r="P266" s="53">
        <f>SUM(P267:P399)</f>
        <v>6</v>
      </c>
      <c r="Q266" s="52"/>
      <c r="R266" s="77"/>
      <c r="S266" s="53">
        <f>SUM(S267:S399)</f>
        <v>0</v>
      </c>
      <c r="T266" s="256">
        <f>SUM(T267:T399)</f>
        <v>0</v>
      </c>
      <c r="U266" s="53">
        <f>SUM(U267:U399)</f>
        <v>728</v>
      </c>
      <c r="V266" s="53">
        <f>SUM(V267:V399)</f>
        <v>409</v>
      </c>
      <c r="W266" s="53">
        <f>SUM(W267:W397)</f>
        <v>34</v>
      </c>
      <c r="X266" s="53">
        <f>SUM(X267:X399)</f>
        <v>0</v>
      </c>
      <c r="Y266" s="53">
        <f>SUM(Y267:Y399)</f>
        <v>0</v>
      </c>
      <c r="Z266" s="52"/>
      <c r="AA266" s="77"/>
      <c r="AB266" s="434"/>
      <c r="AC266" s="256">
        <f>SUM(AC267:AC411)</f>
        <v>1420</v>
      </c>
      <c r="AD266" s="256">
        <f>SUM(AD267:AD411)</f>
        <v>0</v>
      </c>
      <c r="AE266" s="256">
        <f t="shared" ref="AE266:AK266" si="20">SUM(AE267:AE411)</f>
        <v>379</v>
      </c>
      <c r="AF266" s="256">
        <f t="shared" si="20"/>
        <v>717</v>
      </c>
      <c r="AG266" s="256">
        <f t="shared" si="20"/>
        <v>305</v>
      </c>
      <c r="AH266" s="256">
        <f t="shared" si="20"/>
        <v>0</v>
      </c>
      <c r="AI266" s="256">
        <f t="shared" si="20"/>
        <v>18</v>
      </c>
      <c r="AJ266" s="256">
        <f t="shared" si="20"/>
        <v>0</v>
      </c>
      <c r="AK266" s="256">
        <f t="shared" si="20"/>
        <v>14</v>
      </c>
      <c r="AL266" s="52"/>
      <c r="AM266" s="424"/>
      <c r="AN266" s="488"/>
      <c r="AO266" s="486"/>
    </row>
    <row r="267" spans="1:41" s="16" customFormat="1" ht="18" hidden="1" customHeight="1">
      <c r="A267" s="517"/>
      <c r="B267" s="521" t="s">
        <v>519</v>
      </c>
      <c r="C267" s="108" t="s">
        <v>889</v>
      </c>
      <c r="D267" s="104" t="s">
        <v>64</v>
      </c>
      <c r="E267" s="104" t="s">
        <v>192</v>
      </c>
      <c r="F267" s="115"/>
      <c r="G267" s="6">
        <v>40</v>
      </c>
      <c r="H267" s="6"/>
      <c r="I267" s="9">
        <v>1</v>
      </c>
      <c r="J267" s="76" t="s">
        <v>17</v>
      </c>
      <c r="K267" s="6"/>
      <c r="L267" s="17"/>
      <c r="M267" s="17"/>
      <c r="N267" s="17"/>
      <c r="O267" s="17"/>
      <c r="P267" s="17"/>
      <c r="Q267" s="9"/>
      <c r="R267" s="76"/>
      <c r="S267" s="6"/>
      <c r="T267" s="6"/>
      <c r="U267" s="17"/>
      <c r="V267" s="17"/>
      <c r="W267" s="17"/>
      <c r="X267" s="17"/>
      <c r="Y267" s="17"/>
      <c r="Z267" s="9"/>
      <c r="AA267" s="76"/>
      <c r="AB267" s="110"/>
      <c r="AC267" s="6"/>
      <c r="AD267" s="6"/>
      <c r="AE267" s="17"/>
      <c r="AF267" s="17"/>
      <c r="AG267" s="17"/>
      <c r="AH267" s="17"/>
      <c r="AI267" s="17"/>
      <c r="AJ267" s="17"/>
      <c r="AK267" s="17"/>
      <c r="AL267" s="9"/>
      <c r="AM267" s="110"/>
      <c r="AN267" s="242" t="s">
        <v>650</v>
      </c>
      <c r="AO267" s="490"/>
    </row>
    <row r="268" spans="1:41" s="16" customFormat="1" ht="24.75" hidden="1" customHeight="1">
      <c r="A268" s="517"/>
      <c r="B268" s="521" t="s">
        <v>519</v>
      </c>
      <c r="C268" s="90" t="s">
        <v>890</v>
      </c>
      <c r="D268" s="104" t="s">
        <v>197</v>
      </c>
      <c r="E268" s="240" t="s">
        <v>211</v>
      </c>
      <c r="F268" s="514" t="s">
        <v>697</v>
      </c>
      <c r="G268" s="6"/>
      <c r="H268" s="6">
        <v>23</v>
      </c>
      <c r="I268" s="9">
        <v>0.64659999999999995</v>
      </c>
      <c r="J268" s="76" t="s">
        <v>41</v>
      </c>
      <c r="K268" s="6">
        <v>23</v>
      </c>
      <c r="L268" s="6"/>
      <c r="M268" s="6"/>
      <c r="N268" s="289">
        <v>23</v>
      </c>
      <c r="O268" s="6"/>
      <c r="P268" s="6"/>
      <c r="Q268" s="9">
        <v>1</v>
      </c>
      <c r="R268" s="75" t="s">
        <v>668</v>
      </c>
      <c r="S268" s="6"/>
      <c r="T268" s="6"/>
      <c r="U268" s="6"/>
      <c r="V268" s="6"/>
      <c r="W268" s="6"/>
      <c r="X268" s="6"/>
      <c r="Y268" s="6"/>
      <c r="Z268" s="9">
        <v>1</v>
      </c>
      <c r="AA268" s="75" t="s">
        <v>668</v>
      </c>
      <c r="AB268" s="137"/>
      <c r="AC268" s="6"/>
      <c r="AD268" s="6"/>
      <c r="AE268" s="6"/>
      <c r="AF268" s="6"/>
      <c r="AG268" s="6"/>
      <c r="AH268" s="6"/>
      <c r="AI268" s="6"/>
      <c r="AJ268" s="6"/>
      <c r="AK268" s="6"/>
      <c r="AL268" s="9">
        <v>1</v>
      </c>
      <c r="AM268" s="137" t="s">
        <v>668</v>
      </c>
      <c r="AN268" s="242" t="s">
        <v>994</v>
      </c>
      <c r="AO268" s="490"/>
    </row>
    <row r="269" spans="1:41" s="16" customFormat="1" ht="18" hidden="1" customHeight="1">
      <c r="A269" s="517"/>
      <c r="B269" s="521" t="s">
        <v>519</v>
      </c>
      <c r="C269" s="67" t="s">
        <v>193</v>
      </c>
      <c r="D269" s="104" t="s">
        <v>64</v>
      </c>
      <c r="E269" s="35" t="s">
        <v>194</v>
      </c>
      <c r="F269" s="35"/>
      <c r="G269" s="6">
        <v>25</v>
      </c>
      <c r="H269" s="6"/>
      <c r="I269" s="9">
        <v>1</v>
      </c>
      <c r="J269" s="76" t="s">
        <v>17</v>
      </c>
      <c r="K269" s="6"/>
      <c r="L269" s="6"/>
      <c r="M269" s="6"/>
      <c r="N269" s="6"/>
      <c r="O269" s="6"/>
      <c r="P269" s="6"/>
      <c r="Q269" s="9"/>
      <c r="R269" s="76"/>
      <c r="S269" s="6"/>
      <c r="T269" s="6"/>
      <c r="U269" s="6"/>
      <c r="V269" s="6"/>
      <c r="W269" s="6"/>
      <c r="X269" s="6"/>
      <c r="Y269" s="6"/>
      <c r="Z269" s="9"/>
      <c r="AA269" s="76"/>
      <c r="AB269" s="110"/>
      <c r="AC269" s="6"/>
      <c r="AD269" s="6"/>
      <c r="AE269" s="6"/>
      <c r="AF269" s="6"/>
      <c r="AG269" s="6"/>
      <c r="AH269" s="6"/>
      <c r="AI269" s="6"/>
      <c r="AJ269" s="6"/>
      <c r="AK269" s="6"/>
      <c r="AL269" s="9"/>
      <c r="AM269" s="110"/>
      <c r="AN269" s="242" t="s">
        <v>650</v>
      </c>
      <c r="AO269" s="490"/>
    </row>
    <row r="270" spans="1:41" s="16" customFormat="1" ht="23.25" hidden="1" customHeight="1">
      <c r="A270" s="517"/>
      <c r="B270" s="521" t="s">
        <v>519</v>
      </c>
      <c r="C270" s="89" t="s">
        <v>566</v>
      </c>
      <c r="D270" s="104" t="s">
        <v>567</v>
      </c>
      <c r="E270" s="413" t="s">
        <v>269</v>
      </c>
      <c r="F270" s="122" t="s">
        <v>671</v>
      </c>
      <c r="G270" s="6"/>
      <c r="H270" s="6">
        <v>37</v>
      </c>
      <c r="I270" s="9">
        <v>0.46289999999999998</v>
      </c>
      <c r="J270" s="76" t="s">
        <v>41</v>
      </c>
      <c r="K270" s="6">
        <v>37</v>
      </c>
      <c r="L270" s="6"/>
      <c r="M270" s="6"/>
      <c r="N270" s="290">
        <v>37</v>
      </c>
      <c r="O270" s="6"/>
      <c r="P270" s="6"/>
      <c r="Q270" s="9">
        <v>1</v>
      </c>
      <c r="R270" s="75" t="s">
        <v>668</v>
      </c>
      <c r="S270" s="6"/>
      <c r="T270" s="6"/>
      <c r="U270" s="17"/>
      <c r="V270" s="17"/>
      <c r="W270" s="6"/>
      <c r="X270" s="6"/>
      <c r="Y270" s="6"/>
      <c r="Z270" s="9">
        <v>1</v>
      </c>
      <c r="AA270" s="75" t="s">
        <v>668</v>
      </c>
      <c r="AB270" s="137"/>
      <c r="AC270" s="6"/>
      <c r="AD270" s="6"/>
      <c r="AE270" s="17"/>
      <c r="AF270" s="17"/>
      <c r="AG270" s="6"/>
      <c r="AH270" s="6"/>
      <c r="AI270" s="6"/>
      <c r="AJ270" s="6"/>
      <c r="AK270" s="6"/>
      <c r="AL270" s="9">
        <v>1</v>
      </c>
      <c r="AM270" s="137" t="s">
        <v>668</v>
      </c>
      <c r="AN270" s="242" t="s">
        <v>995</v>
      </c>
      <c r="AO270" s="490"/>
    </row>
    <row r="271" spans="1:41" s="16" customFormat="1" ht="24" hidden="1" customHeight="1">
      <c r="A271" s="517"/>
      <c r="B271" s="521" t="s">
        <v>519</v>
      </c>
      <c r="C271" s="89" t="s">
        <v>195</v>
      </c>
      <c r="D271" s="104" t="s">
        <v>196</v>
      </c>
      <c r="E271" s="413" t="s">
        <v>194</v>
      </c>
      <c r="F271" s="35"/>
      <c r="G271" s="6">
        <v>26</v>
      </c>
      <c r="H271" s="6"/>
      <c r="I271" s="9">
        <v>1</v>
      </c>
      <c r="J271" s="76" t="s">
        <v>17</v>
      </c>
      <c r="K271" s="6"/>
      <c r="L271" s="6"/>
      <c r="M271" s="6"/>
      <c r="N271" s="17"/>
      <c r="O271" s="6"/>
      <c r="P271" s="6"/>
      <c r="Q271" s="9"/>
      <c r="R271" s="76"/>
      <c r="S271" s="6"/>
      <c r="T271" s="6"/>
      <c r="U271" s="17"/>
      <c r="V271" s="17"/>
      <c r="W271" s="6"/>
      <c r="X271" s="6"/>
      <c r="Y271" s="6"/>
      <c r="Z271" s="9"/>
      <c r="AA271" s="76"/>
      <c r="AB271" s="110"/>
      <c r="AC271" s="6"/>
      <c r="AD271" s="6"/>
      <c r="AE271" s="17"/>
      <c r="AF271" s="17"/>
      <c r="AG271" s="6"/>
      <c r="AH271" s="6"/>
      <c r="AI271" s="6"/>
      <c r="AJ271" s="6"/>
      <c r="AK271" s="6"/>
      <c r="AL271" s="9"/>
      <c r="AM271" s="110"/>
      <c r="AN271" s="242" t="s">
        <v>650</v>
      </c>
      <c r="AO271" s="490"/>
    </row>
    <row r="272" spans="1:41" s="16" customFormat="1" ht="26.25" hidden="1" customHeight="1">
      <c r="A272" s="517"/>
      <c r="B272" s="521" t="s">
        <v>519</v>
      </c>
      <c r="C272" s="90" t="s">
        <v>716</v>
      </c>
      <c r="D272" s="104" t="s">
        <v>197</v>
      </c>
      <c r="E272" s="350" t="s">
        <v>198</v>
      </c>
      <c r="F272" s="123" t="s">
        <v>671</v>
      </c>
      <c r="G272" s="6" t="s">
        <v>0</v>
      </c>
      <c r="H272" s="6">
        <v>10</v>
      </c>
      <c r="I272" s="9">
        <v>0</v>
      </c>
      <c r="J272" s="76" t="s">
        <v>532</v>
      </c>
      <c r="K272" s="6">
        <v>10</v>
      </c>
      <c r="L272" s="6"/>
      <c r="M272" s="6"/>
      <c r="N272" s="17">
        <v>10</v>
      </c>
      <c r="O272" s="6"/>
      <c r="P272" s="6"/>
      <c r="Q272" s="9">
        <v>1</v>
      </c>
      <c r="R272" s="75" t="s">
        <v>668</v>
      </c>
      <c r="S272" s="6"/>
      <c r="T272" s="6"/>
      <c r="U272" s="17"/>
      <c r="V272" s="17"/>
      <c r="W272" s="6"/>
      <c r="X272" s="6"/>
      <c r="Y272" s="6"/>
      <c r="Z272" s="9">
        <v>1</v>
      </c>
      <c r="AA272" s="75" t="s">
        <v>668</v>
      </c>
      <c r="AB272" s="137"/>
      <c r="AC272" s="6"/>
      <c r="AD272" s="6"/>
      <c r="AE272" s="17"/>
      <c r="AF272" s="17"/>
      <c r="AG272" s="6"/>
      <c r="AH272" s="6"/>
      <c r="AI272" s="6"/>
      <c r="AJ272" s="6"/>
      <c r="AK272" s="6"/>
      <c r="AL272" s="9">
        <v>1</v>
      </c>
      <c r="AM272" s="137" t="s">
        <v>668</v>
      </c>
      <c r="AN272" s="242" t="s">
        <v>650</v>
      </c>
      <c r="AO272" s="490"/>
    </row>
    <row r="273" spans="1:41" s="16" customFormat="1" ht="24" customHeight="1">
      <c r="A273" s="517"/>
      <c r="B273" s="521" t="s">
        <v>519</v>
      </c>
      <c r="C273" s="90" t="s">
        <v>199</v>
      </c>
      <c r="D273" s="104" t="s">
        <v>9</v>
      </c>
      <c r="E273" s="240" t="s">
        <v>557</v>
      </c>
      <c r="F273" s="123" t="s">
        <v>671</v>
      </c>
      <c r="G273" s="12" t="s">
        <v>0</v>
      </c>
      <c r="H273" s="12">
        <v>44</v>
      </c>
      <c r="I273" s="11">
        <v>0</v>
      </c>
      <c r="J273" s="75" t="s">
        <v>532</v>
      </c>
      <c r="K273" s="12">
        <v>44</v>
      </c>
      <c r="L273" s="12">
        <v>44</v>
      </c>
      <c r="M273" s="12"/>
      <c r="N273" s="279"/>
      <c r="O273" s="12"/>
      <c r="P273" s="12"/>
      <c r="Q273" s="9">
        <v>0</v>
      </c>
      <c r="R273" s="76" t="s">
        <v>532</v>
      </c>
      <c r="S273" s="12"/>
      <c r="T273" s="12"/>
      <c r="U273" s="296">
        <v>44</v>
      </c>
      <c r="V273" s="279"/>
      <c r="W273" s="12"/>
      <c r="X273" s="12"/>
      <c r="Y273" s="12"/>
      <c r="Z273" s="345">
        <v>0</v>
      </c>
      <c r="AA273" s="346" t="s">
        <v>532</v>
      </c>
      <c r="AB273" s="435"/>
      <c r="AC273" s="452">
        <f>44-6</f>
        <v>38</v>
      </c>
      <c r="AD273" s="475"/>
      <c r="AE273" s="12"/>
      <c r="AF273" s="12">
        <v>38</v>
      </c>
      <c r="AG273" s="12"/>
      <c r="AH273" s="12"/>
      <c r="AI273" s="12"/>
      <c r="AJ273" s="12"/>
      <c r="AK273" s="12"/>
      <c r="AL273" s="9">
        <v>0</v>
      </c>
      <c r="AM273" s="110" t="s">
        <v>41</v>
      </c>
      <c r="AN273" s="242" t="s">
        <v>650</v>
      </c>
      <c r="AO273" s="490"/>
    </row>
    <row r="274" spans="1:41" s="16" customFormat="1" ht="24" customHeight="1">
      <c r="A274" s="517"/>
      <c r="B274" s="521" t="s">
        <v>519</v>
      </c>
      <c r="C274" s="90" t="s">
        <v>199</v>
      </c>
      <c r="D274" s="381" t="s">
        <v>9</v>
      </c>
      <c r="E274" s="381" t="s">
        <v>557</v>
      </c>
      <c r="F274" s="123" t="s">
        <v>671</v>
      </c>
      <c r="G274" s="12"/>
      <c r="H274" s="12"/>
      <c r="I274" s="11"/>
      <c r="J274" s="75"/>
      <c r="K274" s="12"/>
      <c r="L274" s="12"/>
      <c r="M274" s="12"/>
      <c r="N274" s="279"/>
      <c r="O274" s="12"/>
      <c r="P274" s="12"/>
      <c r="Q274" s="11"/>
      <c r="R274" s="75"/>
      <c r="S274" s="12"/>
      <c r="T274" s="12"/>
      <c r="U274" s="296"/>
      <c r="V274" s="279"/>
      <c r="W274" s="12"/>
      <c r="X274" s="12"/>
      <c r="Y274" s="12"/>
      <c r="Z274" s="347"/>
      <c r="AA274" s="349"/>
      <c r="AB274" s="435"/>
      <c r="AC274" s="452">
        <v>6</v>
      </c>
      <c r="AD274" s="475"/>
      <c r="AE274" s="12"/>
      <c r="AF274" s="12">
        <v>6</v>
      </c>
      <c r="AG274" s="12"/>
      <c r="AH274" s="12"/>
      <c r="AI274" s="12"/>
      <c r="AJ274" s="12"/>
      <c r="AK274" s="12"/>
      <c r="AL274" s="9">
        <v>0</v>
      </c>
      <c r="AM274" s="110" t="s">
        <v>41</v>
      </c>
      <c r="AN274" s="242"/>
      <c r="AO274" s="490"/>
    </row>
    <row r="275" spans="1:41" s="16" customFormat="1" ht="24" customHeight="1">
      <c r="A275" s="517"/>
      <c r="B275" s="521" t="s">
        <v>519</v>
      </c>
      <c r="C275" s="90" t="s">
        <v>893</v>
      </c>
      <c r="D275" s="206" t="s">
        <v>176</v>
      </c>
      <c r="E275" s="350" t="s">
        <v>213</v>
      </c>
      <c r="F275" s="123" t="s">
        <v>681</v>
      </c>
      <c r="G275" s="12"/>
      <c r="H275" s="12"/>
      <c r="I275" s="11"/>
      <c r="J275" s="75"/>
      <c r="K275" s="12"/>
      <c r="L275" s="12"/>
      <c r="M275" s="12">
        <v>40</v>
      </c>
      <c r="N275" s="279"/>
      <c r="O275" s="12"/>
      <c r="P275" s="12"/>
      <c r="Q275" s="11">
        <v>0.47039999999999998</v>
      </c>
      <c r="R275" s="75" t="s">
        <v>41</v>
      </c>
      <c r="S275" s="12"/>
      <c r="T275" s="12"/>
      <c r="U275" s="279"/>
      <c r="V275" s="296">
        <v>40</v>
      </c>
      <c r="W275" s="12"/>
      <c r="X275" s="12"/>
      <c r="Y275" s="12"/>
      <c r="Z275" s="347">
        <v>0.73839999999999995</v>
      </c>
      <c r="AA275" s="349" t="s">
        <v>41</v>
      </c>
      <c r="AB275" s="435"/>
      <c r="AC275" s="452">
        <v>40</v>
      </c>
      <c r="AD275" s="475"/>
      <c r="AE275" s="12"/>
      <c r="AF275" s="12">
        <v>40</v>
      </c>
      <c r="AG275" s="12"/>
      <c r="AH275" s="12"/>
      <c r="AI275" s="12"/>
      <c r="AJ275" s="12"/>
      <c r="AK275" s="12"/>
      <c r="AL275" s="11">
        <v>0.78029999999999999</v>
      </c>
      <c r="AM275" s="137" t="s">
        <v>41</v>
      </c>
      <c r="AN275" s="242" t="s">
        <v>994</v>
      </c>
      <c r="AO275" s="490"/>
    </row>
    <row r="276" spans="1:41" s="16" customFormat="1" ht="24" customHeight="1">
      <c r="A276" s="517"/>
      <c r="B276" s="521" t="s">
        <v>519</v>
      </c>
      <c r="C276" s="90" t="s">
        <v>893</v>
      </c>
      <c r="D276" s="206" t="s">
        <v>176</v>
      </c>
      <c r="E276" s="350" t="s">
        <v>213</v>
      </c>
      <c r="F276" s="123" t="s">
        <v>681</v>
      </c>
      <c r="G276" s="12"/>
      <c r="H276" s="12"/>
      <c r="I276" s="11"/>
      <c r="J276" s="75"/>
      <c r="K276" s="12"/>
      <c r="L276" s="12">
        <v>2</v>
      </c>
      <c r="M276" s="12"/>
      <c r="N276" s="279"/>
      <c r="O276" s="12"/>
      <c r="P276" s="12"/>
      <c r="Q276" s="11"/>
      <c r="R276" s="76" t="s">
        <v>532</v>
      </c>
      <c r="S276" s="12"/>
      <c r="T276" s="12"/>
      <c r="U276" s="296">
        <v>2</v>
      </c>
      <c r="V276" s="279"/>
      <c r="W276" s="12"/>
      <c r="X276" s="12"/>
      <c r="Y276" s="12"/>
      <c r="Z276" s="11"/>
      <c r="AA276" s="76" t="s">
        <v>532</v>
      </c>
      <c r="AB276" s="137"/>
      <c r="AC276" s="452">
        <v>2</v>
      </c>
      <c r="AD276" s="475"/>
      <c r="AE276" s="12">
        <v>2</v>
      </c>
      <c r="AF276" s="12"/>
      <c r="AG276" s="12"/>
      <c r="AH276" s="12"/>
      <c r="AI276" s="12"/>
      <c r="AJ276" s="12"/>
      <c r="AK276" s="12"/>
      <c r="AL276" s="11"/>
      <c r="AM276" s="110" t="s">
        <v>532</v>
      </c>
      <c r="AN276" s="242" t="s">
        <v>994</v>
      </c>
      <c r="AO276" s="490"/>
    </row>
    <row r="277" spans="1:41" s="16" customFormat="1" ht="26.25" hidden="1" customHeight="1">
      <c r="A277" s="517"/>
      <c r="B277" s="521" t="s">
        <v>519</v>
      </c>
      <c r="C277" s="90" t="s">
        <v>894</v>
      </c>
      <c r="D277" s="104" t="s">
        <v>197</v>
      </c>
      <c r="E277" s="104" t="s">
        <v>200</v>
      </c>
      <c r="F277" s="115"/>
      <c r="G277" s="6">
        <v>7</v>
      </c>
      <c r="H277" s="6"/>
      <c r="I277" s="9">
        <v>1</v>
      </c>
      <c r="J277" s="76" t="s">
        <v>17</v>
      </c>
      <c r="K277" s="6"/>
      <c r="L277" s="6"/>
      <c r="M277" s="6"/>
      <c r="N277" s="17"/>
      <c r="O277" s="12"/>
      <c r="P277" s="12"/>
      <c r="Q277" s="11"/>
      <c r="R277" s="75"/>
      <c r="S277" s="6"/>
      <c r="T277" s="6"/>
      <c r="U277" s="17"/>
      <c r="V277" s="17"/>
      <c r="W277" s="6"/>
      <c r="X277" s="12"/>
      <c r="Y277" s="12"/>
      <c r="Z277" s="11"/>
      <c r="AA277" s="75"/>
      <c r="AB277" s="137"/>
      <c r="AC277" s="6"/>
      <c r="AD277" s="6"/>
      <c r="AE277" s="6"/>
      <c r="AF277" s="6"/>
      <c r="AG277" s="6"/>
      <c r="AH277" s="12"/>
      <c r="AI277" s="12"/>
      <c r="AJ277" s="12"/>
      <c r="AK277" s="12"/>
      <c r="AL277" s="11"/>
      <c r="AM277" s="137"/>
      <c r="AN277" s="242" t="s">
        <v>650</v>
      </c>
      <c r="AO277" s="490"/>
    </row>
    <row r="278" spans="1:41" s="16" customFormat="1" ht="24" customHeight="1">
      <c r="A278" s="517">
        <v>294</v>
      </c>
      <c r="B278" s="521" t="s">
        <v>519</v>
      </c>
      <c r="C278" s="90" t="s">
        <v>891</v>
      </c>
      <c r="D278" s="104" t="s">
        <v>30</v>
      </c>
      <c r="E278" s="350" t="s">
        <v>288</v>
      </c>
      <c r="F278" s="123" t="s">
        <v>671</v>
      </c>
      <c r="G278" s="6" t="s">
        <v>0</v>
      </c>
      <c r="H278" s="6">
        <v>21</v>
      </c>
      <c r="I278" s="9">
        <v>0</v>
      </c>
      <c r="J278" s="76" t="s">
        <v>532</v>
      </c>
      <c r="K278" s="6">
        <v>21</v>
      </c>
      <c r="L278" s="6">
        <v>21</v>
      </c>
      <c r="M278" s="6"/>
      <c r="N278" s="17"/>
      <c r="O278" s="6"/>
      <c r="P278" s="6"/>
      <c r="Q278" s="9">
        <v>0</v>
      </c>
      <c r="R278" s="76" t="s">
        <v>532</v>
      </c>
      <c r="S278" s="6"/>
      <c r="T278" s="6"/>
      <c r="U278" s="17">
        <v>21</v>
      </c>
      <c r="V278" s="17"/>
      <c r="W278" s="6"/>
      <c r="X278" s="6"/>
      <c r="Y278" s="6"/>
      <c r="Z278" s="9">
        <v>0</v>
      </c>
      <c r="AA278" s="76" t="s">
        <v>532</v>
      </c>
      <c r="AB278" s="110"/>
      <c r="AC278" s="449">
        <v>21</v>
      </c>
      <c r="AD278" s="469"/>
      <c r="AE278" s="6">
        <v>21</v>
      </c>
      <c r="AF278" s="6"/>
      <c r="AG278" s="6"/>
      <c r="AH278" s="6"/>
      <c r="AI278" s="6"/>
      <c r="AJ278" s="6"/>
      <c r="AK278" s="6"/>
      <c r="AL278" s="9">
        <v>0</v>
      </c>
      <c r="AM278" s="110" t="s">
        <v>532</v>
      </c>
      <c r="AN278" s="242" t="s">
        <v>650</v>
      </c>
      <c r="AO278" s="490"/>
    </row>
    <row r="279" spans="1:41" s="16" customFormat="1" ht="24" customHeight="1">
      <c r="A279" s="517">
        <v>294</v>
      </c>
      <c r="B279" s="521" t="s">
        <v>519</v>
      </c>
      <c r="C279" s="90" t="s">
        <v>892</v>
      </c>
      <c r="D279" s="104" t="s">
        <v>30</v>
      </c>
      <c r="E279" s="350" t="s">
        <v>288</v>
      </c>
      <c r="F279" s="122" t="s">
        <v>671</v>
      </c>
      <c r="G279" s="6" t="s">
        <v>0</v>
      </c>
      <c r="H279" s="6">
        <v>21</v>
      </c>
      <c r="I279" s="9">
        <v>0</v>
      </c>
      <c r="J279" s="76" t="s">
        <v>532</v>
      </c>
      <c r="K279" s="6">
        <v>21</v>
      </c>
      <c r="L279" s="6">
        <v>21</v>
      </c>
      <c r="M279" s="6"/>
      <c r="N279" s="17"/>
      <c r="O279" s="6"/>
      <c r="P279" s="6"/>
      <c r="Q279" s="9">
        <v>0</v>
      </c>
      <c r="R279" s="76" t="s">
        <v>532</v>
      </c>
      <c r="S279" s="6"/>
      <c r="T279" s="6"/>
      <c r="U279" s="17">
        <v>21</v>
      </c>
      <c r="V279" s="17"/>
      <c r="W279" s="6"/>
      <c r="X279" s="6"/>
      <c r="Y279" s="6"/>
      <c r="Z279" s="9">
        <v>0</v>
      </c>
      <c r="AA279" s="76" t="s">
        <v>532</v>
      </c>
      <c r="AB279" s="110"/>
      <c r="AC279" s="449">
        <v>21</v>
      </c>
      <c r="AD279" s="469"/>
      <c r="AE279" s="6">
        <v>21</v>
      </c>
      <c r="AF279" s="6"/>
      <c r="AG279" s="6"/>
      <c r="AH279" s="6"/>
      <c r="AI279" s="6"/>
      <c r="AJ279" s="6"/>
      <c r="AK279" s="6"/>
      <c r="AL279" s="9">
        <v>0</v>
      </c>
      <c r="AM279" s="110" t="s">
        <v>532</v>
      </c>
      <c r="AN279" s="242" t="s">
        <v>650</v>
      </c>
      <c r="AO279" s="490"/>
    </row>
    <row r="280" spans="1:41" s="16" customFormat="1" ht="18" hidden="1" customHeight="1">
      <c r="A280" s="517">
        <v>228</v>
      </c>
      <c r="B280" s="521" t="s">
        <v>519</v>
      </c>
      <c r="C280" s="131" t="s">
        <v>201</v>
      </c>
      <c r="D280" s="95" t="s">
        <v>202</v>
      </c>
      <c r="E280" s="414" t="s">
        <v>269</v>
      </c>
      <c r="F280" s="123" t="s">
        <v>671</v>
      </c>
      <c r="G280" s="6" t="s">
        <v>0</v>
      </c>
      <c r="H280" s="6">
        <v>43</v>
      </c>
      <c r="I280" s="9">
        <v>0</v>
      </c>
      <c r="J280" s="76" t="s">
        <v>532</v>
      </c>
      <c r="K280" s="6">
        <v>43</v>
      </c>
      <c r="L280" s="6"/>
      <c r="M280" s="6"/>
      <c r="N280" s="17">
        <v>43</v>
      </c>
      <c r="O280" s="6"/>
      <c r="P280" s="6"/>
      <c r="Q280" s="9">
        <v>1</v>
      </c>
      <c r="R280" s="75" t="s">
        <v>668</v>
      </c>
      <c r="S280" s="6"/>
      <c r="T280" s="6"/>
      <c r="U280" s="17"/>
      <c r="V280" s="17"/>
      <c r="W280" s="6"/>
      <c r="X280" s="6"/>
      <c r="Y280" s="6"/>
      <c r="Z280" s="9">
        <v>1</v>
      </c>
      <c r="AA280" s="75" t="s">
        <v>668</v>
      </c>
      <c r="AB280" s="137"/>
      <c r="AC280" s="6"/>
      <c r="AD280" s="6"/>
      <c r="AE280" s="17"/>
      <c r="AF280" s="17"/>
      <c r="AG280" s="6"/>
      <c r="AH280" s="6"/>
      <c r="AI280" s="6"/>
      <c r="AJ280" s="6"/>
      <c r="AK280" s="6"/>
      <c r="AL280" s="9">
        <v>1</v>
      </c>
      <c r="AM280" s="137" t="s">
        <v>668</v>
      </c>
      <c r="AN280" s="242" t="s">
        <v>650</v>
      </c>
      <c r="AO280" s="490"/>
    </row>
    <row r="281" spans="1:41" s="16" customFormat="1" ht="18" hidden="1" customHeight="1">
      <c r="A281" s="517">
        <v>228</v>
      </c>
      <c r="B281" s="521" t="s">
        <v>519</v>
      </c>
      <c r="C281" s="131" t="s">
        <v>201</v>
      </c>
      <c r="D281" s="95" t="s">
        <v>202</v>
      </c>
      <c r="E281" s="414" t="s">
        <v>269</v>
      </c>
      <c r="F281" s="123" t="s">
        <v>671</v>
      </c>
      <c r="G281" s="6" t="s">
        <v>0</v>
      </c>
      <c r="H281" s="6">
        <v>2</v>
      </c>
      <c r="I281" s="9">
        <v>0</v>
      </c>
      <c r="J281" s="76" t="s">
        <v>532</v>
      </c>
      <c r="K281" s="6">
        <v>2</v>
      </c>
      <c r="L281" s="6"/>
      <c r="M281" s="6"/>
      <c r="N281" s="17">
        <v>2</v>
      </c>
      <c r="O281" s="6"/>
      <c r="P281" s="6"/>
      <c r="Q281" s="9">
        <v>1</v>
      </c>
      <c r="R281" s="75" t="s">
        <v>668</v>
      </c>
      <c r="S281" s="6"/>
      <c r="T281" s="6"/>
      <c r="U281" s="17"/>
      <c r="V281" s="17"/>
      <c r="W281" s="6"/>
      <c r="X281" s="6"/>
      <c r="Y281" s="6"/>
      <c r="Z281" s="9">
        <v>1</v>
      </c>
      <c r="AA281" s="75" t="s">
        <v>668</v>
      </c>
      <c r="AB281" s="137"/>
      <c r="AC281" s="6"/>
      <c r="AD281" s="6"/>
      <c r="AE281" s="17"/>
      <c r="AF281" s="17"/>
      <c r="AG281" s="6"/>
      <c r="AH281" s="6"/>
      <c r="AI281" s="6"/>
      <c r="AJ281" s="6"/>
      <c r="AK281" s="6"/>
      <c r="AL281" s="9">
        <v>1</v>
      </c>
      <c r="AM281" s="137" t="s">
        <v>668</v>
      </c>
      <c r="AN281" s="242" t="s">
        <v>650</v>
      </c>
      <c r="AO281" s="490"/>
    </row>
    <row r="282" spans="1:41" s="16" customFormat="1" ht="18" hidden="1" customHeight="1">
      <c r="A282" s="517">
        <v>558</v>
      </c>
      <c r="B282" s="521" t="s">
        <v>519</v>
      </c>
      <c r="C282" s="108" t="s">
        <v>215</v>
      </c>
      <c r="D282" s="104" t="s">
        <v>216</v>
      </c>
      <c r="E282" s="350" t="s">
        <v>217</v>
      </c>
      <c r="F282" s="115"/>
      <c r="G282" s="6">
        <v>28</v>
      </c>
      <c r="H282" s="6"/>
      <c r="I282" s="9">
        <v>1</v>
      </c>
      <c r="J282" s="76" t="s">
        <v>17</v>
      </c>
      <c r="K282" s="6"/>
      <c r="L282" s="6"/>
      <c r="M282" s="6"/>
      <c r="N282" s="17"/>
      <c r="O282" s="6"/>
      <c r="P282" s="6"/>
      <c r="Q282" s="9"/>
      <c r="R282" s="76"/>
      <c r="S282" s="6"/>
      <c r="T282" s="6"/>
      <c r="U282" s="17"/>
      <c r="V282" s="17"/>
      <c r="W282" s="6"/>
      <c r="X282" s="6"/>
      <c r="Y282" s="6"/>
      <c r="Z282" s="9"/>
      <c r="AA282" s="76"/>
      <c r="AB282" s="110"/>
      <c r="AC282" s="6"/>
      <c r="AD282" s="6"/>
      <c r="AE282" s="17"/>
      <c r="AF282" s="17"/>
      <c r="AG282" s="6"/>
      <c r="AH282" s="6"/>
      <c r="AI282" s="6"/>
      <c r="AJ282" s="6"/>
      <c r="AK282" s="6"/>
      <c r="AL282" s="9"/>
      <c r="AM282" s="110"/>
      <c r="AN282" s="242" t="s">
        <v>650</v>
      </c>
      <c r="AO282" s="490"/>
    </row>
    <row r="283" spans="1:41" s="16" customFormat="1" ht="21" hidden="1" customHeight="1">
      <c r="A283" s="517">
        <v>433</v>
      </c>
      <c r="B283" s="521" t="s">
        <v>519</v>
      </c>
      <c r="C283" s="90" t="s">
        <v>218</v>
      </c>
      <c r="D283" s="222" t="s">
        <v>154</v>
      </c>
      <c r="E283" s="350" t="s">
        <v>288</v>
      </c>
      <c r="F283" s="123" t="s">
        <v>715</v>
      </c>
      <c r="G283" s="6" t="s">
        <v>0</v>
      </c>
      <c r="H283" s="6">
        <v>2</v>
      </c>
      <c r="I283" s="9">
        <v>0.45</v>
      </c>
      <c r="J283" s="76" t="s">
        <v>41</v>
      </c>
      <c r="K283" s="6">
        <v>2</v>
      </c>
      <c r="L283" s="6"/>
      <c r="M283" s="6"/>
      <c r="N283" s="17">
        <v>2</v>
      </c>
      <c r="O283" s="6"/>
      <c r="P283" s="6"/>
      <c r="Q283" s="9">
        <v>1</v>
      </c>
      <c r="R283" s="75" t="s">
        <v>668</v>
      </c>
      <c r="S283" s="6"/>
      <c r="T283" s="6"/>
      <c r="U283" s="17"/>
      <c r="V283" s="17"/>
      <c r="W283" s="6"/>
      <c r="X283" s="6"/>
      <c r="Y283" s="6"/>
      <c r="Z283" s="9">
        <v>1</v>
      </c>
      <c r="AA283" s="75" t="s">
        <v>668</v>
      </c>
      <c r="AB283" s="137"/>
      <c r="AC283" s="6"/>
      <c r="AD283" s="6"/>
      <c r="AE283" s="17"/>
      <c r="AF283" s="17"/>
      <c r="AG283" s="6"/>
      <c r="AH283" s="6"/>
      <c r="AI283" s="6"/>
      <c r="AJ283" s="6"/>
      <c r="AK283" s="6"/>
      <c r="AL283" s="9">
        <v>1</v>
      </c>
      <c r="AM283" s="137" t="s">
        <v>668</v>
      </c>
      <c r="AN283" s="242" t="s">
        <v>650</v>
      </c>
      <c r="AO283" s="490"/>
    </row>
    <row r="284" spans="1:41" s="16" customFormat="1" ht="22.5" hidden="1" customHeight="1">
      <c r="A284" s="517"/>
      <c r="B284" s="521" t="s">
        <v>519</v>
      </c>
      <c r="C284" s="90" t="s">
        <v>895</v>
      </c>
      <c r="D284" s="104" t="s">
        <v>30</v>
      </c>
      <c r="E284" s="104" t="s">
        <v>194</v>
      </c>
      <c r="F284" s="115"/>
      <c r="G284" s="6">
        <v>39</v>
      </c>
      <c r="H284" s="6"/>
      <c r="I284" s="9">
        <v>1</v>
      </c>
      <c r="J284" s="76" t="s">
        <v>17</v>
      </c>
      <c r="K284" s="6"/>
      <c r="L284" s="6"/>
      <c r="M284" s="6"/>
      <c r="N284" s="17"/>
      <c r="O284" s="6"/>
      <c r="P284" s="6"/>
      <c r="Q284" s="9">
        <v>1</v>
      </c>
      <c r="R284" s="76" t="s">
        <v>668</v>
      </c>
      <c r="S284" s="6"/>
      <c r="T284" s="6"/>
      <c r="U284" s="17"/>
      <c r="V284" s="17"/>
      <c r="W284" s="6"/>
      <c r="X284" s="6"/>
      <c r="Y284" s="6"/>
      <c r="Z284" s="9">
        <v>1</v>
      </c>
      <c r="AA284" s="76" t="s">
        <v>668</v>
      </c>
      <c r="AB284" s="110"/>
      <c r="AC284" s="6"/>
      <c r="AD284" s="6"/>
      <c r="AE284" s="17"/>
      <c r="AF284" s="17"/>
      <c r="AG284" s="6"/>
      <c r="AH284" s="6"/>
      <c r="AI284" s="6"/>
      <c r="AJ284" s="6"/>
      <c r="AK284" s="6"/>
      <c r="AL284" s="9">
        <v>1</v>
      </c>
      <c r="AM284" s="110" t="s">
        <v>668</v>
      </c>
      <c r="AN284" s="242" t="s">
        <v>650</v>
      </c>
      <c r="AO284" s="490"/>
    </row>
    <row r="285" spans="1:41" s="18" customFormat="1" ht="26.25" hidden="1" customHeight="1">
      <c r="A285" s="517"/>
      <c r="B285" s="521" t="s">
        <v>519</v>
      </c>
      <c r="C285" s="86" t="s">
        <v>219</v>
      </c>
      <c r="D285" s="104" t="s">
        <v>220</v>
      </c>
      <c r="E285" s="104" t="s">
        <v>269</v>
      </c>
      <c r="F285" s="115"/>
      <c r="G285" s="6">
        <v>31</v>
      </c>
      <c r="H285" s="6"/>
      <c r="I285" s="9">
        <v>1</v>
      </c>
      <c r="J285" s="76" t="s">
        <v>17</v>
      </c>
      <c r="K285" s="6"/>
      <c r="L285" s="6"/>
      <c r="M285" s="6"/>
      <c r="N285" s="17"/>
      <c r="O285" s="6"/>
      <c r="P285" s="6"/>
      <c r="Q285" s="9"/>
      <c r="R285" s="76"/>
      <c r="S285" s="6"/>
      <c r="T285" s="6"/>
      <c r="U285" s="17"/>
      <c r="V285" s="17"/>
      <c r="W285" s="6"/>
      <c r="X285" s="6"/>
      <c r="Y285" s="6"/>
      <c r="Z285" s="9"/>
      <c r="AA285" s="76"/>
      <c r="AB285" s="110"/>
      <c r="AC285" s="6"/>
      <c r="AD285" s="6"/>
      <c r="AE285" s="17"/>
      <c r="AF285" s="17"/>
      <c r="AG285" s="6"/>
      <c r="AH285" s="6"/>
      <c r="AI285" s="6"/>
      <c r="AJ285" s="6"/>
      <c r="AK285" s="6"/>
      <c r="AL285" s="9"/>
      <c r="AM285" s="110"/>
      <c r="AN285" s="242" t="s">
        <v>650</v>
      </c>
      <c r="AO285" s="491"/>
    </row>
    <row r="286" spans="1:41" s="18" customFormat="1" ht="26.25" hidden="1" customHeight="1">
      <c r="A286" s="517"/>
      <c r="B286" s="521" t="s">
        <v>519</v>
      </c>
      <c r="C286" s="86" t="s">
        <v>223</v>
      </c>
      <c r="D286" s="104" t="s">
        <v>94</v>
      </c>
      <c r="E286" s="104" t="s">
        <v>558</v>
      </c>
      <c r="F286" s="113"/>
      <c r="G286" s="12">
        <v>34</v>
      </c>
      <c r="H286" s="12"/>
      <c r="I286" s="9">
        <v>1</v>
      </c>
      <c r="J286" s="76" t="s">
        <v>17</v>
      </c>
      <c r="K286" s="12"/>
      <c r="L286" s="12"/>
      <c r="M286" s="12"/>
      <c r="N286" s="279"/>
      <c r="O286" s="12"/>
      <c r="P286" s="12"/>
      <c r="Q286" s="9">
        <v>1</v>
      </c>
      <c r="R286" s="76" t="s">
        <v>668</v>
      </c>
      <c r="S286" s="12"/>
      <c r="T286" s="12"/>
      <c r="U286" s="279"/>
      <c r="V286" s="279"/>
      <c r="W286" s="12"/>
      <c r="X286" s="12"/>
      <c r="Y286" s="12"/>
      <c r="Z286" s="9">
        <v>1</v>
      </c>
      <c r="AA286" s="76" t="s">
        <v>668</v>
      </c>
      <c r="AB286" s="137"/>
      <c r="AC286" s="12"/>
      <c r="AD286" s="12"/>
      <c r="AE286" s="279"/>
      <c r="AF286" s="279"/>
      <c r="AG286" s="12"/>
      <c r="AH286" s="12"/>
      <c r="AI286" s="12"/>
      <c r="AJ286" s="12"/>
      <c r="AK286" s="12"/>
      <c r="AL286" s="9">
        <v>1</v>
      </c>
      <c r="AM286" s="110" t="s">
        <v>668</v>
      </c>
      <c r="AN286" s="242" t="s">
        <v>650</v>
      </c>
      <c r="AO286" s="491"/>
    </row>
    <row r="287" spans="1:41" s="16" customFormat="1" ht="18" hidden="1" customHeight="1">
      <c r="A287" s="517"/>
      <c r="B287" s="521" t="s">
        <v>519</v>
      </c>
      <c r="C287" s="94" t="s">
        <v>224</v>
      </c>
      <c r="D287" s="95" t="s">
        <v>9</v>
      </c>
      <c r="E287" s="95" t="s">
        <v>558</v>
      </c>
      <c r="F287" s="123" t="s">
        <v>717</v>
      </c>
      <c r="G287" s="6">
        <v>15</v>
      </c>
      <c r="H287" s="7"/>
      <c r="I287" s="9">
        <v>1</v>
      </c>
      <c r="J287" s="76" t="s">
        <v>17</v>
      </c>
      <c r="K287" s="7"/>
      <c r="L287" s="7"/>
      <c r="M287" s="7"/>
      <c r="N287" s="190"/>
      <c r="O287" s="7"/>
      <c r="P287" s="7"/>
      <c r="Q287" s="9">
        <v>1</v>
      </c>
      <c r="R287" s="76" t="s">
        <v>668</v>
      </c>
      <c r="S287" s="7"/>
      <c r="T287" s="7"/>
      <c r="U287" s="190"/>
      <c r="V287" s="190"/>
      <c r="W287" s="7"/>
      <c r="X287" s="7"/>
      <c r="Y287" s="7"/>
      <c r="Z287" s="9">
        <v>1</v>
      </c>
      <c r="AA287" s="76" t="s">
        <v>668</v>
      </c>
      <c r="AB287" s="110"/>
      <c r="AC287" s="7"/>
      <c r="AD287" s="7"/>
      <c r="AE287" s="190"/>
      <c r="AF287" s="190"/>
      <c r="AG287" s="7"/>
      <c r="AH287" s="7"/>
      <c r="AI287" s="7"/>
      <c r="AJ287" s="7"/>
      <c r="AK287" s="7"/>
      <c r="AL287" s="9">
        <v>1</v>
      </c>
      <c r="AM287" s="110" t="s">
        <v>668</v>
      </c>
      <c r="AN287" s="242" t="s">
        <v>650</v>
      </c>
      <c r="AO287" s="490"/>
    </row>
    <row r="288" spans="1:41" s="16" customFormat="1" ht="18" hidden="1" customHeight="1">
      <c r="A288" s="517">
        <v>608</v>
      </c>
      <c r="B288" s="521" t="s">
        <v>519</v>
      </c>
      <c r="C288" s="94" t="s">
        <v>224</v>
      </c>
      <c r="D288" s="95" t="s">
        <v>9</v>
      </c>
      <c r="E288" s="95" t="s">
        <v>558</v>
      </c>
      <c r="F288" s="123" t="s">
        <v>717</v>
      </c>
      <c r="G288" s="10"/>
      <c r="H288" s="215">
        <v>1</v>
      </c>
      <c r="I288" s="9">
        <v>0</v>
      </c>
      <c r="J288" s="76" t="s">
        <v>532</v>
      </c>
      <c r="K288" s="293">
        <v>1</v>
      </c>
      <c r="L288" s="293">
        <f>1-1</f>
        <v>0</v>
      </c>
      <c r="M288" s="243"/>
      <c r="N288" s="280"/>
      <c r="O288" s="243"/>
      <c r="P288" s="243">
        <v>1</v>
      </c>
      <c r="Q288" s="9">
        <v>0</v>
      </c>
      <c r="R288" s="76" t="s">
        <v>711</v>
      </c>
      <c r="S288" s="225"/>
      <c r="T288" s="243"/>
      <c r="U288" s="280">
        <f>1-1</f>
        <v>0</v>
      </c>
      <c r="V288" s="280"/>
      <c r="W288" s="243"/>
      <c r="X288" s="243"/>
      <c r="Y288" s="243"/>
      <c r="Z288" s="9">
        <v>0</v>
      </c>
      <c r="AA288" s="76" t="s">
        <v>711</v>
      </c>
      <c r="AB288" s="369"/>
      <c r="AC288" s="344"/>
      <c r="AD288" s="456"/>
      <c r="AE288" s="280">
        <f>1-1</f>
        <v>0</v>
      </c>
      <c r="AF288" s="280"/>
      <c r="AG288" s="344"/>
      <c r="AH288" s="344"/>
      <c r="AI288" s="344"/>
      <c r="AJ288" s="384"/>
      <c r="AK288" s="344"/>
      <c r="AL288" s="9">
        <v>0</v>
      </c>
      <c r="AM288" s="110" t="s">
        <v>711</v>
      </c>
      <c r="AN288" s="242" t="s">
        <v>650</v>
      </c>
      <c r="AO288" s="490"/>
    </row>
    <row r="289" spans="1:41" s="16" customFormat="1" ht="18" hidden="1" customHeight="1">
      <c r="A289" s="517"/>
      <c r="B289" s="521" t="s">
        <v>519</v>
      </c>
      <c r="C289" s="105" t="s">
        <v>225</v>
      </c>
      <c r="D289" s="104" t="s">
        <v>226</v>
      </c>
      <c r="E289" s="104" t="s">
        <v>222</v>
      </c>
      <c r="F289" s="115"/>
      <c r="G289" s="6">
        <v>19</v>
      </c>
      <c r="H289" s="6"/>
      <c r="I289" s="9">
        <v>1</v>
      </c>
      <c r="J289" s="76" t="s">
        <v>17</v>
      </c>
      <c r="K289" s="6"/>
      <c r="L289" s="6"/>
      <c r="M289" s="6"/>
      <c r="N289" s="17"/>
      <c r="O289" s="6"/>
      <c r="P289" s="6"/>
      <c r="Q289" s="9">
        <v>1</v>
      </c>
      <c r="R289" s="76" t="s">
        <v>668</v>
      </c>
      <c r="S289" s="6"/>
      <c r="T289" s="6"/>
      <c r="U289" s="17"/>
      <c r="V289" s="17"/>
      <c r="W289" s="6"/>
      <c r="X289" s="6"/>
      <c r="Y289" s="6"/>
      <c r="Z289" s="9">
        <v>1</v>
      </c>
      <c r="AA289" s="76" t="s">
        <v>668</v>
      </c>
      <c r="AB289" s="110"/>
      <c r="AC289" s="6"/>
      <c r="AD289" s="6"/>
      <c r="AE289" s="17"/>
      <c r="AF289" s="17"/>
      <c r="AG289" s="6"/>
      <c r="AH289" s="6"/>
      <c r="AI289" s="6"/>
      <c r="AJ289" s="6"/>
      <c r="AK289" s="6"/>
      <c r="AL289" s="9">
        <v>1</v>
      </c>
      <c r="AM289" s="110" t="s">
        <v>668</v>
      </c>
      <c r="AN289" s="242" t="s">
        <v>650</v>
      </c>
      <c r="AO289" s="490"/>
    </row>
    <row r="290" spans="1:41" s="16" customFormat="1" ht="24.75" hidden="1" customHeight="1">
      <c r="A290" s="517"/>
      <c r="B290" s="521" t="s">
        <v>519</v>
      </c>
      <c r="C290" s="181" t="s">
        <v>227</v>
      </c>
      <c r="D290" s="95" t="s">
        <v>228</v>
      </c>
      <c r="E290" s="95" t="s">
        <v>229</v>
      </c>
      <c r="F290" s="123" t="s">
        <v>698</v>
      </c>
      <c r="G290" s="6">
        <f>62</f>
        <v>62</v>
      </c>
      <c r="H290" s="7"/>
      <c r="I290" s="9">
        <v>1</v>
      </c>
      <c r="J290" s="76" t="s">
        <v>17</v>
      </c>
      <c r="K290" s="7"/>
      <c r="L290" s="7"/>
      <c r="M290" s="7"/>
      <c r="N290" s="190"/>
      <c r="O290" s="7"/>
      <c r="P290" s="7"/>
      <c r="Q290" s="9"/>
      <c r="R290" s="76"/>
      <c r="S290" s="7"/>
      <c r="T290" s="7"/>
      <c r="U290" s="190"/>
      <c r="V290" s="190"/>
      <c r="W290" s="7"/>
      <c r="X290" s="7"/>
      <c r="Y290" s="7"/>
      <c r="Z290" s="9"/>
      <c r="AA290" s="76"/>
      <c r="AB290" s="110"/>
      <c r="AC290" s="7"/>
      <c r="AD290" s="7"/>
      <c r="AE290" s="190"/>
      <c r="AF290" s="190"/>
      <c r="AG290" s="7"/>
      <c r="AH290" s="7"/>
      <c r="AI290" s="7"/>
      <c r="AJ290" s="7"/>
      <c r="AK290" s="7"/>
      <c r="AL290" s="9"/>
      <c r="AM290" s="110"/>
      <c r="AN290" s="242" t="s">
        <v>650</v>
      </c>
      <c r="AO290" s="490"/>
    </row>
    <row r="291" spans="1:41" s="16" customFormat="1" ht="21.75" customHeight="1">
      <c r="A291" s="517"/>
      <c r="B291" s="521" t="s">
        <v>519</v>
      </c>
      <c r="C291" s="181" t="s">
        <v>227</v>
      </c>
      <c r="D291" s="95" t="s">
        <v>228</v>
      </c>
      <c r="E291" s="95" t="s">
        <v>229</v>
      </c>
      <c r="F291" s="123" t="s">
        <v>698</v>
      </c>
      <c r="G291" s="10"/>
      <c r="H291" s="456">
        <v>28</v>
      </c>
      <c r="I291" s="72">
        <v>0</v>
      </c>
      <c r="J291" s="76" t="s">
        <v>532</v>
      </c>
      <c r="K291" s="293">
        <v>28</v>
      </c>
      <c r="L291" s="217">
        <v>28</v>
      </c>
      <c r="M291" s="243"/>
      <c r="N291" s="280"/>
      <c r="O291" s="243"/>
      <c r="P291" s="243"/>
      <c r="Q291" s="9">
        <v>0</v>
      </c>
      <c r="R291" s="76" t="s">
        <v>532</v>
      </c>
      <c r="S291" s="217"/>
      <c r="T291" s="243"/>
      <c r="U291" s="281">
        <v>28</v>
      </c>
      <c r="V291" s="280"/>
      <c r="W291" s="243"/>
      <c r="X291" s="243"/>
      <c r="Y291" s="243"/>
      <c r="Z291" s="9">
        <v>0</v>
      </c>
      <c r="AA291" s="76" t="s">
        <v>532</v>
      </c>
      <c r="AB291" s="369"/>
      <c r="AC291" s="453">
        <f>28-13</f>
        <v>15</v>
      </c>
      <c r="AD291" s="476"/>
      <c r="AE291" s="217"/>
      <c r="AF291" s="456">
        <f>28-13</f>
        <v>15</v>
      </c>
      <c r="AG291" s="456"/>
      <c r="AH291" s="456"/>
      <c r="AI291" s="456"/>
      <c r="AJ291" s="456"/>
      <c r="AK291" s="456"/>
      <c r="AL291" s="9">
        <v>0.5242</v>
      </c>
      <c r="AM291" s="110" t="s">
        <v>41</v>
      </c>
      <c r="AN291" s="242" t="s">
        <v>650</v>
      </c>
      <c r="AO291" s="490"/>
    </row>
    <row r="292" spans="1:41" s="16" customFormat="1" ht="21.75" customHeight="1">
      <c r="A292" s="517"/>
      <c r="B292" s="521" t="s">
        <v>519</v>
      </c>
      <c r="C292" s="181" t="s">
        <v>227</v>
      </c>
      <c r="D292" s="95" t="s">
        <v>228</v>
      </c>
      <c r="E292" s="95" t="s">
        <v>229</v>
      </c>
      <c r="F292" s="123" t="s">
        <v>698</v>
      </c>
      <c r="G292" s="10"/>
      <c r="H292" s="217"/>
      <c r="I292" s="72"/>
      <c r="J292" s="76"/>
      <c r="K292" s="456"/>
      <c r="L292" s="217"/>
      <c r="M292" s="456"/>
      <c r="N292" s="280"/>
      <c r="O292" s="456"/>
      <c r="P292" s="456"/>
      <c r="Q292" s="72"/>
      <c r="R292" s="76"/>
      <c r="S292" s="217"/>
      <c r="T292" s="456"/>
      <c r="U292" s="281"/>
      <c r="V292" s="280"/>
      <c r="W292" s="456"/>
      <c r="X292" s="456"/>
      <c r="Y292" s="456"/>
      <c r="Z292" s="72"/>
      <c r="AA292" s="76"/>
      <c r="AB292" s="369"/>
      <c r="AC292" s="453">
        <v>13</v>
      </c>
      <c r="AD292" s="476"/>
      <c r="AE292" s="456">
        <v>13</v>
      </c>
      <c r="AF292" s="456"/>
      <c r="AG292" s="456"/>
      <c r="AH292" s="456"/>
      <c r="AI292" s="456"/>
      <c r="AJ292" s="456"/>
      <c r="AK292" s="456"/>
      <c r="AL292" s="9">
        <v>0</v>
      </c>
      <c r="AM292" s="110" t="s">
        <v>532</v>
      </c>
      <c r="AN292" s="242"/>
      <c r="AO292" s="490"/>
    </row>
    <row r="293" spans="1:41" s="16" customFormat="1" ht="18" hidden="1" customHeight="1">
      <c r="A293" s="517"/>
      <c r="B293" s="521" t="s">
        <v>519</v>
      </c>
      <c r="C293" s="105" t="s">
        <v>230</v>
      </c>
      <c r="D293" s="104" t="s">
        <v>5</v>
      </c>
      <c r="E293" s="104" t="s">
        <v>557</v>
      </c>
      <c r="F293" s="115"/>
      <c r="G293" s="6">
        <v>10</v>
      </c>
      <c r="H293" s="6"/>
      <c r="I293" s="9">
        <v>1</v>
      </c>
      <c r="J293" s="76" t="s">
        <v>17</v>
      </c>
      <c r="K293" s="6"/>
      <c r="L293" s="293"/>
      <c r="M293" s="243"/>
      <c r="N293" s="17"/>
      <c r="O293" s="243"/>
      <c r="P293" s="243"/>
      <c r="Q293" s="72">
        <v>1</v>
      </c>
      <c r="R293" s="76" t="s">
        <v>668</v>
      </c>
      <c r="S293" s="6"/>
      <c r="T293" s="6"/>
      <c r="U293" s="280"/>
      <c r="V293" s="280"/>
      <c r="W293" s="6"/>
      <c r="X293" s="243"/>
      <c r="Y293" s="243"/>
      <c r="Z293" s="72">
        <v>1</v>
      </c>
      <c r="AA293" s="76" t="s">
        <v>668</v>
      </c>
      <c r="AB293" s="110"/>
      <c r="AC293" s="6"/>
      <c r="AD293" s="456"/>
      <c r="AE293" s="280"/>
      <c r="AF293" s="280"/>
      <c r="AG293" s="6"/>
      <c r="AH293" s="344"/>
      <c r="AI293" s="344"/>
      <c r="AJ293" s="384"/>
      <c r="AK293" s="344"/>
      <c r="AL293" s="72">
        <v>1</v>
      </c>
      <c r="AM293" s="110" t="s">
        <v>668</v>
      </c>
      <c r="AN293" s="242" t="s">
        <v>650</v>
      </c>
      <c r="AO293" s="490"/>
    </row>
    <row r="294" spans="1:41" s="16" customFormat="1" ht="18" hidden="1" customHeight="1">
      <c r="A294" s="517"/>
      <c r="B294" s="521" t="s">
        <v>519</v>
      </c>
      <c r="C294" s="105" t="s">
        <v>231</v>
      </c>
      <c r="D294" s="104" t="s">
        <v>9</v>
      </c>
      <c r="E294" s="104" t="s">
        <v>232</v>
      </c>
      <c r="F294" s="115"/>
      <c r="G294" s="6">
        <v>17</v>
      </c>
      <c r="H294" s="6"/>
      <c r="I294" s="9">
        <v>1</v>
      </c>
      <c r="J294" s="76" t="s">
        <v>17</v>
      </c>
      <c r="K294" s="6"/>
      <c r="L294" s="6"/>
      <c r="M294" s="6"/>
      <c r="N294" s="17"/>
      <c r="O294" s="6"/>
      <c r="P294" s="6"/>
      <c r="Q294" s="9">
        <v>1</v>
      </c>
      <c r="R294" s="76" t="s">
        <v>668</v>
      </c>
      <c r="S294" s="6"/>
      <c r="T294" s="6"/>
      <c r="U294" s="17"/>
      <c r="V294" s="17"/>
      <c r="W294" s="6"/>
      <c r="X294" s="6"/>
      <c r="Y294" s="6"/>
      <c r="Z294" s="9">
        <v>1</v>
      </c>
      <c r="AA294" s="76" t="s">
        <v>668</v>
      </c>
      <c r="AB294" s="110"/>
      <c r="AC294" s="6"/>
      <c r="AD294" s="6"/>
      <c r="AE294" s="17"/>
      <c r="AF294" s="17"/>
      <c r="AG294" s="6"/>
      <c r="AH294" s="6"/>
      <c r="AI294" s="6"/>
      <c r="AJ294" s="6"/>
      <c r="AK294" s="6"/>
      <c r="AL294" s="9">
        <v>1</v>
      </c>
      <c r="AM294" s="110" t="s">
        <v>668</v>
      </c>
      <c r="AN294" s="242" t="s">
        <v>650</v>
      </c>
      <c r="AO294" s="490"/>
    </row>
    <row r="295" spans="1:41" s="16" customFormat="1" ht="18" hidden="1" customHeight="1">
      <c r="A295" s="517"/>
      <c r="B295" s="521" t="s">
        <v>519</v>
      </c>
      <c r="C295" s="105" t="s">
        <v>233</v>
      </c>
      <c r="D295" s="104" t="s">
        <v>33</v>
      </c>
      <c r="E295" s="104" t="s">
        <v>222</v>
      </c>
      <c r="F295" s="115"/>
      <c r="G295" s="6">
        <v>24</v>
      </c>
      <c r="H295" s="6"/>
      <c r="I295" s="9">
        <v>1</v>
      </c>
      <c r="J295" s="76" t="s">
        <v>17</v>
      </c>
      <c r="K295" s="6"/>
      <c r="L295" s="6"/>
      <c r="M295" s="6"/>
      <c r="N295" s="17"/>
      <c r="O295" s="6"/>
      <c r="P295" s="6"/>
      <c r="Q295" s="9">
        <v>1</v>
      </c>
      <c r="R295" s="76" t="s">
        <v>668</v>
      </c>
      <c r="S295" s="6"/>
      <c r="T295" s="6"/>
      <c r="U295" s="17"/>
      <c r="V295" s="17"/>
      <c r="W295" s="6"/>
      <c r="X295" s="6"/>
      <c r="Y295" s="6"/>
      <c r="Z295" s="9">
        <v>1</v>
      </c>
      <c r="AA295" s="76" t="s">
        <v>668</v>
      </c>
      <c r="AB295" s="110"/>
      <c r="AC295" s="6"/>
      <c r="AD295" s="6"/>
      <c r="AE295" s="17"/>
      <c r="AF295" s="17"/>
      <c r="AG295" s="6"/>
      <c r="AH295" s="6"/>
      <c r="AI295" s="6"/>
      <c r="AJ295" s="6"/>
      <c r="AK295" s="6"/>
      <c r="AL295" s="9">
        <v>1</v>
      </c>
      <c r="AM295" s="110" t="s">
        <v>668</v>
      </c>
      <c r="AN295" s="242" t="s">
        <v>650</v>
      </c>
      <c r="AO295" s="490"/>
    </row>
    <row r="296" spans="1:41" s="16" customFormat="1" ht="18" hidden="1" customHeight="1">
      <c r="A296" s="517"/>
      <c r="B296" s="521" t="s">
        <v>519</v>
      </c>
      <c r="C296" s="105" t="s">
        <v>234</v>
      </c>
      <c r="D296" s="104" t="s">
        <v>235</v>
      </c>
      <c r="E296" s="104" t="s">
        <v>222</v>
      </c>
      <c r="F296" s="113"/>
      <c r="G296" s="12">
        <v>22</v>
      </c>
      <c r="H296" s="12" t="s">
        <v>0</v>
      </c>
      <c r="I296" s="9">
        <v>1</v>
      </c>
      <c r="J296" s="76" t="s">
        <v>17</v>
      </c>
      <c r="K296" s="12" t="s">
        <v>0</v>
      </c>
      <c r="L296" s="12"/>
      <c r="M296" s="12"/>
      <c r="N296" s="279" t="s">
        <v>0</v>
      </c>
      <c r="O296" s="12"/>
      <c r="P296" s="12"/>
      <c r="Q296" s="9">
        <v>1</v>
      </c>
      <c r="R296" s="76" t="s">
        <v>668</v>
      </c>
      <c r="S296" s="12"/>
      <c r="T296" s="12"/>
      <c r="U296" s="279"/>
      <c r="V296" s="279"/>
      <c r="W296" s="12"/>
      <c r="X296" s="12"/>
      <c r="Y296" s="12"/>
      <c r="Z296" s="9">
        <v>1</v>
      </c>
      <c r="AA296" s="76" t="s">
        <v>668</v>
      </c>
      <c r="AB296" s="137"/>
      <c r="AC296" s="12"/>
      <c r="AD296" s="12"/>
      <c r="AE296" s="279"/>
      <c r="AF296" s="279"/>
      <c r="AG296" s="12"/>
      <c r="AH296" s="12"/>
      <c r="AI296" s="12"/>
      <c r="AJ296" s="12"/>
      <c r="AK296" s="12"/>
      <c r="AL296" s="9">
        <v>1</v>
      </c>
      <c r="AM296" s="110" t="s">
        <v>668</v>
      </c>
      <c r="AN296" s="242" t="s">
        <v>650</v>
      </c>
      <c r="AO296" s="490"/>
    </row>
    <row r="297" spans="1:41" s="16" customFormat="1" ht="18" hidden="1" customHeight="1">
      <c r="A297" s="517"/>
      <c r="B297" s="521" t="s">
        <v>519</v>
      </c>
      <c r="C297" s="105" t="s">
        <v>236</v>
      </c>
      <c r="D297" s="104" t="s">
        <v>64</v>
      </c>
      <c r="E297" s="104" t="s">
        <v>222</v>
      </c>
      <c r="F297" s="115"/>
      <c r="G297" s="6">
        <v>13</v>
      </c>
      <c r="H297" s="12"/>
      <c r="I297" s="11">
        <v>1</v>
      </c>
      <c r="J297" s="75" t="s">
        <v>17</v>
      </c>
      <c r="K297" s="12"/>
      <c r="L297" s="12"/>
      <c r="M297" s="12"/>
      <c r="N297" s="279"/>
      <c r="O297" s="12"/>
      <c r="P297" s="12"/>
      <c r="Q297" s="9">
        <v>1</v>
      </c>
      <c r="R297" s="76" t="s">
        <v>668</v>
      </c>
      <c r="S297" s="12"/>
      <c r="T297" s="12"/>
      <c r="U297" s="279"/>
      <c r="V297" s="279"/>
      <c r="W297" s="12"/>
      <c r="X297" s="12"/>
      <c r="Y297" s="12"/>
      <c r="Z297" s="9">
        <v>1</v>
      </c>
      <c r="AA297" s="76" t="s">
        <v>668</v>
      </c>
      <c r="AB297" s="137"/>
      <c r="AC297" s="12"/>
      <c r="AD297" s="12"/>
      <c r="AE297" s="279"/>
      <c r="AF297" s="279"/>
      <c r="AG297" s="12"/>
      <c r="AH297" s="12"/>
      <c r="AI297" s="12"/>
      <c r="AJ297" s="12"/>
      <c r="AK297" s="12"/>
      <c r="AL297" s="9">
        <v>1</v>
      </c>
      <c r="AM297" s="110" t="s">
        <v>668</v>
      </c>
      <c r="AN297" s="242" t="s">
        <v>650</v>
      </c>
      <c r="AO297" s="490"/>
    </row>
    <row r="298" spans="1:41" s="16" customFormat="1" ht="18" hidden="1" customHeight="1">
      <c r="A298" s="517"/>
      <c r="B298" s="521" t="s">
        <v>519</v>
      </c>
      <c r="C298" s="105" t="s">
        <v>237</v>
      </c>
      <c r="D298" s="104" t="s">
        <v>94</v>
      </c>
      <c r="E298" s="235" t="s">
        <v>269</v>
      </c>
      <c r="F298" s="113"/>
      <c r="G298" s="12">
        <v>48</v>
      </c>
      <c r="H298" s="12"/>
      <c r="I298" s="9">
        <v>1</v>
      </c>
      <c r="J298" s="76" t="s">
        <v>17</v>
      </c>
      <c r="K298" s="12"/>
      <c r="L298" s="12"/>
      <c r="M298" s="12"/>
      <c r="N298" s="279"/>
      <c r="O298" s="12"/>
      <c r="P298" s="12"/>
      <c r="Q298" s="9">
        <v>1</v>
      </c>
      <c r="R298" s="76" t="s">
        <v>668</v>
      </c>
      <c r="S298" s="12"/>
      <c r="T298" s="12"/>
      <c r="U298" s="279"/>
      <c r="V298" s="279"/>
      <c r="W298" s="12"/>
      <c r="X298" s="12"/>
      <c r="Y298" s="12"/>
      <c r="Z298" s="9">
        <v>1</v>
      </c>
      <c r="AA298" s="76" t="s">
        <v>668</v>
      </c>
      <c r="AB298" s="137"/>
      <c r="AC298" s="12"/>
      <c r="AD298" s="12"/>
      <c r="AE298" s="279"/>
      <c r="AF298" s="279"/>
      <c r="AG298" s="12"/>
      <c r="AH298" s="12"/>
      <c r="AI298" s="12"/>
      <c r="AJ298" s="12"/>
      <c r="AK298" s="12"/>
      <c r="AL298" s="9">
        <v>1</v>
      </c>
      <c r="AM298" s="110" t="s">
        <v>668</v>
      </c>
      <c r="AN298" s="242" t="s">
        <v>650</v>
      </c>
      <c r="AO298" s="490"/>
    </row>
    <row r="299" spans="1:41" s="16" customFormat="1" ht="18" hidden="1" customHeight="1">
      <c r="A299" s="517"/>
      <c r="B299" s="521" t="s">
        <v>519</v>
      </c>
      <c r="C299" s="105" t="s">
        <v>238</v>
      </c>
      <c r="D299" s="104" t="s">
        <v>33</v>
      </c>
      <c r="E299" s="235" t="s">
        <v>288</v>
      </c>
      <c r="F299" s="115"/>
      <c r="G299" s="6">
        <v>54</v>
      </c>
      <c r="H299" s="12"/>
      <c r="I299" s="11">
        <v>1</v>
      </c>
      <c r="J299" s="75" t="s">
        <v>17</v>
      </c>
      <c r="K299" s="12"/>
      <c r="L299" s="12"/>
      <c r="M299" s="12"/>
      <c r="N299" s="279"/>
      <c r="O299" s="12"/>
      <c r="P299" s="12"/>
      <c r="Q299" s="9">
        <v>1</v>
      </c>
      <c r="R299" s="76" t="s">
        <v>668</v>
      </c>
      <c r="S299" s="12"/>
      <c r="T299" s="12"/>
      <c r="U299" s="279"/>
      <c r="V299" s="279"/>
      <c r="W299" s="12"/>
      <c r="X299" s="12"/>
      <c r="Y299" s="12"/>
      <c r="Z299" s="9">
        <v>1</v>
      </c>
      <c r="AA299" s="76" t="s">
        <v>668</v>
      </c>
      <c r="AB299" s="137"/>
      <c r="AC299" s="12"/>
      <c r="AD299" s="12"/>
      <c r="AE299" s="279"/>
      <c r="AF299" s="279"/>
      <c r="AG299" s="12"/>
      <c r="AH299" s="12"/>
      <c r="AI299" s="12"/>
      <c r="AJ299" s="12"/>
      <c r="AK299" s="12"/>
      <c r="AL299" s="9">
        <v>1</v>
      </c>
      <c r="AM299" s="110" t="s">
        <v>668</v>
      </c>
      <c r="AN299" s="242" t="s">
        <v>650</v>
      </c>
      <c r="AO299" s="490"/>
    </row>
    <row r="300" spans="1:41" s="16" customFormat="1" ht="18" hidden="1" customHeight="1">
      <c r="A300" s="517"/>
      <c r="B300" s="521" t="s">
        <v>519</v>
      </c>
      <c r="C300" s="133" t="s">
        <v>718</v>
      </c>
      <c r="D300" s="132" t="s">
        <v>49</v>
      </c>
      <c r="E300" s="132" t="s">
        <v>192</v>
      </c>
      <c r="F300" s="220"/>
      <c r="G300" s="12">
        <v>28</v>
      </c>
      <c r="H300" s="12"/>
      <c r="I300" s="11">
        <v>1</v>
      </c>
      <c r="J300" s="75" t="s">
        <v>17</v>
      </c>
      <c r="K300" s="12"/>
      <c r="L300" s="12"/>
      <c r="M300" s="12"/>
      <c r="N300" s="279"/>
      <c r="O300" s="12"/>
      <c r="P300" s="12"/>
      <c r="Q300" s="9">
        <v>1</v>
      </c>
      <c r="R300" s="76" t="s">
        <v>668</v>
      </c>
      <c r="S300" s="12"/>
      <c r="T300" s="12"/>
      <c r="U300" s="279"/>
      <c r="V300" s="279"/>
      <c r="W300" s="12"/>
      <c r="X300" s="12"/>
      <c r="Y300" s="12"/>
      <c r="Z300" s="9">
        <v>1</v>
      </c>
      <c r="AA300" s="76" t="s">
        <v>668</v>
      </c>
      <c r="AB300" s="137"/>
      <c r="AC300" s="12"/>
      <c r="AD300" s="12"/>
      <c r="AE300" s="279"/>
      <c r="AF300" s="279"/>
      <c r="AG300" s="12"/>
      <c r="AH300" s="12"/>
      <c r="AI300" s="12"/>
      <c r="AJ300" s="12"/>
      <c r="AK300" s="12"/>
      <c r="AL300" s="9">
        <v>1</v>
      </c>
      <c r="AM300" s="110" t="s">
        <v>668</v>
      </c>
      <c r="AN300" s="242" t="s">
        <v>650</v>
      </c>
      <c r="AO300" s="490"/>
    </row>
    <row r="301" spans="1:41" s="16" customFormat="1" ht="29.25" hidden="1" customHeight="1">
      <c r="A301" s="517"/>
      <c r="B301" s="521" t="s">
        <v>519</v>
      </c>
      <c r="C301" s="133" t="s">
        <v>718</v>
      </c>
      <c r="D301" s="132" t="s">
        <v>49</v>
      </c>
      <c r="E301" s="132" t="s">
        <v>192</v>
      </c>
      <c r="F301" s="123" t="s">
        <v>682</v>
      </c>
      <c r="G301" s="12"/>
      <c r="H301" s="12">
        <v>1</v>
      </c>
      <c r="I301" s="11">
        <v>0</v>
      </c>
      <c r="J301" s="75" t="s">
        <v>532</v>
      </c>
      <c r="K301" s="12">
        <v>1</v>
      </c>
      <c r="L301" s="12">
        <f>1-1</f>
        <v>0</v>
      </c>
      <c r="M301" s="12"/>
      <c r="N301" s="279"/>
      <c r="O301" s="12"/>
      <c r="P301" s="12">
        <v>1</v>
      </c>
      <c r="Q301" s="9">
        <v>0</v>
      </c>
      <c r="R301" s="76" t="s">
        <v>711</v>
      </c>
      <c r="S301" s="12"/>
      <c r="T301" s="12"/>
      <c r="U301" s="279">
        <f>1-1</f>
        <v>0</v>
      </c>
      <c r="V301" s="279"/>
      <c r="W301" s="12"/>
      <c r="X301" s="12"/>
      <c r="Y301" s="12"/>
      <c r="Z301" s="9">
        <v>0</v>
      </c>
      <c r="AA301" s="76" t="s">
        <v>711</v>
      </c>
      <c r="AB301" s="137"/>
      <c r="AC301" s="12"/>
      <c r="AD301" s="12"/>
      <c r="AE301" s="279">
        <f>1-1</f>
        <v>0</v>
      </c>
      <c r="AF301" s="279"/>
      <c r="AG301" s="12"/>
      <c r="AH301" s="12"/>
      <c r="AI301" s="12"/>
      <c r="AJ301" s="12"/>
      <c r="AK301" s="12"/>
      <c r="AL301" s="9">
        <v>0</v>
      </c>
      <c r="AM301" s="110" t="s">
        <v>711</v>
      </c>
      <c r="AN301" s="242" t="s">
        <v>650</v>
      </c>
      <c r="AO301" s="490"/>
    </row>
    <row r="302" spans="1:41" s="16" customFormat="1" ht="23.25" hidden="1" customHeight="1">
      <c r="A302" s="517"/>
      <c r="B302" s="521" t="s">
        <v>519</v>
      </c>
      <c r="C302" s="221" t="s">
        <v>239</v>
      </c>
      <c r="D302" s="222" t="s">
        <v>240</v>
      </c>
      <c r="E302" s="235" t="s">
        <v>557</v>
      </c>
      <c r="F302" s="123"/>
      <c r="G302" s="12">
        <v>35</v>
      </c>
      <c r="H302" s="12"/>
      <c r="I302" s="9">
        <v>1</v>
      </c>
      <c r="J302" s="76" t="s">
        <v>17</v>
      </c>
      <c r="K302" s="12"/>
      <c r="L302" s="12"/>
      <c r="M302" s="12"/>
      <c r="N302" s="279"/>
      <c r="O302" s="12"/>
      <c r="P302" s="12"/>
      <c r="Q302" s="11"/>
      <c r="R302" s="75"/>
      <c r="S302" s="12"/>
      <c r="T302" s="12"/>
      <c r="U302" s="279"/>
      <c r="V302" s="279"/>
      <c r="W302" s="12"/>
      <c r="X302" s="12"/>
      <c r="Y302" s="12"/>
      <c r="Z302" s="11"/>
      <c r="AA302" s="75"/>
      <c r="AB302" s="137"/>
      <c r="AC302" s="12"/>
      <c r="AD302" s="12"/>
      <c r="AE302" s="279"/>
      <c r="AF302" s="279"/>
      <c r="AG302" s="12"/>
      <c r="AH302" s="12"/>
      <c r="AI302" s="12"/>
      <c r="AJ302" s="12"/>
      <c r="AK302" s="12"/>
      <c r="AL302" s="11"/>
      <c r="AM302" s="137"/>
      <c r="AN302" s="242" t="s">
        <v>650</v>
      </c>
      <c r="AO302" s="490"/>
    </row>
    <row r="303" spans="1:41" s="16" customFormat="1" ht="18" hidden="1" customHeight="1">
      <c r="A303" s="517">
        <v>761</v>
      </c>
      <c r="B303" s="521" t="s">
        <v>519</v>
      </c>
      <c r="C303" s="181" t="s">
        <v>241</v>
      </c>
      <c r="D303" s="132" t="s">
        <v>535</v>
      </c>
      <c r="E303" s="132" t="s">
        <v>203</v>
      </c>
      <c r="F303" s="123" t="s">
        <v>677</v>
      </c>
      <c r="G303" s="6" t="s">
        <v>0</v>
      </c>
      <c r="H303" s="6">
        <v>190</v>
      </c>
      <c r="I303" s="9">
        <v>0</v>
      </c>
      <c r="J303" s="76" t="s">
        <v>532</v>
      </c>
      <c r="K303" s="6">
        <v>190</v>
      </c>
      <c r="L303" s="6"/>
      <c r="M303" s="6"/>
      <c r="N303" s="17">
        <v>50</v>
      </c>
      <c r="O303" s="6"/>
      <c r="P303" s="6"/>
      <c r="Q303" s="9">
        <v>1</v>
      </c>
      <c r="R303" s="75" t="s">
        <v>668</v>
      </c>
      <c r="S303" s="6"/>
      <c r="T303" s="6"/>
      <c r="U303" s="17"/>
      <c r="V303" s="17"/>
      <c r="W303" s="6"/>
      <c r="X303" s="6"/>
      <c r="Y303" s="6"/>
      <c r="Z303" s="9">
        <v>1</v>
      </c>
      <c r="AA303" s="75" t="s">
        <v>668</v>
      </c>
      <c r="AB303" s="137"/>
      <c r="AC303" s="6"/>
      <c r="AD303" s="6"/>
      <c r="AE303" s="17"/>
      <c r="AF303" s="17"/>
      <c r="AG303" s="6"/>
      <c r="AH303" s="6"/>
      <c r="AI303" s="6"/>
      <c r="AJ303" s="6"/>
      <c r="AK303" s="6"/>
      <c r="AL303" s="9">
        <v>1</v>
      </c>
      <c r="AM303" s="137" t="s">
        <v>668</v>
      </c>
      <c r="AN303" s="242" t="s">
        <v>650</v>
      </c>
      <c r="AO303" s="490"/>
    </row>
    <row r="304" spans="1:41" s="16" customFormat="1" ht="18" customHeight="1">
      <c r="A304" s="517"/>
      <c r="B304" s="521" t="s">
        <v>519</v>
      </c>
      <c r="C304" s="181" t="s">
        <v>241</v>
      </c>
      <c r="D304" s="132" t="s">
        <v>535</v>
      </c>
      <c r="E304" s="132" t="s">
        <v>203</v>
      </c>
      <c r="F304" s="123" t="s">
        <v>677</v>
      </c>
      <c r="G304" s="6"/>
      <c r="H304" s="6"/>
      <c r="I304" s="9"/>
      <c r="J304" s="76"/>
      <c r="K304" s="6"/>
      <c r="L304" s="34"/>
      <c r="M304" s="34">
        <v>60</v>
      </c>
      <c r="N304" s="283"/>
      <c r="O304" s="34"/>
      <c r="P304" s="34"/>
      <c r="Q304" s="40">
        <v>0.46029999999999999</v>
      </c>
      <c r="R304" s="75" t="s">
        <v>41</v>
      </c>
      <c r="S304" s="6"/>
      <c r="T304" s="6"/>
      <c r="U304" s="282"/>
      <c r="V304" s="282">
        <v>60</v>
      </c>
      <c r="W304" s="25"/>
      <c r="X304" s="34"/>
      <c r="Y304" s="34"/>
      <c r="Z304" s="40">
        <v>0.46029999999999999</v>
      </c>
      <c r="AA304" s="75" t="s">
        <v>41</v>
      </c>
      <c r="AB304" s="137"/>
      <c r="AC304" s="449">
        <v>60</v>
      </c>
      <c r="AD304" s="469"/>
      <c r="AE304" s="34"/>
      <c r="AF304" s="34"/>
      <c r="AG304" s="34">
        <v>60</v>
      </c>
      <c r="AH304" s="34"/>
      <c r="AI304" s="34"/>
      <c r="AJ304" s="34"/>
      <c r="AK304" s="34"/>
      <c r="AL304" s="9">
        <v>1</v>
      </c>
      <c r="AM304" s="137" t="s">
        <v>668</v>
      </c>
      <c r="AN304" s="242" t="s">
        <v>650</v>
      </c>
      <c r="AO304" s="490"/>
    </row>
    <row r="305" spans="1:41" s="16" customFormat="1" ht="18" customHeight="1">
      <c r="A305" s="517"/>
      <c r="B305" s="521" t="s">
        <v>519</v>
      </c>
      <c r="C305" s="181" t="s">
        <v>241</v>
      </c>
      <c r="D305" s="132" t="s">
        <v>535</v>
      </c>
      <c r="E305" s="132" t="s">
        <v>203</v>
      </c>
      <c r="F305" s="123" t="s">
        <v>677</v>
      </c>
      <c r="G305" s="6"/>
      <c r="H305" s="6"/>
      <c r="I305" s="9"/>
      <c r="J305" s="76"/>
      <c r="K305" s="6"/>
      <c r="L305" s="34">
        <v>50</v>
      </c>
      <c r="M305" s="25"/>
      <c r="N305" s="283"/>
      <c r="O305" s="34"/>
      <c r="P305" s="34"/>
      <c r="Q305" s="9">
        <v>0</v>
      </c>
      <c r="R305" s="76" t="s">
        <v>532</v>
      </c>
      <c r="S305" s="6"/>
      <c r="T305" s="6"/>
      <c r="U305" s="282">
        <v>50</v>
      </c>
      <c r="V305" s="283"/>
      <c r="W305" s="25"/>
      <c r="X305" s="34"/>
      <c r="Y305" s="34"/>
      <c r="Z305" s="9">
        <v>0</v>
      </c>
      <c r="AA305" s="76" t="s">
        <v>532</v>
      </c>
      <c r="AB305" s="110"/>
      <c r="AC305" s="449">
        <v>50</v>
      </c>
      <c r="AD305" s="469"/>
      <c r="AE305" s="34"/>
      <c r="AF305" s="34">
        <v>50</v>
      </c>
      <c r="AG305" s="34"/>
      <c r="AH305" s="34"/>
      <c r="AI305" s="34"/>
      <c r="AJ305" s="34"/>
      <c r="AK305" s="34"/>
      <c r="AL305" s="9">
        <v>0.54420000000000002</v>
      </c>
      <c r="AM305" s="137" t="s">
        <v>41</v>
      </c>
      <c r="AN305" s="242"/>
      <c r="AO305" s="490"/>
    </row>
    <row r="306" spans="1:41" s="16" customFormat="1" ht="18" customHeight="1">
      <c r="A306" s="517">
        <v>761</v>
      </c>
      <c r="B306" s="521" t="s">
        <v>519</v>
      </c>
      <c r="C306" s="181" t="s">
        <v>241</v>
      </c>
      <c r="D306" s="132" t="s">
        <v>535</v>
      </c>
      <c r="E306" s="132" t="s">
        <v>203</v>
      </c>
      <c r="F306" s="123" t="s">
        <v>677</v>
      </c>
      <c r="G306" s="6"/>
      <c r="H306" s="6"/>
      <c r="I306" s="9"/>
      <c r="J306" s="76"/>
      <c r="K306" s="6"/>
      <c r="L306" s="34">
        <v>30</v>
      </c>
      <c r="M306" s="25"/>
      <c r="N306" s="283"/>
      <c r="O306" s="34"/>
      <c r="P306" s="34"/>
      <c r="Q306" s="9">
        <v>0</v>
      </c>
      <c r="R306" s="76" t="s">
        <v>532</v>
      </c>
      <c r="S306" s="6"/>
      <c r="T306" s="6"/>
      <c r="U306" s="282">
        <v>30</v>
      </c>
      <c r="V306" s="283"/>
      <c r="W306" s="25"/>
      <c r="X306" s="34"/>
      <c r="Y306" s="34"/>
      <c r="Z306" s="9">
        <v>0</v>
      </c>
      <c r="AA306" s="76" t="s">
        <v>532</v>
      </c>
      <c r="AB306" s="110"/>
      <c r="AC306" s="449">
        <v>30</v>
      </c>
      <c r="AD306" s="469"/>
      <c r="AE306" s="34">
        <v>30</v>
      </c>
      <c r="AF306" s="25"/>
      <c r="AG306" s="25"/>
      <c r="AH306" s="34"/>
      <c r="AI306" s="34"/>
      <c r="AJ306" s="34"/>
      <c r="AK306" s="34"/>
      <c r="AL306" s="9">
        <v>0</v>
      </c>
      <c r="AM306" s="110" t="s">
        <v>532</v>
      </c>
      <c r="AN306" s="242" t="s">
        <v>650</v>
      </c>
      <c r="AO306" s="490"/>
    </row>
    <row r="307" spans="1:41" s="16" customFormat="1" ht="18" hidden="1" customHeight="1">
      <c r="A307" s="517"/>
      <c r="B307" s="521" t="s">
        <v>519</v>
      </c>
      <c r="C307" s="94" t="s">
        <v>242</v>
      </c>
      <c r="D307" s="95" t="s">
        <v>243</v>
      </c>
      <c r="E307" s="235" t="s">
        <v>557</v>
      </c>
      <c r="F307" s="123" t="s">
        <v>677</v>
      </c>
      <c r="G307" s="8">
        <v>19</v>
      </c>
      <c r="H307" s="8"/>
      <c r="I307" s="9">
        <v>1</v>
      </c>
      <c r="J307" s="76" t="s">
        <v>17</v>
      </c>
      <c r="K307" s="8"/>
      <c r="L307" s="8"/>
      <c r="M307" s="8"/>
      <c r="N307" s="284"/>
      <c r="O307" s="8"/>
      <c r="P307" s="8"/>
      <c r="Q307" s="9">
        <v>0</v>
      </c>
      <c r="R307" s="76" t="s">
        <v>668</v>
      </c>
      <c r="S307" s="8"/>
      <c r="T307" s="8"/>
      <c r="U307" s="284"/>
      <c r="V307" s="284"/>
      <c r="W307" s="8"/>
      <c r="X307" s="8"/>
      <c r="Y307" s="8"/>
      <c r="Z307" s="9">
        <v>0</v>
      </c>
      <c r="AA307" s="76" t="s">
        <v>532</v>
      </c>
      <c r="AB307" s="110" t="s">
        <v>668</v>
      </c>
      <c r="AC307" s="8"/>
      <c r="AD307" s="8"/>
      <c r="AE307" s="8"/>
      <c r="AF307" s="8"/>
      <c r="AG307" s="8"/>
      <c r="AH307" s="8"/>
      <c r="AI307" s="8"/>
      <c r="AJ307" s="8"/>
      <c r="AK307" s="8"/>
      <c r="AL307" s="9">
        <v>1</v>
      </c>
      <c r="AM307" s="110" t="s">
        <v>668</v>
      </c>
      <c r="AN307" s="242" t="s">
        <v>650</v>
      </c>
      <c r="AO307" s="490"/>
    </row>
    <row r="308" spans="1:41" s="16" customFormat="1" ht="18" hidden="1" customHeight="1">
      <c r="A308" s="517"/>
      <c r="B308" s="521" t="s">
        <v>519</v>
      </c>
      <c r="C308" s="94" t="s">
        <v>242</v>
      </c>
      <c r="D308" s="95" t="s">
        <v>243</v>
      </c>
      <c r="E308" s="235" t="s">
        <v>557</v>
      </c>
      <c r="F308" s="123" t="s">
        <v>677</v>
      </c>
      <c r="G308" s="8"/>
      <c r="H308" s="8">
        <v>1</v>
      </c>
      <c r="I308" s="218">
        <v>0</v>
      </c>
      <c r="J308" s="83" t="s">
        <v>532</v>
      </c>
      <c r="K308" s="8">
        <v>1</v>
      </c>
      <c r="L308" s="8">
        <v>1</v>
      </c>
      <c r="M308" s="8"/>
      <c r="N308" s="284"/>
      <c r="O308" s="8"/>
      <c r="P308" s="8"/>
      <c r="Q308" s="9">
        <v>0</v>
      </c>
      <c r="R308" s="76" t="s">
        <v>532</v>
      </c>
      <c r="S308" s="8"/>
      <c r="T308" s="8"/>
      <c r="U308" s="284">
        <v>1</v>
      </c>
      <c r="V308" s="284"/>
      <c r="W308" s="8"/>
      <c r="X308" s="8"/>
      <c r="Y308" s="8"/>
      <c r="Z308" s="9">
        <v>0</v>
      </c>
      <c r="AA308" s="76" t="s">
        <v>532</v>
      </c>
      <c r="AB308" s="110"/>
      <c r="AC308" s="477"/>
      <c r="AD308" s="477"/>
      <c r="AE308" s="8">
        <f>1-1</f>
        <v>0</v>
      </c>
      <c r="AF308" s="8"/>
      <c r="AG308" s="8"/>
      <c r="AH308" s="8"/>
      <c r="AI308" s="8"/>
      <c r="AJ308" s="8"/>
      <c r="AK308" s="447">
        <v>1</v>
      </c>
      <c r="AL308" s="9">
        <v>0</v>
      </c>
      <c r="AM308" s="110" t="s">
        <v>711</v>
      </c>
      <c r="AN308" s="242" t="s">
        <v>650</v>
      </c>
      <c r="AO308" s="490"/>
    </row>
    <row r="309" spans="1:41" s="16" customFormat="1" ht="24.75" hidden="1" customHeight="1">
      <c r="A309" s="517"/>
      <c r="B309" s="521" t="s">
        <v>519</v>
      </c>
      <c r="C309" s="86" t="s">
        <v>244</v>
      </c>
      <c r="D309" s="104" t="s">
        <v>221</v>
      </c>
      <c r="E309" s="104" t="s">
        <v>203</v>
      </c>
      <c r="F309" s="113"/>
      <c r="G309" s="12">
        <v>48</v>
      </c>
      <c r="H309" s="6"/>
      <c r="I309" s="9">
        <v>1</v>
      </c>
      <c r="J309" s="76" t="s">
        <v>17</v>
      </c>
      <c r="K309" s="6"/>
      <c r="L309" s="6"/>
      <c r="M309" s="6"/>
      <c r="N309" s="17"/>
      <c r="O309" s="6"/>
      <c r="P309" s="6"/>
      <c r="Q309" s="9">
        <v>1</v>
      </c>
      <c r="R309" s="76" t="s">
        <v>668</v>
      </c>
      <c r="S309" s="6"/>
      <c r="T309" s="6"/>
      <c r="U309" s="17"/>
      <c r="V309" s="17"/>
      <c r="W309" s="6"/>
      <c r="X309" s="6"/>
      <c r="Y309" s="6"/>
      <c r="Z309" s="9">
        <v>1</v>
      </c>
      <c r="AA309" s="76" t="s">
        <v>668</v>
      </c>
      <c r="AB309" s="110"/>
      <c r="AC309" s="6"/>
      <c r="AD309" s="6"/>
      <c r="AE309" s="6"/>
      <c r="AF309" s="6"/>
      <c r="AG309" s="6"/>
      <c r="AH309" s="6"/>
      <c r="AI309" s="6"/>
      <c r="AJ309" s="6"/>
      <c r="AK309" s="6"/>
      <c r="AL309" s="9">
        <v>1</v>
      </c>
      <c r="AM309" s="110" t="s">
        <v>668</v>
      </c>
      <c r="AN309" s="242" t="s">
        <v>650</v>
      </c>
      <c r="AO309" s="490"/>
    </row>
    <row r="310" spans="1:41" s="16" customFormat="1" ht="24.75" hidden="1" customHeight="1">
      <c r="A310" s="517"/>
      <c r="B310" s="521" t="s">
        <v>519</v>
      </c>
      <c r="C310" s="86" t="s">
        <v>212</v>
      </c>
      <c r="D310" s="104" t="s">
        <v>176</v>
      </c>
      <c r="E310" s="97" t="s">
        <v>214</v>
      </c>
      <c r="F310" s="114"/>
      <c r="G310" s="6">
        <v>12</v>
      </c>
      <c r="H310" s="12"/>
      <c r="I310" s="9">
        <v>1</v>
      </c>
      <c r="J310" s="76" t="s">
        <v>17</v>
      </c>
      <c r="K310" s="12"/>
      <c r="L310" s="12"/>
      <c r="M310" s="12"/>
      <c r="N310" s="279"/>
      <c r="O310" s="12"/>
      <c r="P310" s="12"/>
      <c r="Q310" s="9">
        <v>1</v>
      </c>
      <c r="R310" s="76" t="s">
        <v>668</v>
      </c>
      <c r="S310" s="12"/>
      <c r="T310" s="12"/>
      <c r="U310" s="279"/>
      <c r="V310" s="279"/>
      <c r="W310" s="12"/>
      <c r="X310" s="12"/>
      <c r="Y310" s="12"/>
      <c r="Z310" s="9">
        <v>1</v>
      </c>
      <c r="AA310" s="76" t="s">
        <v>668</v>
      </c>
      <c r="AB310" s="137"/>
      <c r="AC310" s="12"/>
      <c r="AD310" s="12"/>
      <c r="AE310" s="12"/>
      <c r="AF310" s="12"/>
      <c r="AG310" s="12"/>
      <c r="AH310" s="12"/>
      <c r="AI310" s="12"/>
      <c r="AJ310" s="12"/>
      <c r="AK310" s="12"/>
      <c r="AL310" s="9">
        <v>1</v>
      </c>
      <c r="AM310" s="110" t="s">
        <v>668</v>
      </c>
      <c r="AN310" s="242" t="s">
        <v>650</v>
      </c>
      <c r="AO310" s="490"/>
    </row>
    <row r="311" spans="1:41" s="16" customFormat="1" ht="18" hidden="1" customHeight="1">
      <c r="A311" s="517"/>
      <c r="B311" s="521" t="s">
        <v>519</v>
      </c>
      <c r="C311" s="105" t="s">
        <v>245</v>
      </c>
      <c r="D311" s="104" t="s">
        <v>33</v>
      </c>
      <c r="E311" s="235" t="s">
        <v>288</v>
      </c>
      <c r="F311" s="115"/>
      <c r="G311" s="6">
        <v>19</v>
      </c>
      <c r="H311" s="12"/>
      <c r="I311" s="9">
        <v>1</v>
      </c>
      <c r="J311" s="76" t="s">
        <v>17</v>
      </c>
      <c r="K311" s="12"/>
      <c r="L311" s="12"/>
      <c r="M311" s="12"/>
      <c r="N311" s="279"/>
      <c r="O311" s="12"/>
      <c r="P311" s="12"/>
      <c r="Q311" s="9">
        <v>1</v>
      </c>
      <c r="R311" s="76" t="s">
        <v>668</v>
      </c>
      <c r="S311" s="12"/>
      <c r="T311" s="12"/>
      <c r="U311" s="279"/>
      <c r="V311" s="279"/>
      <c r="W311" s="12"/>
      <c r="X311" s="12"/>
      <c r="Y311" s="12"/>
      <c r="Z311" s="9">
        <v>1</v>
      </c>
      <c r="AA311" s="76" t="s">
        <v>668</v>
      </c>
      <c r="AB311" s="137"/>
      <c r="AC311" s="12"/>
      <c r="AD311" s="12"/>
      <c r="AE311" s="12"/>
      <c r="AF311" s="12"/>
      <c r="AG311" s="12"/>
      <c r="AH311" s="12"/>
      <c r="AI311" s="12"/>
      <c r="AJ311" s="12"/>
      <c r="AK311" s="12"/>
      <c r="AL311" s="9">
        <v>1</v>
      </c>
      <c r="AM311" s="110" t="s">
        <v>668</v>
      </c>
      <c r="AN311" s="242" t="s">
        <v>650</v>
      </c>
      <c r="AO311" s="490"/>
    </row>
    <row r="312" spans="1:41" s="16" customFormat="1" ht="20.25" hidden="1" customHeight="1">
      <c r="A312" s="517">
        <v>903</v>
      </c>
      <c r="B312" s="521" t="s">
        <v>519</v>
      </c>
      <c r="C312" s="86" t="s">
        <v>246</v>
      </c>
      <c r="D312" s="104" t="s">
        <v>43</v>
      </c>
      <c r="E312" s="235" t="s">
        <v>557</v>
      </c>
      <c r="F312" s="123" t="s">
        <v>688</v>
      </c>
      <c r="G312" s="6" t="s">
        <v>0</v>
      </c>
      <c r="H312" s="6">
        <v>80</v>
      </c>
      <c r="I312" s="9">
        <v>0.58760000000000001</v>
      </c>
      <c r="J312" s="76" t="s">
        <v>41</v>
      </c>
      <c r="K312" s="6">
        <v>80</v>
      </c>
      <c r="L312" s="6"/>
      <c r="M312" s="6"/>
      <c r="N312" s="17">
        <v>80</v>
      </c>
      <c r="O312" s="6"/>
      <c r="P312" s="6"/>
      <c r="Q312" s="9">
        <v>1</v>
      </c>
      <c r="R312" s="75" t="s">
        <v>668</v>
      </c>
      <c r="S312" s="6"/>
      <c r="T312" s="6"/>
      <c r="U312" s="17"/>
      <c r="V312" s="17"/>
      <c r="W312" s="6"/>
      <c r="X312" s="6"/>
      <c r="Y312" s="6"/>
      <c r="Z312" s="9">
        <v>1</v>
      </c>
      <c r="AA312" s="75" t="s">
        <v>668</v>
      </c>
      <c r="AB312" s="137"/>
      <c r="AC312" s="6"/>
      <c r="AD312" s="6"/>
      <c r="AE312" s="6"/>
      <c r="AF312" s="6"/>
      <c r="AG312" s="6"/>
      <c r="AH312" s="6"/>
      <c r="AI312" s="6"/>
      <c r="AJ312" s="6"/>
      <c r="AK312" s="6"/>
      <c r="AL312" s="9">
        <v>1</v>
      </c>
      <c r="AM312" s="137" t="s">
        <v>668</v>
      </c>
      <c r="AN312" s="242" t="s">
        <v>650</v>
      </c>
      <c r="AO312" s="490"/>
    </row>
    <row r="313" spans="1:41" s="16" customFormat="1" ht="21" hidden="1" customHeight="1">
      <c r="A313" s="517"/>
      <c r="B313" s="521" t="s">
        <v>519</v>
      </c>
      <c r="C313" s="86" t="s">
        <v>247</v>
      </c>
      <c r="D313" s="104" t="s">
        <v>33</v>
      </c>
      <c r="E313" s="104" t="s">
        <v>205</v>
      </c>
      <c r="F313" s="115"/>
      <c r="G313" s="6">
        <v>14</v>
      </c>
      <c r="H313" s="6"/>
      <c r="I313" s="9">
        <v>1</v>
      </c>
      <c r="J313" s="76" t="s">
        <v>17</v>
      </c>
      <c r="K313" s="6"/>
      <c r="L313" s="6"/>
      <c r="M313" s="6"/>
      <c r="N313" s="17"/>
      <c r="O313" s="6"/>
      <c r="P313" s="6"/>
      <c r="Q313" s="9">
        <v>1</v>
      </c>
      <c r="R313" s="76" t="s">
        <v>668</v>
      </c>
      <c r="S313" s="6"/>
      <c r="T313" s="6"/>
      <c r="U313" s="17"/>
      <c r="V313" s="17"/>
      <c r="W313" s="6"/>
      <c r="X313" s="6"/>
      <c r="Y313" s="6"/>
      <c r="Z313" s="9">
        <v>1</v>
      </c>
      <c r="AA313" s="76" t="s">
        <v>668</v>
      </c>
      <c r="AB313" s="110"/>
      <c r="AC313" s="6"/>
      <c r="AD313" s="6"/>
      <c r="AE313" s="6"/>
      <c r="AF313" s="6"/>
      <c r="AG313" s="6"/>
      <c r="AH313" s="6"/>
      <c r="AI313" s="6"/>
      <c r="AJ313" s="6"/>
      <c r="AK313" s="6"/>
      <c r="AL313" s="9">
        <v>1</v>
      </c>
      <c r="AM313" s="110" t="s">
        <v>668</v>
      </c>
      <c r="AN313" s="242" t="s">
        <v>650</v>
      </c>
      <c r="AO313" s="490"/>
    </row>
    <row r="314" spans="1:41" s="16" customFormat="1" ht="18" hidden="1" customHeight="1">
      <c r="A314" s="517"/>
      <c r="B314" s="521" t="s">
        <v>519</v>
      </c>
      <c r="C314" s="105" t="s">
        <v>248</v>
      </c>
      <c r="D314" s="104" t="s">
        <v>9</v>
      </c>
      <c r="E314" s="104" t="s">
        <v>213</v>
      </c>
      <c r="F314" s="115"/>
      <c r="G314" s="6">
        <v>37</v>
      </c>
      <c r="H314" s="6"/>
      <c r="I314" s="9">
        <v>1</v>
      </c>
      <c r="J314" s="76" t="s">
        <v>249</v>
      </c>
      <c r="K314" s="6"/>
      <c r="L314" s="6"/>
      <c r="M314" s="6"/>
      <c r="N314" s="17"/>
      <c r="O314" s="6"/>
      <c r="P314" s="6"/>
      <c r="Q314" s="9">
        <v>1</v>
      </c>
      <c r="R314" s="76" t="s">
        <v>668</v>
      </c>
      <c r="S314" s="6"/>
      <c r="T314" s="6"/>
      <c r="U314" s="17"/>
      <c r="V314" s="17"/>
      <c r="W314" s="6"/>
      <c r="X314" s="6"/>
      <c r="Y314" s="6"/>
      <c r="Z314" s="9">
        <v>1</v>
      </c>
      <c r="AA314" s="76" t="s">
        <v>668</v>
      </c>
      <c r="AB314" s="110"/>
      <c r="AC314" s="6"/>
      <c r="AD314" s="6"/>
      <c r="AE314" s="6"/>
      <c r="AF314" s="6"/>
      <c r="AG314" s="6"/>
      <c r="AH314" s="6"/>
      <c r="AI314" s="6"/>
      <c r="AJ314" s="6"/>
      <c r="AK314" s="6"/>
      <c r="AL314" s="9">
        <v>1</v>
      </c>
      <c r="AM314" s="110" t="s">
        <v>668</v>
      </c>
      <c r="AN314" s="242" t="s">
        <v>650</v>
      </c>
      <c r="AO314" s="490"/>
    </row>
    <row r="315" spans="1:41" s="16" customFormat="1" ht="18" hidden="1" customHeight="1">
      <c r="A315" s="517"/>
      <c r="B315" s="521" t="s">
        <v>519</v>
      </c>
      <c r="C315" s="105" t="s">
        <v>250</v>
      </c>
      <c r="D315" s="104" t="s">
        <v>176</v>
      </c>
      <c r="E315" s="104" t="s">
        <v>203</v>
      </c>
      <c r="F315" s="115"/>
      <c r="G315" s="6">
        <v>38</v>
      </c>
      <c r="H315" s="6"/>
      <c r="I315" s="9">
        <v>1</v>
      </c>
      <c r="J315" s="76" t="s">
        <v>17</v>
      </c>
      <c r="K315" s="6"/>
      <c r="L315" s="6"/>
      <c r="M315" s="6"/>
      <c r="N315" s="17"/>
      <c r="O315" s="6"/>
      <c r="P315" s="6"/>
      <c r="Q315" s="9">
        <v>1</v>
      </c>
      <c r="R315" s="76" t="s">
        <v>668</v>
      </c>
      <c r="S315" s="6"/>
      <c r="T315" s="6"/>
      <c r="U315" s="17"/>
      <c r="V315" s="17"/>
      <c r="W315" s="6"/>
      <c r="X315" s="6"/>
      <c r="Y315" s="6"/>
      <c r="Z315" s="9">
        <v>1</v>
      </c>
      <c r="AA315" s="76" t="s">
        <v>668</v>
      </c>
      <c r="AB315" s="110"/>
      <c r="AC315" s="6"/>
      <c r="AD315" s="6"/>
      <c r="AE315" s="6"/>
      <c r="AF315" s="6"/>
      <c r="AG315" s="6"/>
      <c r="AH315" s="6"/>
      <c r="AI315" s="6"/>
      <c r="AJ315" s="6"/>
      <c r="AK315" s="6"/>
      <c r="AL315" s="9">
        <v>1</v>
      </c>
      <c r="AM315" s="110" t="s">
        <v>668</v>
      </c>
      <c r="AN315" s="242" t="s">
        <v>650</v>
      </c>
      <c r="AO315" s="490"/>
    </row>
    <row r="316" spans="1:41" s="16" customFormat="1" ht="25.5" customHeight="1">
      <c r="A316" s="517">
        <v>671</v>
      </c>
      <c r="B316" s="521" t="s">
        <v>519</v>
      </c>
      <c r="C316" s="181" t="s">
        <v>251</v>
      </c>
      <c r="D316" s="132" t="s">
        <v>204</v>
      </c>
      <c r="E316" s="235" t="s">
        <v>271</v>
      </c>
      <c r="F316" s="123" t="s">
        <v>688</v>
      </c>
      <c r="G316" s="6" t="s">
        <v>0</v>
      </c>
      <c r="H316" s="6">
        <v>29</v>
      </c>
      <c r="I316" s="9">
        <v>0.4088</v>
      </c>
      <c r="J316" s="76" t="s">
        <v>41</v>
      </c>
      <c r="K316" s="6">
        <v>29</v>
      </c>
      <c r="L316" s="6"/>
      <c r="M316" s="6">
        <v>18</v>
      </c>
      <c r="N316" s="17"/>
      <c r="O316" s="6"/>
      <c r="P316" s="6"/>
      <c r="Q316" s="9">
        <v>0.82299999999999995</v>
      </c>
      <c r="R316" s="75" t="s">
        <v>41</v>
      </c>
      <c r="S316" s="6"/>
      <c r="T316" s="6"/>
      <c r="U316" s="17"/>
      <c r="V316" s="17">
        <v>18</v>
      </c>
      <c r="W316" s="6"/>
      <c r="X316" s="6"/>
      <c r="Y316" s="6"/>
      <c r="Z316" s="9">
        <v>0.82299999999999995</v>
      </c>
      <c r="AA316" s="75" t="s">
        <v>41</v>
      </c>
      <c r="AB316" s="137"/>
      <c r="AC316" s="449">
        <v>18</v>
      </c>
      <c r="AD316" s="469"/>
      <c r="AE316" s="6"/>
      <c r="AF316" s="25"/>
      <c r="AG316" s="6"/>
      <c r="AH316" s="6"/>
      <c r="AI316" s="6">
        <v>18</v>
      </c>
      <c r="AJ316" s="6"/>
      <c r="AK316" s="6"/>
      <c r="AL316" s="9">
        <v>0.87570000000000003</v>
      </c>
      <c r="AM316" s="137" t="s">
        <v>1011</v>
      </c>
      <c r="AN316" s="242" t="s">
        <v>650</v>
      </c>
      <c r="AO316" s="490"/>
    </row>
    <row r="317" spans="1:41" s="16" customFormat="1" ht="23.25" hidden="1" customHeight="1">
      <c r="A317" s="517"/>
      <c r="B317" s="521" t="s">
        <v>519</v>
      </c>
      <c r="C317" s="181" t="s">
        <v>251</v>
      </c>
      <c r="D317" s="132" t="s">
        <v>204</v>
      </c>
      <c r="E317" s="235" t="s">
        <v>271</v>
      </c>
      <c r="F317" s="123" t="s">
        <v>688</v>
      </c>
      <c r="G317" s="12"/>
      <c r="H317" s="6">
        <v>1</v>
      </c>
      <c r="I317" s="9">
        <v>0</v>
      </c>
      <c r="J317" s="76" t="s">
        <v>532</v>
      </c>
      <c r="K317" s="6">
        <v>1</v>
      </c>
      <c r="L317" s="6">
        <v>12</v>
      </c>
      <c r="M317" s="6"/>
      <c r="N317" s="17"/>
      <c r="O317" s="6"/>
      <c r="P317" s="6"/>
      <c r="Q317" s="9">
        <v>0</v>
      </c>
      <c r="R317" s="76" t="s">
        <v>532</v>
      </c>
      <c r="S317" s="6"/>
      <c r="T317" s="6"/>
      <c r="U317" s="17">
        <v>12</v>
      </c>
      <c r="V317" s="17"/>
      <c r="W317" s="6"/>
      <c r="X317" s="6"/>
      <c r="Y317" s="6"/>
      <c r="Z317" s="9">
        <v>0</v>
      </c>
      <c r="AA317" s="76" t="s">
        <v>532</v>
      </c>
      <c r="AB317" s="110"/>
      <c r="AC317" s="469"/>
      <c r="AD317" s="469"/>
      <c r="AE317" s="25"/>
      <c r="AF317" s="6"/>
      <c r="AG317" s="6"/>
      <c r="AH317" s="6"/>
      <c r="AI317" s="6"/>
      <c r="AJ317" s="6"/>
      <c r="AK317" s="449">
        <v>12</v>
      </c>
      <c r="AL317" s="9">
        <v>0</v>
      </c>
      <c r="AM317" s="137" t="s">
        <v>711</v>
      </c>
      <c r="AN317" s="242" t="s">
        <v>650</v>
      </c>
      <c r="AO317" s="490" t="s">
        <v>1081</v>
      </c>
    </row>
    <row r="318" spans="1:41" s="16" customFormat="1" ht="18" hidden="1" customHeight="1">
      <c r="A318" s="517"/>
      <c r="B318" s="521" t="s">
        <v>519</v>
      </c>
      <c r="C318" s="105" t="s">
        <v>252</v>
      </c>
      <c r="D318" s="104" t="s">
        <v>19</v>
      </c>
      <c r="E318" s="104" t="s">
        <v>211</v>
      </c>
      <c r="F318" s="113"/>
      <c r="G318" s="12">
        <v>45</v>
      </c>
      <c r="H318" s="6"/>
      <c r="I318" s="9">
        <v>1</v>
      </c>
      <c r="J318" s="76" t="s">
        <v>17</v>
      </c>
      <c r="K318" s="6"/>
      <c r="L318" s="6"/>
      <c r="M318" s="6"/>
      <c r="N318" s="17"/>
      <c r="O318" s="6"/>
      <c r="P318" s="6"/>
      <c r="Q318" s="9"/>
      <c r="R318" s="76"/>
      <c r="S318" s="6"/>
      <c r="T318" s="6"/>
      <c r="U318" s="17"/>
      <c r="V318" s="17"/>
      <c r="W318" s="6"/>
      <c r="X318" s="6"/>
      <c r="Y318" s="6"/>
      <c r="Z318" s="9"/>
      <c r="AA318" s="76"/>
      <c r="AB318" s="110"/>
      <c r="AC318" s="6"/>
      <c r="AD318" s="6"/>
      <c r="AE318" s="17"/>
      <c r="AF318" s="17"/>
      <c r="AG318" s="6"/>
      <c r="AH318" s="6"/>
      <c r="AI318" s="6"/>
      <c r="AJ318" s="6"/>
      <c r="AK318" s="6"/>
      <c r="AL318" s="9"/>
      <c r="AM318" s="110"/>
      <c r="AN318" s="242" t="s">
        <v>650</v>
      </c>
      <c r="AO318" s="490"/>
    </row>
    <row r="319" spans="1:41" s="16" customFormat="1" ht="18" hidden="1" customHeight="1">
      <c r="A319" s="517"/>
      <c r="B319" s="521" t="s">
        <v>519</v>
      </c>
      <c r="C319" s="94" t="s">
        <v>253</v>
      </c>
      <c r="D319" s="95" t="s">
        <v>33</v>
      </c>
      <c r="E319" s="95" t="s">
        <v>209</v>
      </c>
      <c r="F319" s="123" t="s">
        <v>688</v>
      </c>
      <c r="G319" s="6">
        <v>38</v>
      </c>
      <c r="H319" s="6"/>
      <c r="I319" s="9">
        <v>1</v>
      </c>
      <c r="J319" s="76" t="s">
        <v>17</v>
      </c>
      <c r="K319" s="6"/>
      <c r="L319" s="6"/>
      <c r="M319" s="6"/>
      <c r="N319" s="17"/>
      <c r="O319" s="6"/>
      <c r="P319" s="6"/>
      <c r="Q319" s="9">
        <v>1</v>
      </c>
      <c r="R319" s="76" t="s">
        <v>668</v>
      </c>
      <c r="S319" s="6"/>
      <c r="T319" s="6"/>
      <c r="U319" s="17"/>
      <c r="V319" s="17"/>
      <c r="W319" s="6"/>
      <c r="X319" s="6"/>
      <c r="Y319" s="6"/>
      <c r="Z319" s="9">
        <v>1</v>
      </c>
      <c r="AA319" s="76" t="s">
        <v>668</v>
      </c>
      <c r="AB319" s="110"/>
      <c r="AC319" s="6"/>
      <c r="AD319" s="6"/>
      <c r="AE319" s="17"/>
      <c r="AF319" s="17"/>
      <c r="AG319" s="6"/>
      <c r="AH319" s="6"/>
      <c r="AI319" s="6"/>
      <c r="AJ319" s="6"/>
      <c r="AK319" s="6"/>
      <c r="AL319" s="9">
        <v>1</v>
      </c>
      <c r="AM319" s="110" t="s">
        <v>668</v>
      </c>
      <c r="AN319" s="242" t="s">
        <v>650</v>
      </c>
      <c r="AO319" s="490"/>
    </row>
    <row r="320" spans="1:41" s="16" customFormat="1" ht="18" hidden="1" customHeight="1">
      <c r="A320" s="517"/>
      <c r="B320" s="521" t="s">
        <v>519</v>
      </c>
      <c r="C320" s="94" t="s">
        <v>253</v>
      </c>
      <c r="D320" s="95" t="s">
        <v>33</v>
      </c>
      <c r="E320" s="95" t="s">
        <v>209</v>
      </c>
      <c r="F320" s="123" t="s">
        <v>688</v>
      </c>
      <c r="G320" s="6"/>
      <c r="H320" s="6">
        <v>2</v>
      </c>
      <c r="I320" s="9">
        <v>0</v>
      </c>
      <c r="J320" s="76" t="s">
        <v>532</v>
      </c>
      <c r="K320" s="6">
        <v>2</v>
      </c>
      <c r="L320" s="6">
        <f>2-2</f>
        <v>0</v>
      </c>
      <c r="M320" s="6"/>
      <c r="N320" s="17"/>
      <c r="O320" s="6"/>
      <c r="P320" s="6">
        <v>2</v>
      </c>
      <c r="Q320" s="9">
        <v>0</v>
      </c>
      <c r="R320" s="76" t="s">
        <v>711</v>
      </c>
      <c r="S320" s="6"/>
      <c r="T320" s="6"/>
      <c r="U320" s="17">
        <f>2-2</f>
        <v>0</v>
      </c>
      <c r="V320" s="17"/>
      <c r="W320" s="6"/>
      <c r="X320" s="6"/>
      <c r="Y320" s="6"/>
      <c r="Z320" s="9">
        <v>0</v>
      </c>
      <c r="AA320" s="76" t="s">
        <v>711</v>
      </c>
      <c r="AB320" s="110"/>
      <c r="AC320" s="6"/>
      <c r="AD320" s="6"/>
      <c r="AE320" s="17">
        <f>2-2</f>
        <v>0</v>
      </c>
      <c r="AF320" s="17"/>
      <c r="AG320" s="6"/>
      <c r="AH320" s="6"/>
      <c r="AI320" s="6"/>
      <c r="AJ320" s="6"/>
      <c r="AK320" s="6"/>
      <c r="AL320" s="9">
        <v>0</v>
      </c>
      <c r="AM320" s="110" t="s">
        <v>711</v>
      </c>
      <c r="AN320" s="242" t="s">
        <v>650</v>
      </c>
      <c r="AO320" s="490"/>
    </row>
    <row r="321" spans="1:52" s="16" customFormat="1" ht="18" hidden="1" customHeight="1">
      <c r="A321" s="517"/>
      <c r="B321" s="521" t="s">
        <v>519</v>
      </c>
      <c r="C321" s="133" t="s">
        <v>254</v>
      </c>
      <c r="D321" s="197" t="s">
        <v>9</v>
      </c>
      <c r="E321" s="197" t="s">
        <v>222</v>
      </c>
      <c r="F321" s="123" t="s">
        <v>688</v>
      </c>
      <c r="G321" s="6" t="s">
        <v>0</v>
      </c>
      <c r="H321" s="6">
        <v>42</v>
      </c>
      <c r="I321" s="9">
        <v>0.82330000000000003</v>
      </c>
      <c r="J321" s="76" t="s">
        <v>41</v>
      </c>
      <c r="K321" s="6">
        <v>42</v>
      </c>
      <c r="L321" s="6"/>
      <c r="M321" s="6"/>
      <c r="N321" s="17">
        <v>42</v>
      </c>
      <c r="O321" s="6"/>
      <c r="P321" s="6"/>
      <c r="Q321" s="9">
        <v>1</v>
      </c>
      <c r="R321" s="75" t="s">
        <v>668</v>
      </c>
      <c r="S321" s="6"/>
      <c r="T321" s="6"/>
      <c r="U321" s="17"/>
      <c r="V321" s="17"/>
      <c r="W321" s="6"/>
      <c r="X321" s="6"/>
      <c r="Y321" s="6"/>
      <c r="Z321" s="9">
        <v>1</v>
      </c>
      <c r="AA321" s="75" t="s">
        <v>668</v>
      </c>
      <c r="AB321" s="137"/>
      <c r="AC321" s="6"/>
      <c r="AD321" s="6"/>
      <c r="AE321" s="17"/>
      <c r="AF321" s="17"/>
      <c r="AG321" s="6"/>
      <c r="AH321" s="6"/>
      <c r="AI321" s="6"/>
      <c r="AJ321" s="6"/>
      <c r="AK321" s="6"/>
      <c r="AL321" s="9">
        <v>1</v>
      </c>
      <c r="AM321" s="137" t="s">
        <v>668</v>
      </c>
      <c r="AN321" s="242" t="s">
        <v>650</v>
      </c>
      <c r="AO321" s="490"/>
    </row>
    <row r="322" spans="1:52" s="16" customFormat="1" ht="18" customHeight="1">
      <c r="A322" s="517"/>
      <c r="B322" s="521" t="s">
        <v>519</v>
      </c>
      <c r="C322" s="133" t="s">
        <v>254</v>
      </c>
      <c r="D322" s="197" t="s">
        <v>9</v>
      </c>
      <c r="E322" s="197" t="s">
        <v>222</v>
      </c>
      <c r="F322" s="123" t="s">
        <v>688</v>
      </c>
      <c r="G322" s="6"/>
      <c r="H322" s="6">
        <v>4</v>
      </c>
      <c r="I322" s="9">
        <v>0</v>
      </c>
      <c r="J322" s="76" t="s">
        <v>532</v>
      </c>
      <c r="K322" s="6">
        <v>4</v>
      </c>
      <c r="L322" s="25">
        <v>4</v>
      </c>
      <c r="M322" s="6"/>
      <c r="N322" s="17"/>
      <c r="O322" s="25"/>
      <c r="P322" s="25"/>
      <c r="Q322" s="9">
        <v>0</v>
      </c>
      <c r="R322" s="76" t="s">
        <v>532</v>
      </c>
      <c r="S322" s="6"/>
      <c r="T322" s="6"/>
      <c r="U322" s="283">
        <v>4</v>
      </c>
      <c r="V322" s="17"/>
      <c r="W322" s="6"/>
      <c r="X322" s="25"/>
      <c r="Y322" s="25"/>
      <c r="Z322" s="9">
        <v>0</v>
      </c>
      <c r="AA322" s="76" t="s">
        <v>532</v>
      </c>
      <c r="AB322" s="110"/>
      <c r="AC322" s="448">
        <v>4</v>
      </c>
      <c r="AD322" s="469"/>
      <c r="AE322" s="6">
        <v>4</v>
      </c>
      <c r="AF322" s="17"/>
      <c r="AG322" s="6"/>
      <c r="AH322" s="25"/>
      <c r="AI322" s="25"/>
      <c r="AJ322" s="25"/>
      <c r="AK322" s="25"/>
      <c r="AL322" s="9">
        <v>0</v>
      </c>
      <c r="AM322" s="110" t="s">
        <v>532</v>
      </c>
      <c r="AN322" s="242" t="s">
        <v>650</v>
      </c>
      <c r="AO322" s="490"/>
    </row>
    <row r="323" spans="1:52" s="16" customFormat="1" ht="25.5" hidden="1" customHeight="1">
      <c r="A323" s="517"/>
      <c r="B323" s="521" t="s">
        <v>519</v>
      </c>
      <c r="C323" s="221" t="s">
        <v>255</v>
      </c>
      <c r="D323" s="222" t="s">
        <v>60</v>
      </c>
      <c r="E323" s="235" t="s">
        <v>557</v>
      </c>
      <c r="F323" s="222"/>
      <c r="G323" s="6">
        <v>56</v>
      </c>
      <c r="H323" s="6"/>
      <c r="I323" s="9">
        <v>1</v>
      </c>
      <c r="J323" s="76" t="s">
        <v>17</v>
      </c>
      <c r="K323" s="6"/>
      <c r="L323" s="6"/>
      <c r="M323" s="6"/>
      <c r="N323" s="17"/>
      <c r="O323" s="6"/>
      <c r="P323" s="6"/>
      <c r="Q323" s="9"/>
      <c r="R323" s="76"/>
      <c r="S323" s="6"/>
      <c r="T323" s="6"/>
      <c r="U323" s="17"/>
      <c r="V323" s="17"/>
      <c r="W323" s="6"/>
      <c r="X323" s="6"/>
      <c r="Y323" s="6"/>
      <c r="Z323" s="9"/>
      <c r="AA323" s="76"/>
      <c r="AB323" s="110"/>
      <c r="AC323" s="6"/>
      <c r="AD323" s="6"/>
      <c r="AE323" s="17"/>
      <c r="AF323" s="17"/>
      <c r="AG323" s="6"/>
      <c r="AH323" s="6"/>
      <c r="AI323" s="6"/>
      <c r="AJ323" s="6"/>
      <c r="AK323" s="6"/>
      <c r="AL323" s="9"/>
      <c r="AM323" s="110"/>
      <c r="AN323" s="242" t="s">
        <v>650</v>
      </c>
      <c r="AO323" s="490"/>
    </row>
    <row r="324" spans="1:52" s="16" customFormat="1" ht="18" hidden="1" customHeight="1">
      <c r="A324" s="517"/>
      <c r="B324" s="521" t="s">
        <v>519</v>
      </c>
      <c r="C324" s="221" t="s">
        <v>210</v>
      </c>
      <c r="D324" s="222" t="s">
        <v>206</v>
      </c>
      <c r="E324" s="222" t="s">
        <v>209</v>
      </c>
      <c r="F324" s="222"/>
      <c r="G324" s="6">
        <v>41</v>
      </c>
      <c r="H324" s="6"/>
      <c r="I324" s="9">
        <v>1</v>
      </c>
      <c r="J324" s="76" t="s">
        <v>17</v>
      </c>
      <c r="K324" s="6"/>
      <c r="L324" s="6"/>
      <c r="M324" s="6"/>
      <c r="N324" s="17"/>
      <c r="O324" s="6"/>
      <c r="P324" s="6"/>
      <c r="Q324" s="9"/>
      <c r="R324" s="76"/>
      <c r="S324" s="6"/>
      <c r="T324" s="6"/>
      <c r="U324" s="17"/>
      <c r="V324" s="17"/>
      <c r="W324" s="6"/>
      <c r="X324" s="6"/>
      <c r="Y324" s="6"/>
      <c r="Z324" s="9"/>
      <c r="AA324" s="76"/>
      <c r="AB324" s="110"/>
      <c r="AC324" s="6"/>
      <c r="AD324" s="6"/>
      <c r="AE324" s="17"/>
      <c r="AF324" s="17"/>
      <c r="AG324" s="6"/>
      <c r="AH324" s="6"/>
      <c r="AI324" s="6"/>
      <c r="AJ324" s="6"/>
      <c r="AK324" s="6"/>
      <c r="AL324" s="9"/>
      <c r="AM324" s="110"/>
      <c r="AN324" s="242" t="s">
        <v>650</v>
      </c>
      <c r="AO324" s="490"/>
    </row>
    <row r="325" spans="1:52" s="16" customFormat="1" ht="18" hidden="1" customHeight="1">
      <c r="A325" s="517"/>
      <c r="B325" s="521" t="s">
        <v>519</v>
      </c>
      <c r="C325" s="133" t="s">
        <v>256</v>
      </c>
      <c r="D325" s="132" t="s">
        <v>257</v>
      </c>
      <c r="E325" s="132" t="s">
        <v>209</v>
      </c>
      <c r="F325" s="123" t="s">
        <v>675</v>
      </c>
      <c r="G325" s="6" t="s">
        <v>0</v>
      </c>
      <c r="H325" s="6">
        <v>24</v>
      </c>
      <c r="I325" s="9">
        <v>0.54879999999999995</v>
      </c>
      <c r="J325" s="76" t="s">
        <v>41</v>
      </c>
      <c r="K325" s="6">
        <v>24</v>
      </c>
      <c r="L325" s="6"/>
      <c r="M325" s="6"/>
      <c r="N325" s="17">
        <v>24</v>
      </c>
      <c r="O325" s="6"/>
      <c r="P325" s="6"/>
      <c r="Q325" s="9">
        <v>1</v>
      </c>
      <c r="R325" s="75" t="s">
        <v>668</v>
      </c>
      <c r="S325" s="6"/>
      <c r="T325" s="6"/>
      <c r="U325" s="17"/>
      <c r="V325" s="17"/>
      <c r="W325" s="6"/>
      <c r="X325" s="6"/>
      <c r="Y325" s="6"/>
      <c r="Z325" s="9">
        <v>1</v>
      </c>
      <c r="AA325" s="75" t="s">
        <v>668</v>
      </c>
      <c r="AB325" s="137"/>
      <c r="AC325" s="6"/>
      <c r="AD325" s="6"/>
      <c r="AE325" s="17"/>
      <c r="AF325" s="17"/>
      <c r="AG325" s="6"/>
      <c r="AH325" s="6"/>
      <c r="AI325" s="6"/>
      <c r="AJ325" s="6"/>
      <c r="AK325" s="6"/>
      <c r="AL325" s="9">
        <v>1</v>
      </c>
      <c r="AM325" s="137" t="s">
        <v>668</v>
      </c>
      <c r="AN325" s="242" t="s">
        <v>650</v>
      </c>
      <c r="AO325" s="490"/>
    </row>
    <row r="326" spans="1:52" s="16" customFormat="1" ht="18" hidden="1" customHeight="1">
      <c r="A326" s="517"/>
      <c r="B326" s="521" t="s">
        <v>519</v>
      </c>
      <c r="C326" s="133" t="s">
        <v>256</v>
      </c>
      <c r="D326" s="132" t="s">
        <v>257</v>
      </c>
      <c r="E326" s="132" t="s">
        <v>209</v>
      </c>
      <c r="F326" s="123" t="s">
        <v>675</v>
      </c>
      <c r="G326" s="6"/>
      <c r="H326" s="6">
        <v>1</v>
      </c>
      <c r="I326" s="9">
        <v>0</v>
      </c>
      <c r="J326" s="76" t="s">
        <v>532</v>
      </c>
      <c r="K326" s="6">
        <v>1</v>
      </c>
      <c r="L326" s="6">
        <f>1-1</f>
        <v>0</v>
      </c>
      <c r="M326" s="6"/>
      <c r="N326" s="17"/>
      <c r="O326" s="6"/>
      <c r="P326" s="6">
        <v>1</v>
      </c>
      <c r="Q326" s="9">
        <v>0</v>
      </c>
      <c r="R326" s="76" t="s">
        <v>711</v>
      </c>
      <c r="S326" s="6"/>
      <c r="T326" s="6"/>
      <c r="U326" s="17">
        <f>1-1</f>
        <v>0</v>
      </c>
      <c r="V326" s="17"/>
      <c r="W326" s="6"/>
      <c r="X326" s="6"/>
      <c r="Y326" s="6"/>
      <c r="Z326" s="9">
        <v>0</v>
      </c>
      <c r="AA326" s="76" t="s">
        <v>711</v>
      </c>
      <c r="AB326" s="110"/>
      <c r="AC326" s="6"/>
      <c r="AD326" s="6"/>
      <c r="AE326" s="17">
        <f>1-1</f>
        <v>0</v>
      </c>
      <c r="AF326" s="17"/>
      <c r="AG326" s="6"/>
      <c r="AH326" s="6"/>
      <c r="AI326" s="6"/>
      <c r="AJ326" s="6"/>
      <c r="AK326" s="6"/>
      <c r="AL326" s="9">
        <v>0</v>
      </c>
      <c r="AM326" s="110" t="s">
        <v>711</v>
      </c>
      <c r="AN326" s="242" t="s">
        <v>650</v>
      </c>
      <c r="AO326" s="496" t="s">
        <v>729</v>
      </c>
      <c r="AZ326" s="16" t="s">
        <v>727</v>
      </c>
    </row>
    <row r="327" spans="1:52" s="16" customFormat="1" ht="23.25" hidden="1" customHeight="1">
      <c r="A327" s="517"/>
      <c r="B327" s="521" t="s">
        <v>519</v>
      </c>
      <c r="C327" s="86" t="s">
        <v>258</v>
      </c>
      <c r="D327" s="222" t="s">
        <v>33</v>
      </c>
      <c r="E327" s="222" t="s">
        <v>205</v>
      </c>
      <c r="F327" s="222"/>
      <c r="G327" s="6">
        <v>88</v>
      </c>
      <c r="H327" s="6"/>
      <c r="I327" s="9">
        <v>1</v>
      </c>
      <c r="J327" s="76" t="s">
        <v>17</v>
      </c>
      <c r="K327" s="6"/>
      <c r="L327" s="6"/>
      <c r="M327" s="6"/>
      <c r="N327" s="17"/>
      <c r="O327" s="6"/>
      <c r="P327" s="6"/>
      <c r="Q327" s="9"/>
      <c r="R327" s="76"/>
      <c r="S327" s="6"/>
      <c r="T327" s="6"/>
      <c r="U327" s="17"/>
      <c r="V327" s="17"/>
      <c r="W327" s="6"/>
      <c r="X327" s="6"/>
      <c r="Y327" s="6"/>
      <c r="Z327" s="9"/>
      <c r="AA327" s="76"/>
      <c r="AB327" s="110"/>
      <c r="AC327" s="6"/>
      <c r="AD327" s="6"/>
      <c r="AE327" s="17"/>
      <c r="AF327" s="17"/>
      <c r="AG327" s="6"/>
      <c r="AH327" s="6"/>
      <c r="AI327" s="6"/>
      <c r="AJ327" s="6"/>
      <c r="AK327" s="6"/>
      <c r="AL327" s="9"/>
      <c r="AM327" s="110"/>
      <c r="AN327" s="242" t="s">
        <v>650</v>
      </c>
      <c r="AO327" s="490"/>
    </row>
    <row r="328" spans="1:52" s="16" customFormat="1" ht="23.25" hidden="1" customHeight="1">
      <c r="A328" s="517"/>
      <c r="B328" s="521" t="s">
        <v>519</v>
      </c>
      <c r="C328" s="86" t="s">
        <v>259</v>
      </c>
      <c r="D328" s="222" t="s">
        <v>33</v>
      </c>
      <c r="E328" s="235" t="s">
        <v>288</v>
      </c>
      <c r="F328" s="123" t="s">
        <v>675</v>
      </c>
      <c r="G328" s="6">
        <v>39</v>
      </c>
      <c r="H328" s="6"/>
      <c r="I328" s="9">
        <v>1</v>
      </c>
      <c r="J328" s="76" t="s">
        <v>17</v>
      </c>
      <c r="K328" s="6"/>
      <c r="L328" s="6"/>
      <c r="M328" s="6"/>
      <c r="N328" s="17"/>
      <c r="O328" s="6"/>
      <c r="P328" s="6"/>
      <c r="Q328" s="9">
        <v>1</v>
      </c>
      <c r="R328" s="76" t="s">
        <v>668</v>
      </c>
      <c r="S328" s="6"/>
      <c r="T328" s="6"/>
      <c r="U328" s="17"/>
      <c r="V328" s="17"/>
      <c r="W328" s="6"/>
      <c r="X328" s="6"/>
      <c r="Y328" s="6"/>
      <c r="Z328" s="9">
        <v>1</v>
      </c>
      <c r="AA328" s="76" t="s">
        <v>668</v>
      </c>
      <c r="AB328" s="110"/>
      <c r="AC328" s="6"/>
      <c r="AD328" s="6"/>
      <c r="AE328" s="17"/>
      <c r="AF328" s="17"/>
      <c r="AG328" s="6"/>
      <c r="AH328" s="6"/>
      <c r="AI328" s="6"/>
      <c r="AJ328" s="6"/>
      <c r="AK328" s="6"/>
      <c r="AL328" s="9">
        <v>1</v>
      </c>
      <c r="AM328" s="110" t="s">
        <v>668</v>
      </c>
      <c r="AN328" s="242" t="s">
        <v>650</v>
      </c>
      <c r="AO328" s="490"/>
    </row>
    <row r="329" spans="1:52" s="16" customFormat="1" ht="20.25" hidden="1" customHeight="1">
      <c r="A329" s="517"/>
      <c r="B329" s="521" t="s">
        <v>519</v>
      </c>
      <c r="C329" s="86" t="s">
        <v>260</v>
      </c>
      <c r="D329" s="222" t="s">
        <v>9</v>
      </c>
      <c r="E329" s="235" t="s">
        <v>288</v>
      </c>
      <c r="F329" s="222"/>
      <c r="G329" s="6">
        <v>31</v>
      </c>
      <c r="H329" s="6"/>
      <c r="I329" s="9">
        <v>1</v>
      </c>
      <c r="J329" s="76" t="s">
        <v>17</v>
      </c>
      <c r="K329" s="6"/>
      <c r="L329" s="6"/>
      <c r="M329" s="6"/>
      <c r="N329" s="17"/>
      <c r="O329" s="6"/>
      <c r="P329" s="6"/>
      <c r="Q329" s="9">
        <v>1</v>
      </c>
      <c r="R329" s="76" t="s">
        <v>668</v>
      </c>
      <c r="S329" s="6"/>
      <c r="T329" s="6"/>
      <c r="U329" s="17"/>
      <c r="V329" s="17"/>
      <c r="W329" s="6"/>
      <c r="X329" s="6"/>
      <c r="Y329" s="6"/>
      <c r="Z329" s="9">
        <v>1</v>
      </c>
      <c r="AA329" s="76" t="s">
        <v>668</v>
      </c>
      <c r="AB329" s="110"/>
      <c r="AC329" s="6"/>
      <c r="AD329" s="6"/>
      <c r="AE329" s="17"/>
      <c r="AF329" s="17"/>
      <c r="AG329" s="6"/>
      <c r="AH329" s="6"/>
      <c r="AI329" s="6"/>
      <c r="AJ329" s="6"/>
      <c r="AK329" s="6"/>
      <c r="AL329" s="9">
        <v>1</v>
      </c>
      <c r="AM329" s="110" t="s">
        <v>668</v>
      </c>
      <c r="AN329" s="242" t="s">
        <v>650</v>
      </c>
      <c r="AO329" s="490"/>
    </row>
    <row r="330" spans="1:52" s="16" customFormat="1" ht="18" hidden="1" customHeight="1">
      <c r="A330" s="517"/>
      <c r="B330" s="521" t="s">
        <v>519</v>
      </c>
      <c r="C330" s="86" t="s">
        <v>261</v>
      </c>
      <c r="D330" s="222" t="s">
        <v>33</v>
      </c>
      <c r="E330" s="222" t="s">
        <v>214</v>
      </c>
      <c r="F330" s="123" t="s">
        <v>675</v>
      </c>
      <c r="G330" s="6" t="s">
        <v>0</v>
      </c>
      <c r="H330" s="6">
        <v>4</v>
      </c>
      <c r="I330" s="9">
        <v>1</v>
      </c>
      <c r="J330" s="76" t="s">
        <v>17</v>
      </c>
      <c r="K330" s="6">
        <v>4</v>
      </c>
      <c r="L330" s="6"/>
      <c r="M330" s="25"/>
      <c r="N330" s="283">
        <v>4</v>
      </c>
      <c r="O330" s="6"/>
      <c r="P330" s="6"/>
      <c r="Q330" s="9">
        <v>1</v>
      </c>
      <c r="R330" s="75" t="s">
        <v>668</v>
      </c>
      <c r="S330" s="6"/>
      <c r="T330" s="6"/>
      <c r="U330" s="17"/>
      <c r="V330" s="283"/>
      <c r="W330" s="25"/>
      <c r="X330" s="6"/>
      <c r="Y330" s="6"/>
      <c r="Z330" s="9">
        <v>1</v>
      </c>
      <c r="AA330" s="75" t="s">
        <v>668</v>
      </c>
      <c r="AB330" s="137"/>
      <c r="AC330" s="6"/>
      <c r="AD330" s="6"/>
      <c r="AE330" s="17"/>
      <c r="AF330" s="283"/>
      <c r="AG330" s="25"/>
      <c r="AH330" s="6"/>
      <c r="AI330" s="6"/>
      <c r="AJ330" s="6"/>
      <c r="AK330" s="6"/>
      <c r="AL330" s="9">
        <v>1</v>
      </c>
      <c r="AM330" s="137" t="s">
        <v>668</v>
      </c>
      <c r="AN330" s="242" t="s">
        <v>650</v>
      </c>
      <c r="AO330" s="490"/>
    </row>
    <row r="331" spans="1:52" s="16" customFormat="1" ht="18" hidden="1" customHeight="1">
      <c r="A331" s="517"/>
      <c r="B331" s="521" t="s">
        <v>519</v>
      </c>
      <c r="C331" s="181" t="s">
        <v>719</v>
      </c>
      <c r="D331" s="132" t="s">
        <v>171</v>
      </c>
      <c r="E331" s="132" t="s">
        <v>194</v>
      </c>
      <c r="F331" s="123" t="s">
        <v>654</v>
      </c>
      <c r="G331" s="6">
        <v>28</v>
      </c>
      <c r="H331" s="6"/>
      <c r="I331" s="9">
        <v>1</v>
      </c>
      <c r="J331" s="76" t="s">
        <v>17</v>
      </c>
      <c r="K331" s="6"/>
      <c r="L331" s="6"/>
      <c r="M331" s="6"/>
      <c r="N331" s="17"/>
      <c r="O331" s="6"/>
      <c r="P331" s="6"/>
      <c r="Q331" s="9">
        <v>1</v>
      </c>
      <c r="R331" s="76" t="s">
        <v>668</v>
      </c>
      <c r="S331" s="6"/>
      <c r="T331" s="6"/>
      <c r="U331" s="17"/>
      <c r="V331" s="17"/>
      <c r="W331" s="6"/>
      <c r="X331" s="6"/>
      <c r="Y331" s="6"/>
      <c r="Z331" s="9">
        <v>1</v>
      </c>
      <c r="AA331" s="76" t="s">
        <v>668</v>
      </c>
      <c r="AB331" s="110"/>
      <c r="AC331" s="6"/>
      <c r="AD331" s="6"/>
      <c r="AE331" s="17"/>
      <c r="AF331" s="17"/>
      <c r="AG331" s="6"/>
      <c r="AH331" s="6"/>
      <c r="AI331" s="6"/>
      <c r="AJ331" s="6"/>
      <c r="AK331" s="6"/>
      <c r="AL331" s="9">
        <v>1</v>
      </c>
      <c r="AM331" s="110" t="s">
        <v>668</v>
      </c>
      <c r="AN331" s="242" t="s">
        <v>650</v>
      </c>
      <c r="AO331" s="490"/>
    </row>
    <row r="332" spans="1:52" s="16" customFormat="1" ht="24" customHeight="1">
      <c r="A332" s="517"/>
      <c r="B332" s="521" t="s">
        <v>519</v>
      </c>
      <c r="C332" s="181" t="s">
        <v>719</v>
      </c>
      <c r="D332" s="132" t="s">
        <v>171</v>
      </c>
      <c r="E332" s="132" t="s">
        <v>194</v>
      </c>
      <c r="F332" s="123" t="s">
        <v>654</v>
      </c>
      <c r="G332" s="6"/>
      <c r="H332" s="25">
        <v>2</v>
      </c>
      <c r="I332" s="9">
        <v>0</v>
      </c>
      <c r="J332" s="76" t="s">
        <v>532</v>
      </c>
      <c r="K332" s="25">
        <v>1</v>
      </c>
      <c r="L332" s="25">
        <v>1</v>
      </c>
      <c r="M332" s="6"/>
      <c r="N332" s="17"/>
      <c r="O332" s="25"/>
      <c r="P332" s="25"/>
      <c r="Q332" s="9">
        <v>0</v>
      </c>
      <c r="R332" s="76" t="s">
        <v>532</v>
      </c>
      <c r="S332" s="25"/>
      <c r="T332" s="25"/>
      <c r="U332" s="283">
        <v>1</v>
      </c>
      <c r="V332" s="17"/>
      <c r="W332" s="6"/>
      <c r="X332" s="25"/>
      <c r="Y332" s="25"/>
      <c r="Z332" s="9">
        <v>0</v>
      </c>
      <c r="AA332" s="76" t="s">
        <v>532</v>
      </c>
      <c r="AB332" s="110"/>
      <c r="AC332" s="448">
        <v>1</v>
      </c>
      <c r="AD332" s="469"/>
      <c r="AE332" s="6">
        <v>1</v>
      </c>
      <c r="AF332" s="6"/>
      <c r="AG332" s="6"/>
      <c r="AH332" s="25"/>
      <c r="AI332" s="25"/>
      <c r="AJ332" s="25"/>
      <c r="AK332" s="25"/>
      <c r="AL332" s="9">
        <v>0</v>
      </c>
      <c r="AM332" s="110" t="s">
        <v>532</v>
      </c>
      <c r="AN332" s="242" t="s">
        <v>650</v>
      </c>
      <c r="AO332" s="497" t="s">
        <v>594</v>
      </c>
    </row>
    <row r="333" spans="1:52" s="16" customFormat="1" ht="24" hidden="1" customHeight="1">
      <c r="A333" s="517"/>
      <c r="B333" s="521" t="s">
        <v>519</v>
      </c>
      <c r="C333" s="181" t="s">
        <v>719</v>
      </c>
      <c r="D333" s="132" t="s">
        <v>171</v>
      </c>
      <c r="E333" s="132" t="s">
        <v>194</v>
      </c>
      <c r="F333" s="123" t="s">
        <v>654</v>
      </c>
      <c r="G333" s="6"/>
      <c r="H333" s="25"/>
      <c r="I333" s="9">
        <v>0</v>
      </c>
      <c r="J333" s="76" t="s">
        <v>532</v>
      </c>
      <c r="K333" s="25"/>
      <c r="L333" s="25"/>
      <c r="M333" s="6"/>
      <c r="N333" s="17"/>
      <c r="O333" s="25"/>
      <c r="P333" s="25">
        <v>1</v>
      </c>
      <c r="Q333" s="9">
        <v>0</v>
      </c>
      <c r="R333" s="76" t="s">
        <v>711</v>
      </c>
      <c r="S333" s="25"/>
      <c r="T333" s="25"/>
      <c r="U333" s="283"/>
      <c r="V333" s="17"/>
      <c r="W333" s="6"/>
      <c r="X333" s="25"/>
      <c r="Y333" s="25"/>
      <c r="Z333" s="9">
        <v>0</v>
      </c>
      <c r="AA333" s="76" t="s">
        <v>711</v>
      </c>
      <c r="AB333" s="110"/>
      <c r="AC333" s="25"/>
      <c r="AD333" s="25"/>
      <c r="AE333" s="25"/>
      <c r="AF333" s="6"/>
      <c r="AG333" s="6"/>
      <c r="AH333" s="25"/>
      <c r="AI333" s="25"/>
      <c r="AJ333" s="25"/>
      <c r="AK333" s="25"/>
      <c r="AL333" s="9">
        <v>0</v>
      </c>
      <c r="AM333" s="110" t="s">
        <v>711</v>
      </c>
      <c r="AN333" s="242"/>
      <c r="AO333" s="497"/>
    </row>
    <row r="334" spans="1:52" s="16" customFormat="1" ht="18" hidden="1" customHeight="1">
      <c r="A334" s="517">
        <v>364</v>
      </c>
      <c r="B334" s="521" t="s">
        <v>519</v>
      </c>
      <c r="C334" s="223" t="s">
        <v>263</v>
      </c>
      <c r="D334" s="222" t="s">
        <v>9</v>
      </c>
      <c r="E334" s="222" t="s">
        <v>217</v>
      </c>
      <c r="F334" s="123" t="s">
        <v>654</v>
      </c>
      <c r="G334" s="6"/>
      <c r="H334" s="6">
        <v>16</v>
      </c>
      <c r="I334" s="9">
        <v>0.45610000000000001</v>
      </c>
      <c r="J334" s="76" t="s">
        <v>41</v>
      </c>
      <c r="K334" s="6">
        <v>16</v>
      </c>
      <c r="L334" s="6"/>
      <c r="M334" s="25"/>
      <c r="N334" s="283">
        <v>16</v>
      </c>
      <c r="O334" s="6"/>
      <c r="P334" s="6"/>
      <c r="Q334" s="9">
        <v>1</v>
      </c>
      <c r="R334" s="75" t="s">
        <v>668</v>
      </c>
      <c r="S334" s="6"/>
      <c r="T334" s="6"/>
      <c r="U334" s="17"/>
      <c r="V334" s="283"/>
      <c r="W334" s="25"/>
      <c r="X334" s="6"/>
      <c r="Y334" s="6"/>
      <c r="Z334" s="9">
        <v>1</v>
      </c>
      <c r="AA334" s="75" t="s">
        <v>668</v>
      </c>
      <c r="AB334" s="137"/>
      <c r="AC334" s="6"/>
      <c r="AD334" s="6"/>
      <c r="AE334" s="6"/>
      <c r="AF334" s="25"/>
      <c r="AG334" s="25"/>
      <c r="AH334" s="6"/>
      <c r="AI334" s="6"/>
      <c r="AJ334" s="6"/>
      <c r="AK334" s="6"/>
      <c r="AL334" s="9">
        <v>1</v>
      </c>
      <c r="AM334" s="137" t="s">
        <v>668</v>
      </c>
      <c r="AN334" s="242" t="s">
        <v>650</v>
      </c>
      <c r="AO334" s="490"/>
    </row>
    <row r="335" spans="1:52" s="16" customFormat="1" ht="18" hidden="1" customHeight="1">
      <c r="A335" s="517"/>
      <c r="B335" s="521" t="s">
        <v>519</v>
      </c>
      <c r="C335" s="186" t="s">
        <v>264</v>
      </c>
      <c r="D335" s="132" t="s">
        <v>9</v>
      </c>
      <c r="E335" s="132" t="s">
        <v>217</v>
      </c>
      <c r="F335" s="123" t="s">
        <v>654</v>
      </c>
      <c r="G335" s="6"/>
      <c r="H335" s="6">
        <v>26</v>
      </c>
      <c r="I335" s="9">
        <v>0.46029999999999999</v>
      </c>
      <c r="J335" s="76" t="s">
        <v>41</v>
      </c>
      <c r="K335" s="6">
        <v>26</v>
      </c>
      <c r="L335" s="6"/>
      <c r="M335" s="6"/>
      <c r="N335" s="283">
        <v>26</v>
      </c>
      <c r="O335" s="6"/>
      <c r="P335" s="6"/>
      <c r="Q335" s="9">
        <v>1</v>
      </c>
      <c r="R335" s="75" t="s">
        <v>668</v>
      </c>
      <c r="S335" s="6"/>
      <c r="T335" s="6"/>
      <c r="U335" s="17"/>
      <c r="V335" s="17"/>
      <c r="W335" s="25"/>
      <c r="X335" s="6"/>
      <c r="Y335" s="6"/>
      <c r="Z335" s="9">
        <v>1</v>
      </c>
      <c r="AA335" s="75" t="s">
        <v>668</v>
      </c>
      <c r="AB335" s="137"/>
      <c r="AC335" s="6"/>
      <c r="AD335" s="6"/>
      <c r="AE335" s="6"/>
      <c r="AF335" s="6"/>
      <c r="AG335" s="25"/>
      <c r="AH335" s="6"/>
      <c r="AI335" s="6"/>
      <c r="AJ335" s="6"/>
      <c r="AK335" s="6"/>
      <c r="AL335" s="9">
        <v>1</v>
      </c>
      <c r="AM335" s="137" t="s">
        <v>668</v>
      </c>
      <c r="AN335" s="242" t="s">
        <v>650</v>
      </c>
      <c r="AO335" s="490"/>
    </row>
    <row r="336" spans="1:52" s="16" customFormat="1" ht="18" customHeight="1">
      <c r="A336" s="517"/>
      <c r="B336" s="521" t="s">
        <v>519</v>
      </c>
      <c r="C336" s="186" t="s">
        <v>264</v>
      </c>
      <c r="D336" s="132" t="s">
        <v>9</v>
      </c>
      <c r="E336" s="132" t="s">
        <v>217</v>
      </c>
      <c r="F336" s="123" t="s">
        <v>654</v>
      </c>
      <c r="G336" s="6"/>
      <c r="H336" s="6">
        <v>2</v>
      </c>
      <c r="I336" s="9">
        <v>0</v>
      </c>
      <c r="J336" s="76" t="s">
        <v>532</v>
      </c>
      <c r="K336" s="6">
        <v>2</v>
      </c>
      <c r="L336" s="6">
        <v>2</v>
      </c>
      <c r="M336" s="6"/>
      <c r="N336" s="17"/>
      <c r="O336" s="6"/>
      <c r="P336" s="6"/>
      <c r="Q336" s="9">
        <v>0</v>
      </c>
      <c r="R336" s="76" t="s">
        <v>532</v>
      </c>
      <c r="S336" s="6"/>
      <c r="T336" s="6"/>
      <c r="U336" s="17">
        <v>2</v>
      </c>
      <c r="V336" s="17"/>
      <c r="W336" s="6"/>
      <c r="X336" s="6"/>
      <c r="Y336" s="6"/>
      <c r="Z336" s="9">
        <v>0</v>
      </c>
      <c r="AA336" s="76" t="s">
        <v>532</v>
      </c>
      <c r="AB336" s="110"/>
      <c r="AC336" s="448">
        <v>2</v>
      </c>
      <c r="AD336" s="469"/>
      <c r="AE336" s="6">
        <v>2</v>
      </c>
      <c r="AF336" s="6"/>
      <c r="AG336" s="6"/>
      <c r="AH336" s="6"/>
      <c r="AI336" s="6"/>
      <c r="AJ336" s="6"/>
      <c r="AK336" s="6"/>
      <c r="AL336" s="9">
        <v>0</v>
      </c>
      <c r="AM336" s="110" t="s">
        <v>532</v>
      </c>
      <c r="AN336" s="242" t="s">
        <v>650</v>
      </c>
      <c r="AO336" s="490"/>
    </row>
    <row r="337" spans="1:142" s="16" customFormat="1" ht="24" hidden="1" customHeight="1">
      <c r="A337" s="517"/>
      <c r="B337" s="521" t="s">
        <v>519</v>
      </c>
      <c r="C337" s="90" t="s">
        <v>265</v>
      </c>
      <c r="D337" s="222" t="s">
        <v>60</v>
      </c>
      <c r="E337" s="235" t="s">
        <v>288</v>
      </c>
      <c r="F337" s="123" t="s">
        <v>654</v>
      </c>
      <c r="G337" s="6"/>
      <c r="H337" s="6">
        <v>24</v>
      </c>
      <c r="I337" s="9">
        <v>0.498</v>
      </c>
      <c r="J337" s="76" t="s">
        <v>41</v>
      </c>
      <c r="K337" s="6">
        <v>24</v>
      </c>
      <c r="L337" s="6"/>
      <c r="M337" s="6"/>
      <c r="N337" s="17">
        <v>24</v>
      </c>
      <c r="O337" s="6"/>
      <c r="P337" s="6"/>
      <c r="Q337" s="9">
        <v>1</v>
      </c>
      <c r="R337" s="75" t="s">
        <v>668</v>
      </c>
      <c r="S337" s="6"/>
      <c r="T337" s="6"/>
      <c r="U337" s="17"/>
      <c r="V337" s="17"/>
      <c r="W337" s="6"/>
      <c r="X337" s="6"/>
      <c r="Y337" s="6"/>
      <c r="Z337" s="9">
        <v>1</v>
      </c>
      <c r="AA337" s="75" t="s">
        <v>668</v>
      </c>
      <c r="AB337" s="137"/>
      <c r="AC337" s="6"/>
      <c r="AD337" s="6"/>
      <c r="AE337" s="6"/>
      <c r="AF337" s="6"/>
      <c r="AG337" s="6"/>
      <c r="AH337" s="6"/>
      <c r="AI337" s="6"/>
      <c r="AJ337" s="6"/>
      <c r="AK337" s="6"/>
      <c r="AL337" s="9">
        <v>1</v>
      </c>
      <c r="AM337" s="137" t="s">
        <v>668</v>
      </c>
      <c r="AN337" s="242" t="s">
        <v>650</v>
      </c>
      <c r="AO337" s="490"/>
    </row>
    <row r="338" spans="1:142" s="16" customFormat="1" ht="18" hidden="1" customHeight="1">
      <c r="A338" s="517"/>
      <c r="B338" s="521" t="s">
        <v>519</v>
      </c>
      <c r="C338" s="223" t="s">
        <v>266</v>
      </c>
      <c r="D338" s="222" t="s">
        <v>49</v>
      </c>
      <c r="E338" s="222" t="s">
        <v>269</v>
      </c>
      <c r="F338" s="123" t="s">
        <v>654</v>
      </c>
      <c r="G338" s="6"/>
      <c r="H338" s="6">
        <v>21</v>
      </c>
      <c r="I338" s="9">
        <v>0</v>
      </c>
      <c r="J338" s="76" t="s">
        <v>532</v>
      </c>
      <c r="K338" s="6">
        <v>21</v>
      </c>
      <c r="L338" s="6"/>
      <c r="M338" s="6"/>
      <c r="N338" s="17">
        <v>21</v>
      </c>
      <c r="O338" s="6"/>
      <c r="P338" s="6"/>
      <c r="Q338" s="9">
        <v>1</v>
      </c>
      <c r="R338" s="75" t="s">
        <v>668</v>
      </c>
      <c r="S338" s="6"/>
      <c r="T338" s="6"/>
      <c r="U338" s="17"/>
      <c r="V338" s="17"/>
      <c r="W338" s="6"/>
      <c r="X338" s="6"/>
      <c r="Y338" s="6"/>
      <c r="Z338" s="9">
        <v>1</v>
      </c>
      <c r="AA338" s="75" t="s">
        <v>668</v>
      </c>
      <c r="AB338" s="137"/>
      <c r="AC338" s="6"/>
      <c r="AD338" s="6"/>
      <c r="AE338" s="6"/>
      <c r="AF338" s="6"/>
      <c r="AG338" s="6"/>
      <c r="AH338" s="6"/>
      <c r="AI338" s="6"/>
      <c r="AJ338" s="6"/>
      <c r="AK338" s="6"/>
      <c r="AL338" s="9">
        <v>1</v>
      </c>
      <c r="AM338" s="137" t="s">
        <v>668</v>
      </c>
      <c r="AN338" s="242" t="s">
        <v>650</v>
      </c>
      <c r="AO338" s="490"/>
    </row>
    <row r="339" spans="1:142" s="16" customFormat="1" ht="18" hidden="1" customHeight="1">
      <c r="A339" s="517"/>
      <c r="B339" s="521" t="s">
        <v>519</v>
      </c>
      <c r="C339" s="223" t="s">
        <v>267</v>
      </c>
      <c r="D339" s="222" t="s">
        <v>176</v>
      </c>
      <c r="E339" s="222" t="s">
        <v>269</v>
      </c>
      <c r="F339" s="123" t="s">
        <v>654</v>
      </c>
      <c r="G339" s="6"/>
      <c r="H339" s="6">
        <v>16</v>
      </c>
      <c r="I339" s="9">
        <v>0.46779999999999999</v>
      </c>
      <c r="J339" s="76" t="s">
        <v>41</v>
      </c>
      <c r="K339" s="6">
        <v>16</v>
      </c>
      <c r="L339" s="6"/>
      <c r="M339" s="6"/>
      <c r="N339" s="17">
        <v>16</v>
      </c>
      <c r="O339" s="6"/>
      <c r="P339" s="6"/>
      <c r="Q339" s="9">
        <v>1</v>
      </c>
      <c r="R339" s="75" t="s">
        <v>668</v>
      </c>
      <c r="S339" s="6"/>
      <c r="T339" s="6"/>
      <c r="U339" s="17"/>
      <c r="V339" s="17"/>
      <c r="W339" s="6"/>
      <c r="X339" s="6"/>
      <c r="Y339" s="6"/>
      <c r="Z339" s="9">
        <v>1</v>
      </c>
      <c r="AA339" s="75" t="s">
        <v>668</v>
      </c>
      <c r="AB339" s="137"/>
      <c r="AC339" s="6"/>
      <c r="AD339" s="6"/>
      <c r="AE339" s="6"/>
      <c r="AF339" s="6"/>
      <c r="AG339" s="6"/>
      <c r="AH339" s="6"/>
      <c r="AI339" s="6"/>
      <c r="AJ339" s="6"/>
      <c r="AK339" s="6"/>
      <c r="AL339" s="9">
        <v>1</v>
      </c>
      <c r="AM339" s="137" t="s">
        <v>668</v>
      </c>
      <c r="AN339" s="242" t="s">
        <v>650</v>
      </c>
      <c r="AO339" s="490"/>
    </row>
    <row r="340" spans="1:142" s="16" customFormat="1" ht="18" hidden="1" customHeight="1">
      <c r="A340" s="517"/>
      <c r="B340" s="521" t="s">
        <v>519</v>
      </c>
      <c r="C340" s="223" t="s">
        <v>268</v>
      </c>
      <c r="D340" s="222" t="s">
        <v>9</v>
      </c>
      <c r="E340" s="222" t="s">
        <v>269</v>
      </c>
      <c r="F340" s="123" t="s">
        <v>654</v>
      </c>
      <c r="G340" s="6"/>
      <c r="H340" s="6">
        <v>44</v>
      </c>
      <c r="I340" s="9">
        <v>0</v>
      </c>
      <c r="J340" s="76" t="s">
        <v>532</v>
      </c>
      <c r="K340" s="6">
        <v>44</v>
      </c>
      <c r="L340" s="6"/>
      <c r="M340" s="6"/>
      <c r="N340" s="17">
        <v>44</v>
      </c>
      <c r="O340" s="6"/>
      <c r="P340" s="6"/>
      <c r="Q340" s="9">
        <v>1</v>
      </c>
      <c r="R340" s="75" t="s">
        <v>668</v>
      </c>
      <c r="S340" s="6"/>
      <c r="T340" s="6"/>
      <c r="U340" s="17"/>
      <c r="V340" s="17"/>
      <c r="W340" s="6"/>
      <c r="X340" s="6"/>
      <c r="Y340" s="6"/>
      <c r="Z340" s="9">
        <v>1</v>
      </c>
      <c r="AA340" s="75" t="s">
        <v>668</v>
      </c>
      <c r="AB340" s="137"/>
      <c r="AC340" s="6"/>
      <c r="AD340" s="6"/>
      <c r="AE340" s="6"/>
      <c r="AF340" s="6"/>
      <c r="AG340" s="6"/>
      <c r="AH340" s="6"/>
      <c r="AI340" s="6"/>
      <c r="AJ340" s="6"/>
      <c r="AK340" s="6"/>
      <c r="AL340" s="9">
        <v>1</v>
      </c>
      <c r="AM340" s="137" t="s">
        <v>668</v>
      </c>
      <c r="AN340" s="242" t="s">
        <v>650</v>
      </c>
      <c r="AO340" s="490"/>
    </row>
    <row r="341" spans="1:142" s="16" customFormat="1" ht="18" hidden="1" customHeight="1">
      <c r="A341" s="517"/>
      <c r="B341" s="521" t="s">
        <v>519</v>
      </c>
      <c r="C341" s="223" t="s">
        <v>270</v>
      </c>
      <c r="D341" s="222" t="s">
        <v>9</v>
      </c>
      <c r="E341" s="222" t="s">
        <v>271</v>
      </c>
      <c r="F341" s="123" t="s">
        <v>654</v>
      </c>
      <c r="G341" s="6"/>
      <c r="H341" s="6">
        <v>23</v>
      </c>
      <c r="I341" s="9">
        <v>3.44E-2</v>
      </c>
      <c r="J341" s="76" t="s">
        <v>41</v>
      </c>
      <c r="K341" s="6">
        <v>23</v>
      </c>
      <c r="L341" s="6"/>
      <c r="M341" s="6"/>
      <c r="N341" s="17">
        <v>23</v>
      </c>
      <c r="O341" s="6"/>
      <c r="P341" s="6"/>
      <c r="Q341" s="9">
        <v>1</v>
      </c>
      <c r="R341" s="75" t="s">
        <v>668</v>
      </c>
      <c r="S341" s="6"/>
      <c r="T341" s="6"/>
      <c r="U341" s="17"/>
      <c r="V341" s="17"/>
      <c r="W341" s="6"/>
      <c r="X341" s="6"/>
      <c r="Y341" s="6"/>
      <c r="Z341" s="9">
        <v>1</v>
      </c>
      <c r="AA341" s="75" t="s">
        <v>668</v>
      </c>
      <c r="AB341" s="137"/>
      <c r="AC341" s="6"/>
      <c r="AD341" s="6"/>
      <c r="AE341" s="6"/>
      <c r="AF341" s="6"/>
      <c r="AG341" s="6"/>
      <c r="AH341" s="6"/>
      <c r="AI341" s="6"/>
      <c r="AJ341" s="6"/>
      <c r="AK341" s="6"/>
      <c r="AL341" s="9">
        <v>1</v>
      </c>
      <c r="AM341" s="137" t="s">
        <v>668</v>
      </c>
      <c r="AN341" s="242" t="s">
        <v>650</v>
      </c>
      <c r="AO341" s="490"/>
    </row>
    <row r="342" spans="1:142" s="16" customFormat="1" ht="20.25" hidden="1" customHeight="1">
      <c r="A342" s="517"/>
      <c r="B342" s="521" t="s">
        <v>519</v>
      </c>
      <c r="C342" s="131" t="s">
        <v>272</v>
      </c>
      <c r="D342" s="132" t="s">
        <v>896</v>
      </c>
      <c r="E342" s="132" t="s">
        <v>209</v>
      </c>
      <c r="F342" s="123" t="s">
        <v>654</v>
      </c>
      <c r="G342" s="6"/>
      <c r="H342" s="6">
        <v>49</v>
      </c>
      <c r="I342" s="9">
        <v>0</v>
      </c>
      <c r="J342" s="76" t="s">
        <v>532</v>
      </c>
      <c r="K342" s="6">
        <v>49</v>
      </c>
      <c r="L342" s="6"/>
      <c r="M342" s="25"/>
      <c r="N342" s="283">
        <v>48</v>
      </c>
      <c r="O342" s="6"/>
      <c r="P342" s="6"/>
      <c r="Q342" s="9">
        <v>1</v>
      </c>
      <c r="R342" s="75" t="s">
        <v>668</v>
      </c>
      <c r="S342" s="6"/>
      <c r="T342" s="6"/>
      <c r="U342" s="17"/>
      <c r="V342" s="283"/>
      <c r="W342" s="25"/>
      <c r="X342" s="6"/>
      <c r="Y342" s="6"/>
      <c r="Z342" s="9">
        <v>1</v>
      </c>
      <c r="AA342" s="75" t="s">
        <v>668</v>
      </c>
      <c r="AB342" s="137"/>
      <c r="AC342" s="6"/>
      <c r="AD342" s="6"/>
      <c r="AE342" s="6"/>
      <c r="AF342" s="25"/>
      <c r="AG342" s="25"/>
      <c r="AH342" s="6"/>
      <c r="AI342" s="6"/>
      <c r="AJ342" s="6"/>
      <c r="AK342" s="6"/>
      <c r="AL342" s="9">
        <v>1</v>
      </c>
      <c r="AM342" s="137" t="s">
        <v>668</v>
      </c>
      <c r="AN342" s="242" t="s">
        <v>650</v>
      </c>
      <c r="AO342" s="498"/>
      <c r="AP342" s="24"/>
      <c r="AQ342" s="21"/>
      <c r="AR342" s="22"/>
      <c r="AS342" s="23"/>
      <c r="AT342" s="24"/>
      <c r="AU342" s="21"/>
      <c r="AV342" s="22"/>
      <c r="AW342" s="23"/>
      <c r="AX342" s="24"/>
      <c r="AY342" s="21"/>
      <c r="AZ342" s="22"/>
      <c r="BA342" s="23"/>
      <c r="BB342" s="24"/>
      <c r="BC342" s="21"/>
      <c r="BD342" s="22"/>
      <c r="BE342" s="23"/>
      <c r="BF342" s="24"/>
      <c r="BG342" s="21"/>
      <c r="BH342" s="22"/>
      <c r="BI342" s="23"/>
      <c r="BJ342" s="24"/>
      <c r="BK342" s="21"/>
      <c r="BL342" s="23"/>
      <c r="BM342" s="24"/>
      <c r="BN342" s="21"/>
      <c r="BO342" s="22"/>
      <c r="BP342" s="23"/>
      <c r="BQ342" s="24"/>
      <c r="BR342" s="21"/>
      <c r="BS342" s="22"/>
      <c r="BT342" s="23"/>
      <c r="BU342" s="24"/>
      <c r="BV342" s="21"/>
      <c r="BW342" s="22"/>
      <c r="BX342" s="23"/>
      <c r="BY342" s="24"/>
      <c r="BZ342" s="21"/>
      <c r="CA342" s="22"/>
      <c r="CB342" s="23"/>
      <c r="CC342" s="24"/>
      <c r="CD342" s="21"/>
      <c r="CE342" s="22"/>
      <c r="CF342" s="23"/>
      <c r="CG342" s="24"/>
      <c r="CH342" s="21"/>
      <c r="CI342" s="22"/>
      <c r="CJ342" s="23"/>
      <c r="CK342" s="24"/>
      <c r="CL342" s="21"/>
      <c r="CM342" s="22"/>
      <c r="CN342" s="23"/>
      <c r="CO342" s="24"/>
      <c r="CP342" s="21"/>
      <c r="CQ342" s="22"/>
      <c r="CR342" s="23"/>
      <c r="CS342" s="24"/>
      <c r="CT342" s="21"/>
      <c r="CU342" s="22"/>
      <c r="CV342" s="23"/>
      <c r="CW342" s="24"/>
      <c r="CX342" s="21"/>
      <c r="CY342" s="22"/>
      <c r="CZ342" s="23"/>
      <c r="DA342" s="24"/>
      <c r="DB342" s="21"/>
      <c r="DC342" s="22"/>
      <c r="DD342" s="23"/>
      <c r="DE342" s="24"/>
      <c r="DF342" s="21"/>
      <c r="DG342" s="22"/>
      <c r="DH342" s="23"/>
      <c r="DI342" s="24"/>
      <c r="DJ342" s="21"/>
      <c r="DK342" s="22"/>
      <c r="DL342" s="23"/>
      <c r="DM342" s="24"/>
      <c r="DN342" s="21"/>
      <c r="DO342" s="22"/>
      <c r="DP342" s="23"/>
      <c r="DQ342" s="24"/>
      <c r="DR342" s="21"/>
      <c r="DS342" s="22"/>
      <c r="DT342" s="23"/>
      <c r="DU342" s="24"/>
      <c r="DV342" s="21"/>
      <c r="DW342" s="22"/>
      <c r="DX342" s="23"/>
      <c r="DY342" s="24"/>
      <c r="DZ342" s="21"/>
      <c r="EA342" s="22"/>
      <c r="EB342" s="23"/>
      <c r="EC342" s="24"/>
      <c r="ED342" s="21"/>
      <c r="EE342" s="22"/>
      <c r="EF342" s="23"/>
      <c r="EG342" s="24"/>
      <c r="EH342" s="21"/>
      <c r="EI342" s="22"/>
      <c r="EJ342" s="23"/>
      <c r="EK342" s="24"/>
      <c r="EL342" s="21"/>
    </row>
    <row r="343" spans="1:142" s="16" customFormat="1" ht="19.5" customHeight="1">
      <c r="A343" s="517"/>
      <c r="B343" s="521" t="s">
        <v>519</v>
      </c>
      <c r="C343" s="131" t="s">
        <v>272</v>
      </c>
      <c r="D343" s="132" t="s">
        <v>896</v>
      </c>
      <c r="E343" s="132" t="s">
        <v>209</v>
      </c>
      <c r="F343" s="123" t="s">
        <v>654</v>
      </c>
      <c r="G343" s="6"/>
      <c r="H343" s="6"/>
      <c r="I343" s="9"/>
      <c r="J343" s="76"/>
      <c r="K343" s="6"/>
      <c r="L343" s="25">
        <v>1</v>
      </c>
      <c r="M343" s="6"/>
      <c r="N343" s="17"/>
      <c r="O343" s="6"/>
      <c r="P343" s="6"/>
      <c r="Q343" s="9">
        <v>0</v>
      </c>
      <c r="R343" s="76" t="s">
        <v>532</v>
      </c>
      <c r="S343" s="6"/>
      <c r="T343" s="6"/>
      <c r="U343" s="17">
        <v>1</v>
      </c>
      <c r="V343" s="17"/>
      <c r="W343" s="6"/>
      <c r="X343" s="6"/>
      <c r="Y343" s="6"/>
      <c r="Z343" s="9">
        <v>0</v>
      </c>
      <c r="AA343" s="76" t="s">
        <v>532</v>
      </c>
      <c r="AB343" s="110"/>
      <c r="AC343" s="448">
        <v>1</v>
      </c>
      <c r="AD343" s="469"/>
      <c r="AE343" s="6">
        <v>1</v>
      </c>
      <c r="AF343" s="6"/>
      <c r="AG343" s="6"/>
      <c r="AH343" s="6"/>
      <c r="AI343" s="6"/>
      <c r="AJ343" s="6"/>
      <c r="AK343" s="6"/>
      <c r="AL343" s="9">
        <v>0</v>
      </c>
      <c r="AM343" s="110" t="s">
        <v>532</v>
      </c>
      <c r="AN343" s="242" t="s">
        <v>650</v>
      </c>
      <c r="AO343" s="498"/>
      <c r="AP343" s="24"/>
      <c r="AQ343" s="21"/>
      <c r="AR343" s="22"/>
      <c r="AS343" s="23"/>
      <c r="AT343" s="24"/>
      <c r="AU343" s="21"/>
      <c r="AV343" s="22"/>
      <c r="AW343" s="23"/>
      <c r="AX343" s="24"/>
      <c r="AY343" s="21"/>
      <c r="AZ343" s="22"/>
      <c r="BA343" s="23"/>
      <c r="BB343" s="24"/>
      <c r="BC343" s="21"/>
      <c r="BD343" s="22"/>
      <c r="BE343" s="23"/>
      <c r="BF343" s="24"/>
      <c r="BG343" s="21"/>
      <c r="BH343" s="22"/>
      <c r="BI343" s="23"/>
      <c r="BJ343" s="24"/>
      <c r="BK343" s="21"/>
      <c r="BL343" s="23"/>
      <c r="BM343" s="24"/>
      <c r="BN343" s="21"/>
      <c r="BO343" s="22"/>
      <c r="BP343" s="23"/>
      <c r="BQ343" s="24"/>
      <c r="BR343" s="21"/>
      <c r="BS343" s="22"/>
      <c r="BT343" s="23"/>
      <c r="BU343" s="24"/>
      <c r="BV343" s="21"/>
      <c r="BW343" s="22"/>
      <c r="BX343" s="23"/>
      <c r="BY343" s="24"/>
      <c r="BZ343" s="21"/>
      <c r="CA343" s="22"/>
      <c r="CB343" s="23"/>
      <c r="CC343" s="24"/>
      <c r="CD343" s="21"/>
      <c r="CE343" s="22"/>
      <c r="CF343" s="23"/>
      <c r="CG343" s="24"/>
      <c r="CH343" s="21"/>
      <c r="CI343" s="22"/>
      <c r="CJ343" s="23"/>
      <c r="CK343" s="24"/>
      <c r="CL343" s="21"/>
      <c r="CM343" s="22"/>
      <c r="CN343" s="23"/>
      <c r="CO343" s="24"/>
      <c r="CP343" s="21"/>
      <c r="CQ343" s="22"/>
      <c r="CR343" s="23"/>
      <c r="CS343" s="24"/>
      <c r="CT343" s="21"/>
      <c r="CU343" s="22"/>
      <c r="CV343" s="23"/>
      <c r="CW343" s="24"/>
      <c r="CX343" s="21"/>
      <c r="CY343" s="22"/>
      <c r="CZ343" s="23"/>
      <c r="DA343" s="24"/>
      <c r="DB343" s="21"/>
      <c r="DC343" s="22"/>
      <c r="DD343" s="23"/>
      <c r="DE343" s="24"/>
      <c r="DF343" s="21"/>
      <c r="DG343" s="22"/>
      <c r="DH343" s="23"/>
      <c r="DI343" s="24"/>
      <c r="DJ343" s="21"/>
      <c r="DK343" s="22"/>
      <c r="DL343" s="23"/>
      <c r="DM343" s="24"/>
      <c r="DN343" s="21"/>
      <c r="DO343" s="22"/>
      <c r="DP343" s="23"/>
      <c r="DQ343" s="24"/>
      <c r="DR343" s="21"/>
      <c r="DS343" s="22"/>
      <c r="DT343" s="23"/>
      <c r="DU343" s="24"/>
      <c r="DV343" s="21"/>
      <c r="DW343" s="22"/>
      <c r="DX343" s="23"/>
      <c r="DY343" s="24"/>
      <c r="DZ343" s="21"/>
      <c r="EA343" s="22"/>
      <c r="EB343" s="23"/>
      <c r="EC343" s="24"/>
      <c r="ED343" s="21"/>
      <c r="EE343" s="22"/>
      <c r="EF343" s="23"/>
      <c r="EG343" s="24"/>
      <c r="EH343" s="21"/>
      <c r="EI343" s="22"/>
      <c r="EJ343" s="23"/>
      <c r="EK343" s="24"/>
      <c r="EL343" s="21"/>
    </row>
    <row r="344" spans="1:142" s="16" customFormat="1" ht="25.5" customHeight="1">
      <c r="A344" s="517"/>
      <c r="B344" s="521" t="s">
        <v>519</v>
      </c>
      <c r="C344" s="90" t="s">
        <v>273</v>
      </c>
      <c r="D344" s="222" t="s">
        <v>221</v>
      </c>
      <c r="E344" s="222" t="s">
        <v>203</v>
      </c>
      <c r="F344" s="123" t="s">
        <v>655</v>
      </c>
      <c r="G344" s="6"/>
      <c r="H344" s="6">
        <v>40</v>
      </c>
      <c r="I344" s="9">
        <v>0</v>
      </c>
      <c r="J344" s="76" t="s">
        <v>532</v>
      </c>
      <c r="K344" s="6">
        <v>40</v>
      </c>
      <c r="L344" s="6"/>
      <c r="M344" s="6">
        <v>40</v>
      </c>
      <c r="N344" s="17"/>
      <c r="O344" s="6"/>
      <c r="P344" s="6"/>
      <c r="Q344" s="9">
        <v>0.94710000000000005</v>
      </c>
      <c r="R344" s="75" t="s">
        <v>41</v>
      </c>
      <c r="S344" s="6"/>
      <c r="T344" s="6"/>
      <c r="U344" s="17"/>
      <c r="V344" s="17">
        <v>40</v>
      </c>
      <c r="W344" s="6"/>
      <c r="X344" s="6"/>
      <c r="Y344" s="6"/>
      <c r="Z344" s="9">
        <v>0.94710000000000005</v>
      </c>
      <c r="AA344" s="75" t="s">
        <v>41</v>
      </c>
      <c r="AB344" s="137"/>
      <c r="AC344" s="449">
        <v>40</v>
      </c>
      <c r="AD344" s="469"/>
      <c r="AE344" s="6"/>
      <c r="AF344" s="6"/>
      <c r="AG344" s="6">
        <v>40</v>
      </c>
      <c r="AH344" s="6"/>
      <c r="AI344" s="6"/>
      <c r="AJ344" s="6"/>
      <c r="AK344" s="6"/>
      <c r="AL344" s="9">
        <v>1</v>
      </c>
      <c r="AM344" s="137" t="s">
        <v>668</v>
      </c>
      <c r="AN344" s="242" t="s">
        <v>650</v>
      </c>
      <c r="AO344" s="498"/>
      <c r="AP344" s="24"/>
      <c r="AQ344" s="21"/>
      <c r="AR344" s="22"/>
      <c r="AS344" s="23"/>
      <c r="AT344" s="24"/>
      <c r="AU344" s="21"/>
      <c r="AV344" s="22"/>
      <c r="AW344" s="23"/>
      <c r="AX344" s="24"/>
      <c r="AY344" s="21"/>
      <c r="AZ344" s="22"/>
      <c r="BA344" s="23"/>
      <c r="BB344" s="24"/>
      <c r="BC344" s="21"/>
      <c r="BD344" s="22"/>
      <c r="BE344" s="23"/>
      <c r="BF344" s="24"/>
      <c r="BG344" s="21"/>
      <c r="BH344" s="22"/>
      <c r="BI344" s="23"/>
      <c r="BJ344" s="24"/>
      <c r="BK344" s="21"/>
      <c r="BL344" s="23"/>
      <c r="BM344" s="24"/>
      <c r="BN344" s="21"/>
      <c r="BO344" s="22"/>
      <c r="BP344" s="23"/>
      <c r="BQ344" s="24"/>
      <c r="BR344" s="21"/>
      <c r="BS344" s="22"/>
      <c r="BT344" s="23"/>
      <c r="BU344" s="24"/>
      <c r="BV344" s="21"/>
      <c r="BW344" s="22"/>
      <c r="BX344" s="23"/>
      <c r="BY344" s="24"/>
      <c r="BZ344" s="21"/>
      <c r="CA344" s="22"/>
      <c r="CB344" s="23"/>
      <c r="CC344" s="24"/>
      <c r="CD344" s="21"/>
      <c r="CE344" s="22"/>
      <c r="CF344" s="23"/>
      <c r="CG344" s="24"/>
      <c r="CH344" s="21"/>
      <c r="CI344" s="22"/>
      <c r="CJ344" s="23"/>
      <c r="CK344" s="24"/>
      <c r="CL344" s="21"/>
      <c r="CM344" s="22"/>
      <c r="CN344" s="23"/>
      <c r="CO344" s="24"/>
      <c r="CP344" s="21"/>
      <c r="CQ344" s="22"/>
      <c r="CR344" s="23"/>
      <c r="CS344" s="24"/>
      <c r="CT344" s="21"/>
      <c r="CU344" s="22"/>
      <c r="CV344" s="23"/>
      <c r="CW344" s="24"/>
      <c r="CX344" s="21"/>
      <c r="CY344" s="22"/>
      <c r="CZ344" s="23"/>
      <c r="DA344" s="24"/>
      <c r="DB344" s="21"/>
      <c r="DC344" s="22"/>
      <c r="DD344" s="23"/>
      <c r="DE344" s="24"/>
      <c r="DF344" s="21"/>
      <c r="DG344" s="22"/>
      <c r="DH344" s="23"/>
      <c r="DI344" s="24"/>
      <c r="DJ344" s="21"/>
      <c r="DK344" s="22"/>
      <c r="DL344" s="23"/>
      <c r="DM344" s="24"/>
      <c r="DN344" s="21"/>
      <c r="DO344" s="22"/>
      <c r="DP344" s="23"/>
      <c r="DQ344" s="24"/>
      <c r="DR344" s="21"/>
      <c r="DS344" s="22"/>
      <c r="DT344" s="23"/>
      <c r="DU344" s="24"/>
      <c r="DV344" s="21"/>
      <c r="DW344" s="22"/>
      <c r="DX344" s="23"/>
      <c r="DY344" s="24"/>
      <c r="DZ344" s="21"/>
      <c r="EA344" s="22"/>
      <c r="EB344" s="23"/>
      <c r="EC344" s="24"/>
      <c r="ED344" s="21"/>
      <c r="EE344" s="22"/>
      <c r="EF344" s="23"/>
      <c r="EG344" s="24"/>
      <c r="EH344" s="21"/>
      <c r="EI344" s="22"/>
      <c r="EJ344" s="23"/>
      <c r="EK344" s="24"/>
      <c r="EL344" s="21"/>
    </row>
    <row r="345" spans="1:142" s="16" customFormat="1" ht="20.25" hidden="1" customHeight="1">
      <c r="A345" s="517"/>
      <c r="B345" s="521" t="s">
        <v>519</v>
      </c>
      <c r="C345" s="62" t="s">
        <v>274</v>
      </c>
      <c r="D345" s="44" t="s">
        <v>208</v>
      </c>
      <c r="E345" s="222" t="s">
        <v>269</v>
      </c>
      <c r="F345" s="123" t="s">
        <v>655</v>
      </c>
      <c r="G345" s="6"/>
      <c r="H345" s="6">
        <v>36</v>
      </c>
      <c r="I345" s="9">
        <v>0</v>
      </c>
      <c r="J345" s="76" t="s">
        <v>532</v>
      </c>
      <c r="K345" s="6">
        <v>36</v>
      </c>
      <c r="L345" s="6"/>
      <c r="M345" s="6"/>
      <c r="N345" s="17">
        <v>36</v>
      </c>
      <c r="O345" s="6"/>
      <c r="P345" s="6"/>
      <c r="Q345" s="9">
        <v>1</v>
      </c>
      <c r="R345" s="75" t="s">
        <v>668</v>
      </c>
      <c r="S345" s="6"/>
      <c r="T345" s="6"/>
      <c r="U345" s="17"/>
      <c r="V345" s="17"/>
      <c r="W345" s="6"/>
      <c r="X345" s="6"/>
      <c r="Y345" s="6"/>
      <c r="Z345" s="9">
        <v>1</v>
      </c>
      <c r="AA345" s="75" t="s">
        <v>668</v>
      </c>
      <c r="AB345" s="137"/>
      <c r="AC345" s="6"/>
      <c r="AD345" s="6"/>
      <c r="AE345" s="6"/>
      <c r="AF345" s="6"/>
      <c r="AG345" s="6"/>
      <c r="AH345" s="6"/>
      <c r="AI345" s="6"/>
      <c r="AJ345" s="6"/>
      <c r="AK345" s="6"/>
      <c r="AL345" s="9">
        <v>1</v>
      </c>
      <c r="AM345" s="75" t="s">
        <v>668</v>
      </c>
      <c r="AN345" s="124" t="s">
        <v>650</v>
      </c>
      <c r="AO345" s="22"/>
      <c r="AP345" s="24"/>
      <c r="AQ345" s="21"/>
      <c r="AR345" s="22"/>
      <c r="AS345" s="23"/>
      <c r="AT345" s="24"/>
      <c r="AU345" s="21"/>
      <c r="AV345" s="22"/>
      <c r="AW345" s="23"/>
      <c r="AX345" s="24"/>
      <c r="AY345" s="21"/>
      <c r="AZ345" s="22"/>
      <c r="BA345" s="23"/>
      <c r="BB345" s="24"/>
      <c r="BC345" s="21"/>
      <c r="BD345" s="22"/>
      <c r="BE345" s="23"/>
      <c r="BF345" s="24"/>
      <c r="BG345" s="21"/>
      <c r="BH345" s="22"/>
      <c r="BI345" s="23"/>
      <c r="BJ345" s="24"/>
      <c r="BK345" s="21"/>
      <c r="BL345" s="23"/>
      <c r="BM345" s="24"/>
      <c r="BN345" s="21"/>
      <c r="BO345" s="22"/>
      <c r="BP345" s="23"/>
      <c r="BQ345" s="24"/>
      <c r="BR345" s="21"/>
      <c r="BS345" s="22"/>
      <c r="BT345" s="23"/>
      <c r="BU345" s="24"/>
      <c r="BV345" s="21"/>
      <c r="BW345" s="22"/>
      <c r="BX345" s="23"/>
      <c r="BY345" s="24"/>
      <c r="BZ345" s="21"/>
      <c r="CA345" s="22"/>
      <c r="CB345" s="23"/>
      <c r="CC345" s="24"/>
      <c r="CD345" s="21"/>
      <c r="CE345" s="22"/>
      <c r="CF345" s="23"/>
      <c r="CG345" s="24"/>
      <c r="CH345" s="21"/>
      <c r="CI345" s="22"/>
      <c r="CJ345" s="23"/>
      <c r="CK345" s="24"/>
      <c r="CL345" s="21"/>
      <c r="CM345" s="22"/>
      <c r="CN345" s="23"/>
      <c r="CO345" s="24"/>
      <c r="CP345" s="21"/>
      <c r="CQ345" s="22"/>
      <c r="CR345" s="23"/>
      <c r="CS345" s="24"/>
      <c r="CT345" s="21"/>
      <c r="CU345" s="22"/>
      <c r="CV345" s="23"/>
      <c r="CW345" s="24"/>
      <c r="CX345" s="21"/>
      <c r="CY345" s="22"/>
      <c r="CZ345" s="23"/>
      <c r="DA345" s="24"/>
      <c r="DB345" s="21"/>
      <c r="DC345" s="22"/>
      <c r="DD345" s="23"/>
      <c r="DE345" s="24"/>
      <c r="DF345" s="21"/>
      <c r="DG345" s="22"/>
      <c r="DH345" s="23"/>
      <c r="DI345" s="24"/>
      <c r="DJ345" s="21"/>
      <c r="DK345" s="22"/>
      <c r="DL345" s="23"/>
      <c r="DM345" s="24"/>
      <c r="DN345" s="21"/>
      <c r="DO345" s="22"/>
      <c r="DP345" s="23"/>
      <c r="DQ345" s="24"/>
      <c r="DR345" s="21"/>
      <c r="DS345" s="22"/>
      <c r="DT345" s="23"/>
      <c r="DU345" s="24"/>
      <c r="DV345" s="21"/>
      <c r="DW345" s="22"/>
      <c r="DX345" s="23"/>
      <c r="DY345" s="24"/>
      <c r="DZ345" s="21"/>
      <c r="EA345" s="22"/>
      <c r="EB345" s="23"/>
      <c r="EC345" s="24"/>
      <c r="ED345" s="21"/>
      <c r="EE345" s="22"/>
      <c r="EF345" s="23"/>
      <c r="EG345" s="24"/>
      <c r="EH345" s="21"/>
      <c r="EI345" s="22"/>
      <c r="EJ345" s="23"/>
      <c r="EK345" s="24"/>
      <c r="EL345" s="21"/>
    </row>
    <row r="346" spans="1:142" s="16" customFormat="1" ht="24.75" hidden="1" customHeight="1">
      <c r="A346" s="517"/>
      <c r="B346" s="521" t="s">
        <v>519</v>
      </c>
      <c r="C346" s="199" t="s">
        <v>207</v>
      </c>
      <c r="D346" s="224" t="s">
        <v>208</v>
      </c>
      <c r="E346" s="220" t="s">
        <v>209</v>
      </c>
      <c r="F346" s="123" t="s">
        <v>655</v>
      </c>
      <c r="G346" s="6"/>
      <c r="H346" s="6">
        <v>28</v>
      </c>
      <c r="I346" s="9">
        <v>0</v>
      </c>
      <c r="J346" s="76" t="s">
        <v>532</v>
      </c>
      <c r="K346" s="6">
        <v>28</v>
      </c>
      <c r="L346" s="6"/>
      <c r="M346" s="6"/>
      <c r="N346" s="17">
        <v>28</v>
      </c>
      <c r="O346" s="6"/>
      <c r="P346" s="6"/>
      <c r="Q346" s="9">
        <v>1</v>
      </c>
      <c r="R346" s="75" t="s">
        <v>668</v>
      </c>
      <c r="S346" s="6"/>
      <c r="T346" s="6"/>
      <c r="U346" s="17"/>
      <c r="V346" s="17"/>
      <c r="W346" s="6"/>
      <c r="X346" s="6"/>
      <c r="Y346" s="6"/>
      <c r="Z346" s="9">
        <v>1</v>
      </c>
      <c r="AA346" s="75" t="s">
        <v>668</v>
      </c>
      <c r="AB346" s="137"/>
      <c r="AC346" s="6"/>
      <c r="AD346" s="6"/>
      <c r="AE346" s="17"/>
      <c r="AF346" s="17"/>
      <c r="AG346" s="6"/>
      <c r="AH346" s="6"/>
      <c r="AI346" s="6"/>
      <c r="AJ346" s="6"/>
      <c r="AK346" s="6"/>
      <c r="AL346" s="9">
        <v>1</v>
      </c>
      <c r="AM346" s="75" t="s">
        <v>668</v>
      </c>
      <c r="AN346" s="124" t="s">
        <v>650</v>
      </c>
      <c r="AO346" s="22"/>
      <c r="AP346" s="24"/>
      <c r="AQ346" s="21"/>
      <c r="AR346" s="22"/>
      <c r="AS346" s="23"/>
      <c r="AT346" s="24"/>
      <c r="AU346" s="21"/>
      <c r="AV346" s="22"/>
      <c r="AW346" s="23"/>
      <c r="AX346" s="24"/>
      <c r="AY346" s="21"/>
      <c r="AZ346" s="22"/>
      <c r="BA346" s="23"/>
      <c r="BB346" s="24"/>
      <c r="BC346" s="21"/>
      <c r="BD346" s="22"/>
      <c r="BE346" s="23"/>
      <c r="BF346" s="24"/>
      <c r="BG346" s="21"/>
      <c r="BH346" s="22"/>
      <c r="BI346" s="23"/>
      <c r="BJ346" s="24"/>
      <c r="BK346" s="21"/>
      <c r="BL346" s="23"/>
      <c r="BM346" s="24"/>
      <c r="BN346" s="21"/>
      <c r="BO346" s="22"/>
      <c r="BP346" s="23"/>
      <c r="BQ346" s="24"/>
      <c r="BR346" s="21"/>
      <c r="BS346" s="22"/>
      <c r="BT346" s="23"/>
      <c r="BU346" s="24"/>
      <c r="BV346" s="21"/>
      <c r="BW346" s="22"/>
      <c r="BX346" s="23"/>
      <c r="BY346" s="24"/>
      <c r="BZ346" s="21"/>
      <c r="CA346" s="22"/>
      <c r="CB346" s="23"/>
      <c r="CC346" s="24"/>
      <c r="CD346" s="21"/>
      <c r="CE346" s="22"/>
      <c r="CF346" s="23"/>
      <c r="CG346" s="24"/>
      <c r="CH346" s="21"/>
      <c r="CI346" s="22"/>
      <c r="CJ346" s="23"/>
      <c r="CK346" s="24"/>
      <c r="CL346" s="21"/>
      <c r="CM346" s="22"/>
      <c r="CN346" s="23"/>
      <c r="CO346" s="24"/>
      <c r="CP346" s="21"/>
      <c r="CQ346" s="22"/>
      <c r="CR346" s="23"/>
      <c r="CS346" s="24"/>
      <c r="CT346" s="21"/>
      <c r="CU346" s="22"/>
      <c r="CV346" s="23"/>
      <c r="CW346" s="24"/>
      <c r="CX346" s="21"/>
      <c r="CY346" s="22"/>
      <c r="CZ346" s="23"/>
      <c r="DA346" s="24"/>
      <c r="DB346" s="21"/>
      <c r="DC346" s="22"/>
      <c r="DD346" s="23"/>
      <c r="DE346" s="24"/>
      <c r="DF346" s="21"/>
      <c r="DG346" s="22"/>
      <c r="DH346" s="23"/>
      <c r="DI346" s="24"/>
      <c r="DJ346" s="21"/>
      <c r="DK346" s="22"/>
      <c r="DL346" s="23"/>
      <c r="DM346" s="24"/>
      <c r="DN346" s="21"/>
      <c r="DO346" s="22"/>
      <c r="DP346" s="23"/>
      <c r="DQ346" s="24"/>
      <c r="DR346" s="21"/>
      <c r="DS346" s="22"/>
      <c r="DT346" s="23"/>
      <c r="DU346" s="24"/>
      <c r="DV346" s="21"/>
      <c r="DW346" s="22"/>
      <c r="DX346" s="23"/>
      <c r="DY346" s="24"/>
      <c r="DZ346" s="21"/>
      <c r="EA346" s="22"/>
      <c r="EB346" s="23"/>
      <c r="EC346" s="24"/>
      <c r="ED346" s="21"/>
      <c r="EE346" s="22"/>
      <c r="EF346" s="23"/>
      <c r="EG346" s="24"/>
      <c r="EH346" s="21"/>
      <c r="EI346" s="22"/>
      <c r="EJ346" s="23"/>
      <c r="EK346" s="24"/>
      <c r="EL346" s="21"/>
    </row>
    <row r="347" spans="1:142" s="16" customFormat="1" ht="27" hidden="1" customHeight="1">
      <c r="A347" s="517"/>
      <c r="B347" s="521" t="s">
        <v>519</v>
      </c>
      <c r="C347" s="199" t="s">
        <v>246</v>
      </c>
      <c r="D347" s="224" t="s">
        <v>43</v>
      </c>
      <c r="E347" s="235" t="s">
        <v>557</v>
      </c>
      <c r="F347" s="123" t="s">
        <v>655</v>
      </c>
      <c r="G347" s="6"/>
      <c r="H347" s="6">
        <v>70</v>
      </c>
      <c r="I347" s="9">
        <v>0</v>
      </c>
      <c r="J347" s="76" t="s">
        <v>532</v>
      </c>
      <c r="K347" s="6">
        <v>70</v>
      </c>
      <c r="L347" s="6"/>
      <c r="M347" s="6"/>
      <c r="N347" s="17">
        <v>70</v>
      </c>
      <c r="O347" s="6"/>
      <c r="P347" s="6"/>
      <c r="Q347" s="9">
        <v>1</v>
      </c>
      <c r="R347" s="75" t="s">
        <v>668</v>
      </c>
      <c r="S347" s="6"/>
      <c r="T347" s="6"/>
      <c r="U347" s="17"/>
      <c r="V347" s="17"/>
      <c r="W347" s="6"/>
      <c r="X347" s="6"/>
      <c r="Y347" s="6"/>
      <c r="Z347" s="9">
        <v>1</v>
      </c>
      <c r="AA347" s="75" t="s">
        <v>668</v>
      </c>
      <c r="AB347" s="137"/>
      <c r="AC347" s="6"/>
      <c r="AD347" s="6"/>
      <c r="AE347" s="17"/>
      <c r="AF347" s="17"/>
      <c r="AG347" s="6"/>
      <c r="AH347" s="6"/>
      <c r="AI347" s="6"/>
      <c r="AJ347" s="6"/>
      <c r="AK347" s="6"/>
      <c r="AL347" s="9">
        <v>1</v>
      </c>
      <c r="AM347" s="75" t="s">
        <v>668</v>
      </c>
      <c r="AN347" s="124" t="s">
        <v>650</v>
      </c>
      <c r="AO347" s="22"/>
      <c r="AP347" s="24"/>
      <c r="AQ347" s="21"/>
      <c r="AR347" s="22"/>
      <c r="AS347" s="23"/>
      <c r="AT347" s="24"/>
      <c r="AU347" s="21"/>
      <c r="AV347" s="22"/>
      <c r="AW347" s="23"/>
      <c r="AX347" s="24"/>
      <c r="AY347" s="21"/>
      <c r="AZ347" s="22"/>
      <c r="BA347" s="23"/>
      <c r="BB347" s="24"/>
      <c r="BC347" s="21"/>
      <c r="BD347" s="22"/>
      <c r="BE347" s="23"/>
      <c r="BF347" s="24"/>
      <c r="BG347" s="21"/>
      <c r="BH347" s="22"/>
      <c r="BI347" s="23"/>
      <c r="BJ347" s="24"/>
      <c r="BK347" s="21"/>
      <c r="BL347" s="23"/>
      <c r="BM347" s="24"/>
      <c r="BN347" s="21"/>
      <c r="BO347" s="22"/>
      <c r="BP347" s="23"/>
      <c r="BQ347" s="24"/>
      <c r="BR347" s="21"/>
      <c r="BS347" s="22"/>
      <c r="BT347" s="23"/>
      <c r="BU347" s="24"/>
      <c r="BV347" s="21"/>
      <c r="BW347" s="22"/>
      <c r="BX347" s="23"/>
      <c r="BY347" s="24"/>
      <c r="BZ347" s="21"/>
      <c r="CA347" s="22"/>
      <c r="CB347" s="23"/>
      <c r="CC347" s="24"/>
      <c r="CD347" s="21"/>
      <c r="CE347" s="22"/>
      <c r="CF347" s="23"/>
      <c r="CG347" s="24"/>
      <c r="CH347" s="21"/>
      <c r="CI347" s="22"/>
      <c r="CJ347" s="23"/>
      <c r="CK347" s="24"/>
      <c r="CL347" s="21"/>
      <c r="CM347" s="22"/>
      <c r="CN347" s="23"/>
      <c r="CO347" s="24"/>
      <c r="CP347" s="21"/>
      <c r="CQ347" s="22"/>
      <c r="CR347" s="23"/>
      <c r="CS347" s="24"/>
      <c r="CT347" s="21"/>
      <c r="CU347" s="22"/>
      <c r="CV347" s="23"/>
      <c r="CW347" s="24"/>
      <c r="CX347" s="21"/>
      <c r="CY347" s="22"/>
      <c r="CZ347" s="23"/>
      <c r="DA347" s="24"/>
      <c r="DB347" s="21"/>
      <c r="DC347" s="22"/>
      <c r="DD347" s="23"/>
      <c r="DE347" s="24"/>
      <c r="DF347" s="21"/>
      <c r="DG347" s="22"/>
      <c r="DH347" s="23"/>
      <c r="DI347" s="24"/>
      <c r="DJ347" s="21"/>
      <c r="DK347" s="22"/>
      <c r="DL347" s="23"/>
      <c r="DM347" s="24"/>
      <c r="DN347" s="21"/>
      <c r="DO347" s="22"/>
      <c r="DP347" s="23"/>
      <c r="DQ347" s="24"/>
      <c r="DR347" s="21"/>
      <c r="DS347" s="22"/>
      <c r="DT347" s="23"/>
      <c r="DU347" s="24"/>
      <c r="DV347" s="21"/>
      <c r="DW347" s="22"/>
      <c r="DX347" s="23"/>
      <c r="DY347" s="24"/>
      <c r="DZ347" s="21"/>
      <c r="EA347" s="22"/>
      <c r="EB347" s="23"/>
      <c r="EC347" s="24"/>
      <c r="ED347" s="21"/>
      <c r="EE347" s="22"/>
      <c r="EF347" s="23"/>
      <c r="EG347" s="24"/>
      <c r="EH347" s="21"/>
      <c r="EI347" s="22"/>
      <c r="EJ347" s="23"/>
      <c r="EK347" s="24"/>
      <c r="EL347" s="21"/>
    </row>
    <row r="348" spans="1:142" s="16" customFormat="1" ht="24.75" customHeight="1">
      <c r="A348" s="517"/>
      <c r="B348" s="521" t="s">
        <v>519</v>
      </c>
      <c r="C348" s="87" t="s">
        <v>275</v>
      </c>
      <c r="D348" s="44" t="s">
        <v>276</v>
      </c>
      <c r="E348" s="222" t="s">
        <v>203</v>
      </c>
      <c r="F348" s="123" t="s">
        <v>655</v>
      </c>
      <c r="G348" s="6"/>
      <c r="H348" s="6">
        <v>34</v>
      </c>
      <c r="I348" s="9">
        <v>0</v>
      </c>
      <c r="J348" s="76" t="s">
        <v>532</v>
      </c>
      <c r="K348" s="6">
        <v>34</v>
      </c>
      <c r="L348" s="6"/>
      <c r="M348" s="6">
        <v>34</v>
      </c>
      <c r="N348" s="17"/>
      <c r="O348" s="6"/>
      <c r="P348" s="6"/>
      <c r="Q348" s="9">
        <v>0.85199999999999998</v>
      </c>
      <c r="R348" s="75" t="s">
        <v>41</v>
      </c>
      <c r="S348" s="6"/>
      <c r="T348" s="6"/>
      <c r="U348" s="17"/>
      <c r="V348" s="17"/>
      <c r="W348" s="289">
        <v>34</v>
      </c>
      <c r="X348" s="6"/>
      <c r="Y348" s="6"/>
      <c r="Z348" s="9">
        <v>1</v>
      </c>
      <c r="AA348" s="75" t="s">
        <v>668</v>
      </c>
      <c r="AB348" s="137"/>
      <c r="AC348" s="449">
        <v>34</v>
      </c>
      <c r="AD348" s="469"/>
      <c r="AE348" s="6"/>
      <c r="AF348" s="6"/>
      <c r="AG348" s="6">
        <v>34</v>
      </c>
      <c r="AH348" s="6"/>
      <c r="AI348" s="6"/>
      <c r="AJ348" s="6"/>
      <c r="AK348" s="6"/>
      <c r="AL348" s="9">
        <v>1</v>
      </c>
      <c r="AM348" s="137" t="s">
        <v>668</v>
      </c>
      <c r="AN348" s="242" t="s">
        <v>650</v>
      </c>
      <c r="AO348" s="498"/>
      <c r="AP348" s="24"/>
      <c r="AQ348" s="21"/>
      <c r="AR348" s="22"/>
      <c r="AS348" s="23"/>
      <c r="AT348" s="24"/>
      <c r="AU348" s="21"/>
      <c r="AV348" s="22"/>
      <c r="AW348" s="23"/>
      <c r="AX348" s="24"/>
      <c r="AY348" s="21"/>
      <c r="AZ348" s="22"/>
      <c r="BA348" s="23"/>
      <c r="BB348" s="24"/>
      <c r="BC348" s="21"/>
      <c r="BD348" s="22"/>
      <c r="BE348" s="23"/>
      <c r="BF348" s="24"/>
      <c r="BG348" s="21"/>
      <c r="BH348" s="22"/>
      <c r="BI348" s="23"/>
      <c r="BJ348" s="24"/>
      <c r="BK348" s="21"/>
      <c r="BL348" s="23"/>
      <c r="BM348" s="24"/>
      <c r="BN348" s="21"/>
      <c r="BO348" s="22"/>
      <c r="BP348" s="23"/>
      <c r="BQ348" s="24"/>
      <c r="BR348" s="21"/>
      <c r="BS348" s="22"/>
      <c r="BT348" s="23"/>
      <c r="BU348" s="24"/>
      <c r="BV348" s="21"/>
      <c r="BW348" s="22"/>
      <c r="BX348" s="23"/>
      <c r="BY348" s="24"/>
      <c r="BZ348" s="21"/>
      <c r="CA348" s="22"/>
      <c r="CB348" s="23"/>
      <c r="CC348" s="24"/>
      <c r="CD348" s="21"/>
      <c r="CE348" s="22"/>
      <c r="CF348" s="23"/>
      <c r="CG348" s="24"/>
      <c r="CH348" s="21"/>
      <c r="CI348" s="22"/>
      <c r="CJ348" s="23"/>
      <c r="CK348" s="24"/>
      <c r="CL348" s="21"/>
      <c r="CM348" s="22"/>
      <c r="CN348" s="23"/>
      <c r="CO348" s="24"/>
      <c r="CP348" s="21"/>
      <c r="CQ348" s="22"/>
      <c r="CR348" s="23"/>
      <c r="CS348" s="24"/>
      <c r="CT348" s="21"/>
      <c r="CU348" s="22"/>
      <c r="CV348" s="23"/>
      <c r="CW348" s="24"/>
      <c r="CX348" s="21"/>
      <c r="CY348" s="22"/>
      <c r="CZ348" s="23"/>
      <c r="DA348" s="24"/>
      <c r="DB348" s="21"/>
      <c r="DC348" s="22"/>
      <c r="DD348" s="23"/>
      <c r="DE348" s="24"/>
      <c r="DF348" s="21"/>
      <c r="DG348" s="22"/>
      <c r="DH348" s="23"/>
      <c r="DI348" s="24"/>
      <c r="DJ348" s="21"/>
      <c r="DK348" s="22"/>
      <c r="DL348" s="23"/>
      <c r="DM348" s="24"/>
      <c r="DN348" s="21"/>
      <c r="DO348" s="22"/>
      <c r="DP348" s="23"/>
      <c r="DQ348" s="24"/>
      <c r="DR348" s="21"/>
      <c r="DS348" s="22"/>
      <c r="DT348" s="23"/>
      <c r="DU348" s="24"/>
      <c r="DV348" s="21"/>
      <c r="DW348" s="22"/>
      <c r="DX348" s="23"/>
      <c r="DY348" s="24"/>
      <c r="DZ348" s="21"/>
      <c r="EA348" s="22"/>
      <c r="EB348" s="23"/>
      <c r="EC348" s="24"/>
      <c r="ED348" s="21"/>
      <c r="EE348" s="22"/>
      <c r="EF348" s="23"/>
      <c r="EG348" s="24"/>
      <c r="EH348" s="21"/>
      <c r="EI348" s="22"/>
      <c r="EJ348" s="23"/>
      <c r="EK348" s="24"/>
      <c r="EL348" s="21"/>
    </row>
    <row r="349" spans="1:142" s="16" customFormat="1" ht="24" hidden="1" customHeight="1">
      <c r="A349" s="517"/>
      <c r="B349" s="521" t="s">
        <v>519</v>
      </c>
      <c r="C349" s="87" t="s">
        <v>277</v>
      </c>
      <c r="D349" s="44" t="s">
        <v>278</v>
      </c>
      <c r="E349" s="222" t="s">
        <v>203</v>
      </c>
      <c r="F349" s="123" t="s">
        <v>655</v>
      </c>
      <c r="G349" s="6"/>
      <c r="H349" s="6">
        <v>41</v>
      </c>
      <c r="I349" s="9">
        <v>0</v>
      </c>
      <c r="J349" s="76" t="s">
        <v>532</v>
      </c>
      <c r="K349" s="6">
        <v>41</v>
      </c>
      <c r="L349" s="6"/>
      <c r="M349" s="6"/>
      <c r="N349" s="17">
        <v>41</v>
      </c>
      <c r="O349" s="6"/>
      <c r="P349" s="6"/>
      <c r="Q349" s="9">
        <v>1</v>
      </c>
      <c r="R349" s="75" t="s">
        <v>668</v>
      </c>
      <c r="S349" s="6"/>
      <c r="T349" s="6"/>
      <c r="U349" s="17"/>
      <c r="V349" s="17"/>
      <c r="W349" s="6"/>
      <c r="X349" s="6"/>
      <c r="Y349" s="6"/>
      <c r="Z349" s="9">
        <v>1</v>
      </c>
      <c r="AA349" s="75" t="s">
        <v>668</v>
      </c>
      <c r="AB349" s="137"/>
      <c r="AC349" s="6"/>
      <c r="AD349" s="6"/>
      <c r="AE349" s="17"/>
      <c r="AF349" s="17"/>
      <c r="AG349" s="6"/>
      <c r="AH349" s="6"/>
      <c r="AI349" s="6"/>
      <c r="AJ349" s="6"/>
      <c r="AK349" s="6"/>
      <c r="AL349" s="9">
        <v>1</v>
      </c>
      <c r="AM349" s="137" t="s">
        <v>668</v>
      </c>
      <c r="AN349" s="242" t="s">
        <v>650</v>
      </c>
      <c r="AO349" s="498"/>
      <c r="AP349" s="24"/>
      <c r="AQ349" s="21"/>
      <c r="AR349" s="22"/>
      <c r="AS349" s="23"/>
      <c r="AT349" s="24"/>
      <c r="AU349" s="21"/>
      <c r="AV349" s="22"/>
      <c r="AW349" s="23"/>
      <c r="AX349" s="24"/>
      <c r="AY349" s="21"/>
      <c r="AZ349" s="22"/>
      <c r="BA349" s="23"/>
      <c r="BB349" s="24"/>
      <c r="BC349" s="21"/>
      <c r="BD349" s="22"/>
      <c r="BE349" s="23"/>
      <c r="BF349" s="24"/>
      <c r="BG349" s="21"/>
      <c r="BH349" s="22"/>
      <c r="BI349" s="23"/>
      <c r="BJ349" s="24"/>
      <c r="BK349" s="21"/>
      <c r="BL349" s="23"/>
      <c r="BM349" s="24"/>
      <c r="BN349" s="21"/>
      <c r="BO349" s="22"/>
      <c r="BP349" s="23"/>
      <c r="BQ349" s="24"/>
      <c r="BR349" s="21"/>
      <c r="BS349" s="22"/>
      <c r="BT349" s="23"/>
      <c r="BU349" s="24"/>
      <c r="BV349" s="21"/>
      <c r="BW349" s="22"/>
      <c r="BX349" s="23"/>
      <c r="BY349" s="24"/>
      <c r="BZ349" s="21"/>
      <c r="CA349" s="22"/>
      <c r="CB349" s="23"/>
      <c r="CC349" s="24"/>
      <c r="CD349" s="21"/>
      <c r="CE349" s="22"/>
      <c r="CF349" s="23"/>
      <c r="CG349" s="24"/>
      <c r="CH349" s="21"/>
      <c r="CI349" s="22"/>
      <c r="CJ349" s="23"/>
      <c r="CK349" s="24"/>
      <c r="CL349" s="21"/>
      <c r="CM349" s="22"/>
      <c r="CN349" s="23"/>
      <c r="CO349" s="24"/>
      <c r="CP349" s="21"/>
      <c r="CQ349" s="22"/>
      <c r="CR349" s="23"/>
      <c r="CS349" s="24"/>
      <c r="CT349" s="21"/>
      <c r="CU349" s="22"/>
      <c r="CV349" s="23"/>
      <c r="CW349" s="24"/>
      <c r="CX349" s="21"/>
      <c r="CY349" s="22"/>
      <c r="CZ349" s="23"/>
      <c r="DA349" s="24"/>
      <c r="DB349" s="21"/>
      <c r="DC349" s="22"/>
      <c r="DD349" s="23"/>
      <c r="DE349" s="24"/>
      <c r="DF349" s="21"/>
      <c r="DG349" s="22"/>
      <c r="DH349" s="23"/>
      <c r="DI349" s="24"/>
      <c r="DJ349" s="21"/>
      <c r="DK349" s="22"/>
      <c r="DL349" s="23"/>
      <c r="DM349" s="24"/>
      <c r="DN349" s="21"/>
      <c r="DO349" s="22"/>
      <c r="DP349" s="23"/>
      <c r="DQ349" s="24"/>
      <c r="DR349" s="21"/>
      <c r="DS349" s="22"/>
      <c r="DT349" s="23"/>
      <c r="DU349" s="24"/>
      <c r="DV349" s="21"/>
      <c r="DW349" s="22"/>
      <c r="DX349" s="23"/>
      <c r="DY349" s="24"/>
      <c r="DZ349" s="21"/>
      <c r="EA349" s="22"/>
      <c r="EB349" s="23"/>
      <c r="EC349" s="24"/>
      <c r="ED349" s="21"/>
      <c r="EE349" s="22"/>
      <c r="EF349" s="23"/>
      <c r="EG349" s="24"/>
      <c r="EH349" s="21"/>
      <c r="EI349" s="22"/>
      <c r="EJ349" s="23"/>
      <c r="EK349" s="24"/>
      <c r="EL349" s="21"/>
    </row>
    <row r="350" spans="1:142" s="16" customFormat="1" ht="18" hidden="1" customHeight="1">
      <c r="A350" s="517"/>
      <c r="B350" s="521" t="s">
        <v>519</v>
      </c>
      <c r="C350" s="62" t="s">
        <v>279</v>
      </c>
      <c r="D350" s="44" t="s">
        <v>9</v>
      </c>
      <c r="E350" s="235" t="s">
        <v>288</v>
      </c>
      <c r="F350" s="123" t="s">
        <v>655</v>
      </c>
      <c r="G350" s="6"/>
      <c r="H350" s="6">
        <v>29</v>
      </c>
      <c r="I350" s="9">
        <v>0</v>
      </c>
      <c r="J350" s="76" t="s">
        <v>532</v>
      </c>
      <c r="K350" s="6">
        <v>29</v>
      </c>
      <c r="L350" s="6"/>
      <c r="M350" s="6"/>
      <c r="N350" s="17">
        <v>29</v>
      </c>
      <c r="O350" s="6"/>
      <c r="P350" s="6"/>
      <c r="Q350" s="9">
        <v>1</v>
      </c>
      <c r="R350" s="75" t="s">
        <v>668</v>
      </c>
      <c r="S350" s="6"/>
      <c r="T350" s="6"/>
      <c r="U350" s="17"/>
      <c r="V350" s="17"/>
      <c r="W350" s="6"/>
      <c r="X350" s="6"/>
      <c r="Y350" s="6"/>
      <c r="Z350" s="9">
        <v>1</v>
      </c>
      <c r="AA350" s="75" t="s">
        <v>668</v>
      </c>
      <c r="AB350" s="137"/>
      <c r="AC350" s="6"/>
      <c r="AD350" s="6"/>
      <c r="AE350" s="17"/>
      <c r="AF350" s="17"/>
      <c r="AG350" s="6"/>
      <c r="AH350" s="6"/>
      <c r="AI350" s="6"/>
      <c r="AJ350" s="6"/>
      <c r="AK350" s="6"/>
      <c r="AL350" s="9">
        <v>1</v>
      </c>
      <c r="AM350" s="137" t="s">
        <v>668</v>
      </c>
      <c r="AN350" s="242" t="s">
        <v>650</v>
      </c>
      <c r="AO350" s="498"/>
      <c r="AP350" s="24"/>
      <c r="AQ350" s="21"/>
      <c r="AR350" s="22"/>
      <c r="AS350" s="23"/>
      <c r="AT350" s="24"/>
      <c r="AU350" s="21"/>
      <c r="AV350" s="22"/>
      <c r="AW350" s="23"/>
      <c r="AX350" s="24"/>
      <c r="AY350" s="21"/>
      <c r="AZ350" s="22"/>
      <c r="BA350" s="23"/>
      <c r="BB350" s="24"/>
      <c r="BC350" s="21"/>
      <c r="BD350" s="22"/>
      <c r="BE350" s="23"/>
      <c r="BF350" s="24"/>
      <c r="BG350" s="21"/>
      <c r="BH350" s="22"/>
      <c r="BI350" s="23"/>
      <c r="BJ350" s="24"/>
      <c r="BK350" s="21"/>
      <c r="BL350" s="23"/>
      <c r="BM350" s="24"/>
      <c r="BN350" s="21"/>
      <c r="BO350" s="22"/>
      <c r="BP350" s="23"/>
      <c r="BQ350" s="24"/>
      <c r="BR350" s="21"/>
      <c r="BS350" s="22"/>
      <c r="BT350" s="23"/>
      <c r="BU350" s="24"/>
      <c r="BV350" s="21"/>
      <c r="BW350" s="22"/>
      <c r="BX350" s="23"/>
      <c r="BY350" s="24"/>
      <c r="BZ350" s="21"/>
      <c r="CA350" s="22"/>
      <c r="CB350" s="23"/>
      <c r="CC350" s="24"/>
      <c r="CD350" s="21"/>
      <c r="CE350" s="22"/>
      <c r="CF350" s="23"/>
      <c r="CG350" s="24"/>
      <c r="CH350" s="21"/>
      <c r="CI350" s="22"/>
      <c r="CJ350" s="23"/>
      <c r="CK350" s="24"/>
      <c r="CL350" s="21"/>
      <c r="CM350" s="22"/>
      <c r="CN350" s="23"/>
      <c r="CO350" s="24"/>
      <c r="CP350" s="21"/>
      <c r="CQ350" s="22"/>
      <c r="CR350" s="23"/>
      <c r="CS350" s="24"/>
      <c r="CT350" s="21"/>
      <c r="CU350" s="22"/>
      <c r="CV350" s="23"/>
      <c r="CW350" s="24"/>
      <c r="CX350" s="21"/>
      <c r="CY350" s="22"/>
      <c r="CZ350" s="23"/>
      <c r="DA350" s="24"/>
      <c r="DB350" s="21"/>
      <c r="DC350" s="22"/>
      <c r="DD350" s="23"/>
      <c r="DE350" s="24"/>
      <c r="DF350" s="21"/>
      <c r="DG350" s="22"/>
      <c r="DH350" s="23"/>
      <c r="DI350" s="24"/>
      <c r="DJ350" s="21"/>
      <c r="DK350" s="22"/>
      <c r="DL350" s="23"/>
      <c r="DM350" s="24"/>
      <c r="DN350" s="21"/>
      <c r="DO350" s="22"/>
      <c r="DP350" s="23"/>
      <c r="DQ350" s="24"/>
      <c r="DR350" s="21"/>
      <c r="DS350" s="22"/>
      <c r="DT350" s="23"/>
      <c r="DU350" s="24"/>
      <c r="DV350" s="21"/>
      <c r="DW350" s="22"/>
      <c r="DX350" s="23"/>
      <c r="DY350" s="24"/>
      <c r="DZ350" s="21"/>
      <c r="EA350" s="22"/>
      <c r="EB350" s="23"/>
      <c r="EC350" s="24"/>
      <c r="ED350" s="21"/>
      <c r="EE350" s="22"/>
      <c r="EF350" s="23"/>
      <c r="EG350" s="24"/>
      <c r="EH350" s="21"/>
      <c r="EI350" s="22"/>
      <c r="EJ350" s="23"/>
      <c r="EK350" s="24"/>
      <c r="EL350" s="21"/>
    </row>
    <row r="351" spans="1:142" s="16" customFormat="1" ht="18" hidden="1" customHeight="1">
      <c r="A351" s="517"/>
      <c r="B351" s="521" t="s">
        <v>519</v>
      </c>
      <c r="C351" s="62" t="s">
        <v>280</v>
      </c>
      <c r="D351" s="44" t="s">
        <v>281</v>
      </c>
      <c r="E351" s="222" t="s">
        <v>209</v>
      </c>
      <c r="F351" s="123" t="s">
        <v>655</v>
      </c>
      <c r="G351" s="6"/>
      <c r="H351" s="6">
        <v>18</v>
      </c>
      <c r="I351" s="9">
        <v>0</v>
      </c>
      <c r="J351" s="76" t="s">
        <v>532</v>
      </c>
      <c r="K351" s="6">
        <v>18</v>
      </c>
      <c r="L351" s="6"/>
      <c r="M351" s="6"/>
      <c r="N351" s="17">
        <v>18</v>
      </c>
      <c r="O351" s="6"/>
      <c r="P351" s="6"/>
      <c r="Q351" s="9">
        <v>1</v>
      </c>
      <c r="R351" s="75" t="s">
        <v>668</v>
      </c>
      <c r="S351" s="6"/>
      <c r="T351" s="6"/>
      <c r="U351" s="17"/>
      <c r="V351" s="17"/>
      <c r="W351" s="6"/>
      <c r="X351" s="6"/>
      <c r="Y351" s="6"/>
      <c r="Z351" s="9">
        <v>1</v>
      </c>
      <c r="AA351" s="75" t="s">
        <v>668</v>
      </c>
      <c r="AB351" s="137"/>
      <c r="AC351" s="6"/>
      <c r="AD351" s="6"/>
      <c r="AE351" s="17"/>
      <c r="AF351" s="17"/>
      <c r="AG351" s="6"/>
      <c r="AH351" s="6"/>
      <c r="AI351" s="6"/>
      <c r="AJ351" s="6"/>
      <c r="AK351" s="6"/>
      <c r="AL351" s="9">
        <v>1</v>
      </c>
      <c r="AM351" s="137" t="s">
        <v>668</v>
      </c>
      <c r="AN351" s="242" t="s">
        <v>650</v>
      </c>
      <c r="AO351" s="498"/>
      <c r="AP351" s="24"/>
      <c r="AQ351" s="21"/>
      <c r="AR351" s="22"/>
      <c r="AS351" s="23"/>
      <c r="AT351" s="24"/>
      <c r="AU351" s="21"/>
      <c r="AV351" s="22"/>
      <c r="AW351" s="23"/>
      <c r="AX351" s="24"/>
      <c r="AY351" s="21"/>
      <c r="AZ351" s="22"/>
      <c r="BA351" s="23"/>
      <c r="BB351" s="24"/>
      <c r="BC351" s="21"/>
      <c r="BD351" s="22"/>
      <c r="BE351" s="23"/>
      <c r="BF351" s="24"/>
      <c r="BG351" s="21"/>
      <c r="BH351" s="22"/>
      <c r="BI351" s="23"/>
      <c r="BJ351" s="24"/>
      <c r="BK351" s="21"/>
      <c r="BL351" s="23"/>
      <c r="BM351" s="24"/>
      <c r="BN351" s="21"/>
      <c r="BO351" s="22"/>
      <c r="BP351" s="23"/>
      <c r="BQ351" s="24"/>
      <c r="BR351" s="21"/>
      <c r="BS351" s="22"/>
      <c r="BT351" s="23"/>
      <c r="BU351" s="24"/>
      <c r="BV351" s="21"/>
      <c r="BW351" s="22"/>
      <c r="BX351" s="23"/>
      <c r="BY351" s="24"/>
      <c r="BZ351" s="21"/>
      <c r="CA351" s="22"/>
      <c r="CB351" s="23"/>
      <c r="CC351" s="24"/>
      <c r="CD351" s="21"/>
      <c r="CE351" s="22"/>
      <c r="CF351" s="23"/>
      <c r="CG351" s="24"/>
      <c r="CH351" s="21"/>
      <c r="CI351" s="22"/>
      <c r="CJ351" s="23"/>
      <c r="CK351" s="24"/>
      <c r="CL351" s="21"/>
      <c r="CM351" s="22"/>
      <c r="CN351" s="23"/>
      <c r="CO351" s="24"/>
      <c r="CP351" s="21"/>
      <c r="CQ351" s="22"/>
      <c r="CR351" s="23"/>
      <c r="CS351" s="24"/>
      <c r="CT351" s="21"/>
      <c r="CU351" s="22"/>
      <c r="CV351" s="23"/>
      <c r="CW351" s="24"/>
      <c r="CX351" s="21"/>
      <c r="CY351" s="22"/>
      <c r="CZ351" s="23"/>
      <c r="DA351" s="24"/>
      <c r="DB351" s="21"/>
      <c r="DC351" s="22"/>
      <c r="DD351" s="23"/>
      <c r="DE351" s="24"/>
      <c r="DF351" s="21"/>
      <c r="DG351" s="22"/>
      <c r="DH351" s="23"/>
      <c r="DI351" s="24"/>
      <c r="DJ351" s="21"/>
      <c r="DK351" s="22"/>
      <c r="DL351" s="23"/>
      <c r="DM351" s="24"/>
      <c r="DN351" s="21"/>
      <c r="DO351" s="22"/>
      <c r="DP351" s="23"/>
      <c r="DQ351" s="24"/>
      <c r="DR351" s="21"/>
      <c r="DS351" s="22"/>
      <c r="DT351" s="23"/>
      <c r="DU351" s="24"/>
      <c r="DV351" s="21"/>
      <c r="DW351" s="22"/>
      <c r="DX351" s="23"/>
      <c r="DY351" s="24"/>
      <c r="DZ351" s="21"/>
      <c r="EA351" s="22"/>
      <c r="EB351" s="23"/>
      <c r="EC351" s="24"/>
      <c r="ED351" s="21"/>
      <c r="EE351" s="22"/>
      <c r="EF351" s="23"/>
      <c r="EG351" s="24"/>
      <c r="EH351" s="21"/>
      <c r="EI351" s="22"/>
      <c r="EJ351" s="23"/>
      <c r="EK351" s="24"/>
      <c r="EL351" s="21"/>
    </row>
    <row r="352" spans="1:142" s="16" customFormat="1" ht="27" hidden="1" customHeight="1">
      <c r="A352" s="517"/>
      <c r="B352" s="521" t="s">
        <v>519</v>
      </c>
      <c r="C352" s="87" t="s">
        <v>282</v>
      </c>
      <c r="D352" s="44" t="s">
        <v>9</v>
      </c>
      <c r="E352" s="222" t="s">
        <v>232</v>
      </c>
      <c r="F352" s="123" t="s">
        <v>655</v>
      </c>
      <c r="G352" s="6"/>
      <c r="H352" s="6">
        <v>23</v>
      </c>
      <c r="I352" s="9">
        <v>0</v>
      </c>
      <c r="J352" s="76" t="s">
        <v>532</v>
      </c>
      <c r="K352" s="6">
        <v>23</v>
      </c>
      <c r="L352" s="6"/>
      <c r="M352" s="6"/>
      <c r="N352" s="17">
        <v>23</v>
      </c>
      <c r="O352" s="6"/>
      <c r="P352" s="6"/>
      <c r="Q352" s="9">
        <v>1</v>
      </c>
      <c r="R352" s="75" t="s">
        <v>668</v>
      </c>
      <c r="S352" s="6"/>
      <c r="T352" s="6"/>
      <c r="U352" s="17"/>
      <c r="V352" s="17"/>
      <c r="W352" s="6"/>
      <c r="X352" s="6"/>
      <c r="Y352" s="6"/>
      <c r="Z352" s="9">
        <v>1</v>
      </c>
      <c r="AA352" s="75" t="s">
        <v>668</v>
      </c>
      <c r="AB352" s="137"/>
      <c r="AC352" s="6"/>
      <c r="AD352" s="6"/>
      <c r="AE352" s="17"/>
      <c r="AF352" s="17"/>
      <c r="AG352" s="6"/>
      <c r="AH352" s="6"/>
      <c r="AI352" s="6"/>
      <c r="AJ352" s="6"/>
      <c r="AK352" s="6"/>
      <c r="AL352" s="9">
        <v>1</v>
      </c>
      <c r="AM352" s="137" t="s">
        <v>668</v>
      </c>
      <c r="AN352" s="242" t="s">
        <v>650</v>
      </c>
      <c r="AO352" s="498"/>
      <c r="AP352" s="24"/>
      <c r="AQ352" s="21"/>
      <c r="AR352" s="22"/>
      <c r="AS352" s="23"/>
      <c r="AT352" s="24"/>
      <c r="AU352" s="21"/>
      <c r="AV352" s="22"/>
      <c r="AW352" s="23"/>
      <c r="AX352" s="24"/>
      <c r="AY352" s="21"/>
      <c r="AZ352" s="22"/>
      <c r="BA352" s="23"/>
      <c r="BB352" s="24"/>
      <c r="BC352" s="21"/>
      <c r="BD352" s="22"/>
      <c r="BE352" s="23"/>
      <c r="BF352" s="24"/>
      <c r="BG352" s="21"/>
      <c r="BH352" s="22"/>
      <c r="BI352" s="23"/>
      <c r="BJ352" s="24"/>
      <c r="BK352" s="21"/>
      <c r="BL352" s="23"/>
      <c r="BM352" s="24"/>
      <c r="BN352" s="21"/>
      <c r="BO352" s="22"/>
      <c r="BP352" s="23"/>
      <c r="BQ352" s="24"/>
      <c r="BR352" s="21"/>
      <c r="BS352" s="22"/>
      <c r="BT352" s="23"/>
      <c r="BU352" s="24"/>
      <c r="BV352" s="21"/>
      <c r="BW352" s="22"/>
      <c r="BX352" s="23"/>
      <c r="BY352" s="24"/>
      <c r="BZ352" s="21"/>
      <c r="CA352" s="22"/>
      <c r="CB352" s="23"/>
      <c r="CC352" s="24"/>
      <c r="CD352" s="21"/>
      <c r="CE352" s="22"/>
      <c r="CF352" s="23"/>
      <c r="CG352" s="24"/>
      <c r="CH352" s="21"/>
      <c r="CI352" s="22"/>
      <c r="CJ352" s="23"/>
      <c r="CK352" s="24"/>
      <c r="CL352" s="21"/>
      <c r="CM352" s="22"/>
      <c r="CN352" s="23"/>
      <c r="CO352" s="24"/>
      <c r="CP352" s="21"/>
      <c r="CQ352" s="22"/>
      <c r="CR352" s="23"/>
      <c r="CS352" s="24"/>
      <c r="CT352" s="21"/>
      <c r="CU352" s="22"/>
      <c r="CV352" s="23"/>
      <c r="CW352" s="24"/>
      <c r="CX352" s="21"/>
      <c r="CY352" s="22"/>
      <c r="CZ352" s="23"/>
      <c r="DA352" s="24"/>
      <c r="DB352" s="21"/>
      <c r="DC352" s="22"/>
      <c r="DD352" s="23"/>
      <c r="DE352" s="24"/>
      <c r="DF352" s="21"/>
      <c r="DG352" s="22"/>
      <c r="DH352" s="23"/>
      <c r="DI352" s="24"/>
      <c r="DJ352" s="21"/>
      <c r="DK352" s="22"/>
      <c r="DL352" s="23"/>
      <c r="DM352" s="24"/>
      <c r="DN352" s="21"/>
      <c r="DO352" s="22"/>
      <c r="DP352" s="23"/>
      <c r="DQ352" s="24"/>
      <c r="DR352" s="21"/>
      <c r="DS352" s="22"/>
      <c r="DT352" s="23"/>
      <c r="DU352" s="24"/>
      <c r="DV352" s="21"/>
      <c r="DW352" s="22"/>
      <c r="DX352" s="23"/>
      <c r="DY352" s="24"/>
      <c r="DZ352" s="21"/>
      <c r="EA352" s="22"/>
      <c r="EB352" s="23"/>
      <c r="EC352" s="24"/>
      <c r="ED352" s="21"/>
      <c r="EE352" s="22"/>
      <c r="EF352" s="23"/>
      <c r="EG352" s="24"/>
      <c r="EH352" s="21"/>
      <c r="EI352" s="22"/>
      <c r="EJ352" s="23"/>
      <c r="EK352" s="24"/>
      <c r="EL352" s="21"/>
    </row>
    <row r="353" spans="1:142" s="16" customFormat="1" ht="18" hidden="1" customHeight="1">
      <c r="A353" s="517"/>
      <c r="B353" s="521" t="s">
        <v>519</v>
      </c>
      <c r="C353" s="62" t="s">
        <v>283</v>
      </c>
      <c r="D353" s="44" t="s">
        <v>281</v>
      </c>
      <c r="E353" s="222" t="s">
        <v>269</v>
      </c>
      <c r="F353" s="123" t="s">
        <v>655</v>
      </c>
      <c r="G353" s="6"/>
      <c r="H353" s="6">
        <v>30</v>
      </c>
      <c r="I353" s="9">
        <v>0</v>
      </c>
      <c r="J353" s="76" t="s">
        <v>532</v>
      </c>
      <c r="K353" s="6">
        <v>30</v>
      </c>
      <c r="L353" s="6"/>
      <c r="M353" s="6"/>
      <c r="N353" s="17">
        <v>30</v>
      </c>
      <c r="O353" s="6"/>
      <c r="P353" s="6"/>
      <c r="Q353" s="9">
        <v>1</v>
      </c>
      <c r="R353" s="75" t="s">
        <v>668</v>
      </c>
      <c r="S353" s="6"/>
      <c r="T353" s="6"/>
      <c r="U353" s="17"/>
      <c r="V353" s="17"/>
      <c r="W353" s="6"/>
      <c r="X353" s="6"/>
      <c r="Y353" s="6"/>
      <c r="Z353" s="9">
        <v>1</v>
      </c>
      <c r="AA353" s="75" t="s">
        <v>668</v>
      </c>
      <c r="AB353" s="137"/>
      <c r="AC353" s="6"/>
      <c r="AD353" s="6"/>
      <c r="AE353" s="17"/>
      <c r="AF353" s="17"/>
      <c r="AG353" s="6"/>
      <c r="AH353" s="6"/>
      <c r="AI353" s="6"/>
      <c r="AJ353" s="6"/>
      <c r="AK353" s="6"/>
      <c r="AL353" s="9">
        <v>1</v>
      </c>
      <c r="AM353" s="137" t="s">
        <v>668</v>
      </c>
      <c r="AN353" s="242" t="s">
        <v>650</v>
      </c>
      <c r="AO353" s="498"/>
      <c r="AP353" s="24"/>
      <c r="AQ353" s="21"/>
      <c r="AR353" s="22"/>
      <c r="AS353" s="23"/>
      <c r="AT353" s="24"/>
      <c r="AU353" s="21"/>
      <c r="AV353" s="22"/>
      <c r="AW353" s="23"/>
      <c r="AX353" s="24"/>
      <c r="AY353" s="21"/>
      <c r="AZ353" s="22"/>
      <c r="BA353" s="23"/>
      <c r="BB353" s="24"/>
      <c r="BC353" s="21"/>
      <c r="BD353" s="22"/>
      <c r="BE353" s="23"/>
      <c r="BF353" s="24"/>
      <c r="BG353" s="21"/>
      <c r="BH353" s="22"/>
      <c r="BI353" s="23"/>
      <c r="BJ353" s="24"/>
      <c r="BK353" s="21"/>
      <c r="BL353" s="23"/>
      <c r="BM353" s="24"/>
      <c r="BN353" s="21"/>
      <c r="BO353" s="22"/>
      <c r="BP353" s="23"/>
      <c r="BQ353" s="24"/>
      <c r="BR353" s="21"/>
      <c r="BS353" s="22"/>
      <c r="BT353" s="23"/>
      <c r="BU353" s="24"/>
      <c r="BV353" s="21"/>
      <c r="BW353" s="22"/>
      <c r="BX353" s="23"/>
      <c r="BY353" s="24"/>
      <c r="BZ353" s="21"/>
      <c r="CA353" s="22"/>
      <c r="CB353" s="23"/>
      <c r="CC353" s="24"/>
      <c r="CD353" s="21"/>
      <c r="CE353" s="22"/>
      <c r="CF353" s="23"/>
      <c r="CG353" s="24"/>
      <c r="CH353" s="21"/>
      <c r="CI353" s="22"/>
      <c r="CJ353" s="23"/>
      <c r="CK353" s="24"/>
      <c r="CL353" s="21"/>
      <c r="CM353" s="22"/>
      <c r="CN353" s="23"/>
      <c r="CO353" s="24"/>
      <c r="CP353" s="21"/>
      <c r="CQ353" s="22"/>
      <c r="CR353" s="23"/>
      <c r="CS353" s="24"/>
      <c r="CT353" s="21"/>
      <c r="CU353" s="22"/>
      <c r="CV353" s="23"/>
      <c r="CW353" s="24"/>
      <c r="CX353" s="21"/>
      <c r="CY353" s="22"/>
      <c r="CZ353" s="23"/>
      <c r="DA353" s="24"/>
      <c r="DB353" s="21"/>
      <c r="DC353" s="22"/>
      <c r="DD353" s="23"/>
      <c r="DE353" s="24"/>
      <c r="DF353" s="21"/>
      <c r="DG353" s="22"/>
      <c r="DH353" s="23"/>
      <c r="DI353" s="24"/>
      <c r="DJ353" s="21"/>
      <c r="DK353" s="22"/>
      <c r="DL353" s="23"/>
      <c r="DM353" s="24"/>
      <c r="DN353" s="21"/>
      <c r="DO353" s="22"/>
      <c r="DP353" s="23"/>
      <c r="DQ353" s="24"/>
      <c r="DR353" s="21"/>
      <c r="DS353" s="22"/>
      <c r="DT353" s="23"/>
      <c r="DU353" s="24"/>
      <c r="DV353" s="21"/>
      <c r="DW353" s="22"/>
      <c r="DX353" s="23"/>
      <c r="DY353" s="24"/>
      <c r="DZ353" s="21"/>
      <c r="EA353" s="22"/>
      <c r="EB353" s="23"/>
      <c r="EC353" s="24"/>
      <c r="ED353" s="21"/>
      <c r="EE353" s="22"/>
      <c r="EF353" s="23"/>
      <c r="EG353" s="24"/>
      <c r="EH353" s="21"/>
      <c r="EI353" s="22"/>
      <c r="EJ353" s="23"/>
      <c r="EK353" s="24"/>
      <c r="EL353" s="21"/>
    </row>
    <row r="354" spans="1:142" s="16" customFormat="1" ht="23.25" hidden="1" customHeight="1">
      <c r="A354" s="517"/>
      <c r="B354" s="521" t="s">
        <v>519</v>
      </c>
      <c r="C354" s="87" t="s">
        <v>720</v>
      </c>
      <c r="D354" s="222" t="s">
        <v>284</v>
      </c>
      <c r="E354" s="222" t="s">
        <v>203</v>
      </c>
      <c r="F354" s="123" t="s">
        <v>655</v>
      </c>
      <c r="G354" s="6"/>
      <c r="H354" s="6">
        <v>76</v>
      </c>
      <c r="I354" s="9">
        <v>0</v>
      </c>
      <c r="J354" s="76" t="s">
        <v>532</v>
      </c>
      <c r="K354" s="6">
        <v>76</v>
      </c>
      <c r="L354" s="6"/>
      <c r="M354" s="6"/>
      <c r="N354" s="17">
        <v>76</v>
      </c>
      <c r="O354" s="6"/>
      <c r="P354" s="6"/>
      <c r="Q354" s="9">
        <v>1</v>
      </c>
      <c r="R354" s="75" t="s">
        <v>668</v>
      </c>
      <c r="S354" s="6"/>
      <c r="T354" s="6"/>
      <c r="U354" s="17"/>
      <c r="V354" s="17"/>
      <c r="W354" s="6"/>
      <c r="X354" s="6"/>
      <c r="Y354" s="6"/>
      <c r="Z354" s="9">
        <v>1</v>
      </c>
      <c r="AA354" s="75" t="s">
        <v>668</v>
      </c>
      <c r="AB354" s="137"/>
      <c r="AC354" s="6"/>
      <c r="AD354" s="6"/>
      <c r="AE354" s="17"/>
      <c r="AF354" s="17"/>
      <c r="AG354" s="6"/>
      <c r="AH354" s="6"/>
      <c r="AI354" s="6"/>
      <c r="AJ354" s="6"/>
      <c r="AK354" s="6"/>
      <c r="AL354" s="9">
        <v>1</v>
      </c>
      <c r="AM354" s="137" t="s">
        <v>668</v>
      </c>
      <c r="AN354" s="242" t="s">
        <v>650</v>
      </c>
      <c r="AO354" s="498"/>
      <c r="AP354" s="24"/>
      <c r="AQ354" s="21"/>
      <c r="AR354" s="22"/>
      <c r="AS354" s="23"/>
      <c r="AT354" s="24"/>
      <c r="AU354" s="21"/>
      <c r="AV354" s="22"/>
      <c r="AW354" s="23"/>
      <c r="AX354" s="24"/>
      <c r="AY354" s="21"/>
      <c r="AZ354" s="22"/>
      <c r="BA354" s="23"/>
      <c r="BB354" s="24"/>
      <c r="BC354" s="21"/>
      <c r="BD354" s="22"/>
      <c r="BE354" s="23"/>
      <c r="BF354" s="24"/>
      <c r="BG354" s="21"/>
      <c r="BH354" s="22"/>
      <c r="BI354" s="23"/>
      <c r="BJ354" s="24"/>
      <c r="BK354" s="21"/>
      <c r="BL354" s="23"/>
      <c r="BM354" s="24"/>
      <c r="BN354" s="21"/>
      <c r="BO354" s="22"/>
      <c r="BP354" s="23"/>
      <c r="BQ354" s="24"/>
      <c r="BR354" s="21"/>
      <c r="BS354" s="22"/>
      <c r="BT354" s="23"/>
      <c r="BU354" s="24"/>
      <c r="BV354" s="21"/>
      <c r="BW354" s="22"/>
      <c r="BX354" s="23"/>
      <c r="BY354" s="24"/>
      <c r="BZ354" s="21"/>
      <c r="CA354" s="22"/>
      <c r="CB354" s="23"/>
      <c r="CC354" s="24"/>
      <c r="CD354" s="21"/>
      <c r="CE354" s="22"/>
      <c r="CF354" s="23"/>
      <c r="CG354" s="24"/>
      <c r="CH354" s="21"/>
      <c r="CI354" s="22"/>
      <c r="CJ354" s="23"/>
      <c r="CK354" s="24"/>
      <c r="CL354" s="21"/>
      <c r="CM354" s="22"/>
      <c r="CN354" s="23"/>
      <c r="CO354" s="24"/>
      <c r="CP354" s="21"/>
      <c r="CQ354" s="22"/>
      <c r="CR354" s="23"/>
      <c r="CS354" s="24"/>
      <c r="CT354" s="21"/>
      <c r="CU354" s="22"/>
      <c r="CV354" s="23"/>
      <c r="CW354" s="24"/>
      <c r="CX354" s="21"/>
      <c r="CY354" s="22"/>
      <c r="CZ354" s="23"/>
      <c r="DA354" s="24"/>
      <c r="DB354" s="21"/>
      <c r="DC354" s="22"/>
      <c r="DD354" s="23"/>
      <c r="DE354" s="24"/>
      <c r="DF354" s="21"/>
      <c r="DG354" s="22"/>
      <c r="DH354" s="23"/>
      <c r="DI354" s="24"/>
      <c r="DJ354" s="21"/>
      <c r="DK354" s="22"/>
      <c r="DL354" s="23"/>
      <c r="DM354" s="24"/>
      <c r="DN354" s="21"/>
      <c r="DO354" s="22"/>
      <c r="DP354" s="23"/>
      <c r="DQ354" s="24"/>
      <c r="DR354" s="21"/>
      <c r="DS354" s="22"/>
      <c r="DT354" s="23"/>
      <c r="DU354" s="24"/>
      <c r="DV354" s="21"/>
      <c r="DW354" s="22"/>
      <c r="DX354" s="23"/>
      <c r="DY354" s="24"/>
      <c r="DZ354" s="21"/>
      <c r="EA354" s="22"/>
      <c r="EB354" s="23"/>
      <c r="EC354" s="24"/>
      <c r="ED354" s="21"/>
      <c r="EE354" s="22"/>
      <c r="EF354" s="23"/>
      <c r="EG354" s="24"/>
      <c r="EH354" s="21"/>
      <c r="EI354" s="22"/>
      <c r="EJ354" s="23"/>
      <c r="EK354" s="24"/>
      <c r="EL354" s="21"/>
    </row>
    <row r="355" spans="1:142" s="16" customFormat="1" ht="24" hidden="1" customHeight="1">
      <c r="A355" s="517"/>
      <c r="B355" s="521" t="s">
        <v>519</v>
      </c>
      <c r="C355" s="87" t="s">
        <v>285</v>
      </c>
      <c r="D355" s="222" t="s">
        <v>262</v>
      </c>
      <c r="E355" s="222" t="s">
        <v>203</v>
      </c>
      <c r="F355" s="222"/>
      <c r="G355" s="6">
        <v>14</v>
      </c>
      <c r="H355" s="6"/>
      <c r="I355" s="9">
        <v>1</v>
      </c>
      <c r="J355" s="76" t="s">
        <v>17</v>
      </c>
      <c r="K355" s="6"/>
      <c r="L355" s="6"/>
      <c r="M355" s="6"/>
      <c r="N355" s="17"/>
      <c r="O355" s="6"/>
      <c r="P355" s="6"/>
      <c r="Q355" s="9"/>
      <c r="R355" s="76" t="s">
        <v>17</v>
      </c>
      <c r="S355" s="6"/>
      <c r="T355" s="6"/>
      <c r="U355" s="17"/>
      <c r="V355" s="17"/>
      <c r="W355" s="6"/>
      <c r="X355" s="6"/>
      <c r="Y355" s="6"/>
      <c r="Z355" s="9"/>
      <c r="AA355" s="75" t="s">
        <v>41</v>
      </c>
      <c r="AB355" s="76" t="s">
        <v>17</v>
      </c>
      <c r="AC355" s="6"/>
      <c r="AD355" s="6"/>
      <c r="AE355" s="17"/>
      <c r="AF355" s="17"/>
      <c r="AG355" s="6"/>
      <c r="AH355" s="6"/>
      <c r="AI355" s="6"/>
      <c r="AJ355" s="6"/>
      <c r="AK355" s="6"/>
      <c r="AL355" s="9"/>
      <c r="AM355" s="110" t="s">
        <v>668</v>
      </c>
      <c r="AN355" s="242" t="s">
        <v>650</v>
      </c>
      <c r="AO355" s="498"/>
      <c r="AP355" s="24"/>
      <c r="AQ355" s="21"/>
      <c r="AR355" s="22"/>
      <c r="AS355" s="23"/>
      <c r="AT355" s="24"/>
      <c r="AU355" s="21"/>
      <c r="AV355" s="22"/>
      <c r="AW355" s="23"/>
      <c r="AX355" s="24"/>
      <c r="AY355" s="21"/>
      <c r="AZ355" s="22"/>
      <c r="BA355" s="23"/>
      <c r="BB355" s="24"/>
      <c r="BC355" s="21"/>
      <c r="BD355" s="22"/>
      <c r="BE355" s="23"/>
      <c r="BF355" s="24"/>
      <c r="BG355" s="21"/>
      <c r="BH355" s="22"/>
      <c r="BI355" s="23"/>
      <c r="BJ355" s="24"/>
      <c r="BK355" s="21"/>
      <c r="BL355" s="23"/>
      <c r="BM355" s="24"/>
      <c r="BN355" s="21"/>
      <c r="BO355" s="22"/>
      <c r="BP355" s="23"/>
      <c r="BQ355" s="24"/>
      <c r="BR355" s="21"/>
      <c r="BS355" s="22"/>
      <c r="BT355" s="23"/>
      <c r="BU355" s="24"/>
      <c r="BV355" s="21"/>
      <c r="BW355" s="22"/>
      <c r="BX355" s="23"/>
      <c r="BY355" s="24"/>
      <c r="BZ355" s="21"/>
      <c r="CA355" s="22"/>
      <c r="CB355" s="23"/>
      <c r="CC355" s="24"/>
      <c r="CD355" s="21"/>
      <c r="CE355" s="22"/>
      <c r="CF355" s="23"/>
      <c r="CG355" s="24"/>
      <c r="CH355" s="21"/>
      <c r="CI355" s="22"/>
      <c r="CJ355" s="23"/>
      <c r="CK355" s="24"/>
      <c r="CL355" s="21"/>
      <c r="CM355" s="22"/>
      <c r="CN355" s="23"/>
      <c r="CO355" s="24"/>
      <c r="CP355" s="21"/>
      <c r="CQ355" s="22"/>
      <c r="CR355" s="23"/>
      <c r="CS355" s="24"/>
      <c r="CT355" s="21"/>
      <c r="CU355" s="22"/>
      <c r="CV355" s="23"/>
      <c r="CW355" s="24"/>
      <c r="CX355" s="21"/>
      <c r="CY355" s="22"/>
      <c r="CZ355" s="23"/>
      <c r="DA355" s="24"/>
      <c r="DB355" s="21"/>
      <c r="DC355" s="22"/>
      <c r="DD355" s="23"/>
      <c r="DE355" s="24"/>
      <c r="DF355" s="21"/>
      <c r="DG355" s="22"/>
      <c r="DH355" s="23"/>
      <c r="DI355" s="24"/>
      <c r="DJ355" s="21"/>
      <c r="DK355" s="22"/>
      <c r="DL355" s="23"/>
      <c r="DM355" s="24"/>
      <c r="DN355" s="21"/>
      <c r="DO355" s="22"/>
      <c r="DP355" s="23"/>
      <c r="DQ355" s="24"/>
      <c r="DR355" s="21"/>
      <c r="DS355" s="22"/>
      <c r="DT355" s="23"/>
      <c r="DU355" s="24"/>
      <c r="DV355" s="21"/>
      <c r="DW355" s="22"/>
      <c r="DX355" s="23"/>
      <c r="DY355" s="24"/>
      <c r="DZ355" s="21"/>
      <c r="EA355" s="22"/>
      <c r="EB355" s="23"/>
      <c r="EC355" s="24"/>
      <c r="ED355" s="21"/>
      <c r="EE355" s="22"/>
      <c r="EF355" s="23"/>
      <c r="EG355" s="24"/>
      <c r="EH355" s="21"/>
      <c r="EI355" s="22"/>
      <c r="EJ355" s="23"/>
      <c r="EK355" s="24"/>
      <c r="EL355" s="21"/>
    </row>
    <row r="356" spans="1:142" s="16" customFormat="1" ht="18" hidden="1" customHeight="1">
      <c r="A356" s="517"/>
      <c r="B356" s="521" t="s">
        <v>519</v>
      </c>
      <c r="C356" s="62" t="s">
        <v>286</v>
      </c>
      <c r="D356" s="222" t="s">
        <v>287</v>
      </c>
      <c r="E356" s="222" t="s">
        <v>232</v>
      </c>
      <c r="F356" s="220"/>
      <c r="G356" s="12">
        <v>18</v>
      </c>
      <c r="H356" s="6"/>
      <c r="I356" s="9">
        <v>1</v>
      </c>
      <c r="J356" s="76" t="s">
        <v>17</v>
      </c>
      <c r="K356" s="6"/>
      <c r="L356" s="6"/>
      <c r="M356" s="6"/>
      <c r="N356" s="17"/>
      <c r="O356" s="6"/>
      <c r="P356" s="6"/>
      <c r="Q356" s="9">
        <v>1</v>
      </c>
      <c r="R356" s="75" t="s">
        <v>668</v>
      </c>
      <c r="S356" s="6"/>
      <c r="T356" s="6"/>
      <c r="U356" s="17"/>
      <c r="V356" s="17"/>
      <c r="W356" s="6"/>
      <c r="X356" s="6"/>
      <c r="Y356" s="6"/>
      <c r="Z356" s="9">
        <v>1</v>
      </c>
      <c r="AA356" s="75" t="s">
        <v>668</v>
      </c>
      <c r="AB356" s="137"/>
      <c r="AC356" s="6"/>
      <c r="AD356" s="6"/>
      <c r="AE356" s="17"/>
      <c r="AF356" s="17"/>
      <c r="AG356" s="6"/>
      <c r="AH356" s="6"/>
      <c r="AI356" s="6"/>
      <c r="AJ356" s="6"/>
      <c r="AK356" s="6"/>
      <c r="AL356" s="9">
        <v>1</v>
      </c>
      <c r="AM356" s="137" t="s">
        <v>668</v>
      </c>
      <c r="AN356" s="242" t="s">
        <v>650</v>
      </c>
      <c r="AO356" s="498"/>
      <c r="AP356" s="24"/>
      <c r="AQ356" s="21"/>
      <c r="AR356" s="22"/>
      <c r="AS356" s="23"/>
      <c r="AT356" s="24"/>
      <c r="AU356" s="21"/>
      <c r="AV356" s="22"/>
      <c r="AW356" s="23"/>
      <c r="AX356" s="24"/>
      <c r="AY356" s="21"/>
      <c r="AZ356" s="22"/>
      <c r="BA356" s="23"/>
      <c r="BB356" s="24"/>
      <c r="BC356" s="21"/>
      <c r="BD356" s="22"/>
      <c r="BE356" s="23"/>
      <c r="BF356" s="24"/>
      <c r="BG356" s="21"/>
      <c r="BH356" s="22"/>
      <c r="BI356" s="23"/>
      <c r="BJ356" s="24"/>
      <c r="BK356" s="21"/>
      <c r="BL356" s="23"/>
      <c r="BM356" s="24"/>
      <c r="BN356" s="21"/>
      <c r="BO356" s="22"/>
      <c r="BP356" s="23"/>
      <c r="BQ356" s="24"/>
      <c r="BR356" s="21"/>
      <c r="BS356" s="22"/>
      <c r="BT356" s="23"/>
      <c r="BU356" s="24"/>
      <c r="BV356" s="21"/>
      <c r="BW356" s="22"/>
      <c r="BX356" s="23"/>
      <c r="BY356" s="24"/>
      <c r="BZ356" s="21"/>
      <c r="CA356" s="22"/>
      <c r="CB356" s="23"/>
      <c r="CC356" s="24"/>
      <c r="CD356" s="21"/>
      <c r="CE356" s="22"/>
      <c r="CF356" s="23"/>
      <c r="CG356" s="24"/>
      <c r="CH356" s="21"/>
      <c r="CI356" s="22"/>
      <c r="CJ356" s="23"/>
      <c r="CK356" s="24"/>
      <c r="CL356" s="21"/>
      <c r="CM356" s="22"/>
      <c r="CN356" s="23"/>
      <c r="CO356" s="24"/>
      <c r="CP356" s="21"/>
      <c r="CQ356" s="22"/>
      <c r="CR356" s="23"/>
      <c r="CS356" s="24"/>
      <c r="CT356" s="21"/>
      <c r="CU356" s="22"/>
      <c r="CV356" s="23"/>
      <c r="CW356" s="24"/>
      <c r="CX356" s="21"/>
      <c r="CY356" s="22"/>
      <c r="CZ356" s="23"/>
      <c r="DA356" s="24"/>
      <c r="DB356" s="21"/>
      <c r="DC356" s="22"/>
      <c r="DD356" s="23"/>
      <c r="DE356" s="24"/>
      <c r="DF356" s="21"/>
      <c r="DG356" s="22"/>
      <c r="DH356" s="23"/>
      <c r="DI356" s="24"/>
      <c r="DJ356" s="21"/>
      <c r="DK356" s="22"/>
      <c r="DL356" s="23"/>
      <c r="DM356" s="24"/>
      <c r="DN356" s="21"/>
      <c r="DO356" s="22"/>
      <c r="DP356" s="23"/>
      <c r="DQ356" s="24"/>
      <c r="DR356" s="21"/>
      <c r="DS356" s="22"/>
      <c r="DT356" s="23"/>
      <c r="DU356" s="24"/>
      <c r="DV356" s="21"/>
      <c r="DW356" s="22"/>
      <c r="DX356" s="23"/>
      <c r="DY356" s="24"/>
      <c r="DZ356" s="21"/>
      <c r="EA356" s="22"/>
      <c r="EB356" s="23"/>
      <c r="EC356" s="24"/>
      <c r="ED356" s="21"/>
      <c r="EE356" s="22"/>
      <c r="EF356" s="23"/>
      <c r="EG356" s="24"/>
      <c r="EH356" s="21"/>
      <c r="EI356" s="22"/>
      <c r="EJ356" s="23"/>
      <c r="EK356" s="24"/>
      <c r="EL356" s="21"/>
    </row>
    <row r="357" spans="1:142" s="16" customFormat="1" ht="24" hidden="1" customHeight="1">
      <c r="A357" s="517"/>
      <c r="B357" s="521" t="s">
        <v>519</v>
      </c>
      <c r="C357" s="87" t="s">
        <v>721</v>
      </c>
      <c r="D357" s="222" t="s">
        <v>220</v>
      </c>
      <c r="E357" s="235" t="s">
        <v>269</v>
      </c>
      <c r="F357" s="123" t="s">
        <v>674</v>
      </c>
      <c r="G357" s="6"/>
      <c r="H357" s="6">
        <v>9</v>
      </c>
      <c r="I357" s="9">
        <v>0</v>
      </c>
      <c r="J357" s="76" t="s">
        <v>532</v>
      </c>
      <c r="K357" s="6">
        <v>9</v>
      </c>
      <c r="L357" s="6"/>
      <c r="M357" s="6"/>
      <c r="N357" s="17">
        <v>9</v>
      </c>
      <c r="O357" s="6"/>
      <c r="P357" s="6"/>
      <c r="Q357" s="9">
        <v>1</v>
      </c>
      <c r="R357" s="75" t="s">
        <v>668</v>
      </c>
      <c r="S357" s="6"/>
      <c r="T357" s="6"/>
      <c r="U357" s="17"/>
      <c r="V357" s="17"/>
      <c r="W357" s="6"/>
      <c r="X357" s="6"/>
      <c r="Y357" s="6"/>
      <c r="Z357" s="9">
        <v>1</v>
      </c>
      <c r="AA357" s="75" t="s">
        <v>668</v>
      </c>
      <c r="AB357" s="137"/>
      <c r="AC357" s="6"/>
      <c r="AD357" s="6"/>
      <c r="AE357" s="17"/>
      <c r="AF357" s="17"/>
      <c r="AG357" s="6"/>
      <c r="AH357" s="6"/>
      <c r="AI357" s="6"/>
      <c r="AJ357" s="6"/>
      <c r="AK357" s="6"/>
      <c r="AL357" s="9">
        <v>1</v>
      </c>
      <c r="AM357" s="137" t="s">
        <v>668</v>
      </c>
      <c r="AN357" s="242" t="s">
        <v>650</v>
      </c>
      <c r="AO357" s="498"/>
      <c r="AP357" s="24"/>
      <c r="AQ357" s="21"/>
      <c r="AR357" s="22"/>
      <c r="AS357" s="23"/>
      <c r="AT357" s="24"/>
      <c r="AU357" s="21"/>
      <c r="AV357" s="22"/>
      <c r="AW357" s="23"/>
      <c r="AX357" s="24"/>
      <c r="AY357" s="21"/>
      <c r="AZ357" s="22"/>
      <c r="BA357" s="23"/>
      <c r="BB357" s="24"/>
      <c r="BC357" s="21"/>
      <c r="BD357" s="22"/>
      <c r="BE357" s="23"/>
      <c r="BF357" s="24"/>
      <c r="BG357" s="21"/>
      <c r="BH357" s="22"/>
      <c r="BI357" s="23"/>
      <c r="BJ357" s="24"/>
      <c r="BK357" s="21"/>
      <c r="BL357" s="23"/>
      <c r="BM357" s="24"/>
      <c r="BN357" s="21"/>
      <c r="BO357" s="22"/>
      <c r="BP357" s="23"/>
      <c r="BQ357" s="24"/>
      <c r="BR357" s="21"/>
      <c r="BS357" s="22"/>
      <c r="BT357" s="23"/>
      <c r="BU357" s="24"/>
      <c r="BV357" s="21"/>
      <c r="BW357" s="22"/>
      <c r="BX357" s="23"/>
      <c r="BY357" s="24"/>
      <c r="BZ357" s="21"/>
      <c r="CA357" s="22"/>
      <c r="CB357" s="23"/>
      <c r="CC357" s="24"/>
      <c r="CD357" s="21"/>
      <c r="CE357" s="22"/>
      <c r="CF357" s="23"/>
      <c r="CG357" s="24"/>
      <c r="CH357" s="21"/>
      <c r="CI357" s="22"/>
      <c r="CJ357" s="23"/>
      <c r="CK357" s="24"/>
      <c r="CL357" s="21"/>
      <c r="CM357" s="22"/>
      <c r="CN357" s="23"/>
      <c r="CO357" s="24"/>
      <c r="CP357" s="21"/>
      <c r="CQ357" s="22"/>
      <c r="CR357" s="23"/>
      <c r="CS357" s="24"/>
      <c r="CT357" s="21"/>
      <c r="CU357" s="22"/>
      <c r="CV357" s="23"/>
      <c r="CW357" s="24"/>
      <c r="CX357" s="21"/>
      <c r="CY357" s="22"/>
      <c r="CZ357" s="23"/>
      <c r="DA357" s="24"/>
      <c r="DB357" s="21"/>
      <c r="DC357" s="22"/>
      <c r="DD357" s="23"/>
      <c r="DE357" s="24"/>
      <c r="DF357" s="21"/>
      <c r="DG357" s="22"/>
      <c r="DH357" s="23"/>
      <c r="DI357" s="24"/>
      <c r="DJ357" s="21"/>
      <c r="DK357" s="22"/>
      <c r="DL357" s="23"/>
      <c r="DM357" s="24"/>
      <c r="DN357" s="21"/>
      <c r="DO357" s="22"/>
      <c r="DP357" s="23"/>
      <c r="DQ357" s="24"/>
      <c r="DR357" s="21"/>
      <c r="DS357" s="22"/>
      <c r="DT357" s="23"/>
      <c r="DU357" s="24"/>
      <c r="DV357" s="21"/>
      <c r="DW357" s="22"/>
      <c r="DX357" s="23"/>
      <c r="DY357" s="24"/>
      <c r="DZ357" s="21"/>
      <c r="EA357" s="22"/>
      <c r="EB357" s="23"/>
      <c r="EC357" s="24"/>
      <c r="ED357" s="21"/>
      <c r="EE357" s="22"/>
      <c r="EF357" s="23"/>
      <c r="EG357" s="24"/>
      <c r="EH357" s="21"/>
      <c r="EI357" s="22"/>
      <c r="EJ357" s="23"/>
      <c r="EK357" s="24"/>
      <c r="EL357" s="21"/>
    </row>
    <row r="358" spans="1:142" s="16" customFormat="1" ht="23.25" customHeight="1">
      <c r="A358" s="517"/>
      <c r="B358" s="521" t="s">
        <v>519</v>
      </c>
      <c r="C358" s="62" t="s">
        <v>722</v>
      </c>
      <c r="D358" s="222" t="s">
        <v>240</v>
      </c>
      <c r="E358" s="235" t="s">
        <v>557</v>
      </c>
      <c r="F358" s="123" t="s">
        <v>674</v>
      </c>
      <c r="G358" s="6"/>
      <c r="H358" s="6">
        <v>47</v>
      </c>
      <c r="I358" s="9">
        <v>0</v>
      </c>
      <c r="J358" s="76" t="s">
        <v>532</v>
      </c>
      <c r="K358" s="6">
        <v>47</v>
      </c>
      <c r="L358" s="6">
        <v>47</v>
      </c>
      <c r="M358" s="6"/>
      <c r="N358" s="17"/>
      <c r="O358" s="6"/>
      <c r="P358" s="6"/>
      <c r="Q358" s="9">
        <v>0</v>
      </c>
      <c r="R358" s="76" t="s">
        <v>532</v>
      </c>
      <c r="S358" s="6"/>
      <c r="T358" s="6"/>
      <c r="U358" s="17">
        <v>47</v>
      </c>
      <c r="V358" s="17"/>
      <c r="W358" s="6"/>
      <c r="X358" s="6"/>
      <c r="Y358" s="6"/>
      <c r="Z358" s="9">
        <v>0</v>
      </c>
      <c r="AA358" s="76" t="s">
        <v>532</v>
      </c>
      <c r="AB358" s="110"/>
      <c r="AC358" s="449">
        <v>47</v>
      </c>
      <c r="AD358" s="469"/>
      <c r="AE358" s="6"/>
      <c r="AF358" s="6">
        <v>47</v>
      </c>
      <c r="AG358" s="6"/>
      <c r="AH358" s="6"/>
      <c r="AI358" s="6"/>
      <c r="AJ358" s="6"/>
      <c r="AK358" s="6"/>
      <c r="AL358" s="9">
        <v>2.3999999999999998E-3</v>
      </c>
      <c r="AM358" s="137" t="s">
        <v>41</v>
      </c>
      <c r="AN358" s="242" t="s">
        <v>650</v>
      </c>
      <c r="AO358" s="498"/>
      <c r="AP358" s="24"/>
      <c r="AQ358" s="21"/>
      <c r="AR358" s="22"/>
      <c r="AS358" s="23"/>
      <c r="AT358" s="24"/>
      <c r="AU358" s="21"/>
      <c r="AV358" s="22"/>
      <c r="AW358" s="23"/>
      <c r="AX358" s="24"/>
      <c r="AY358" s="21"/>
      <c r="AZ358" s="22"/>
      <c r="BA358" s="23"/>
      <c r="BB358" s="24"/>
      <c r="BC358" s="21"/>
      <c r="BD358" s="22"/>
      <c r="BE358" s="23"/>
      <c r="BF358" s="24"/>
      <c r="BG358" s="21"/>
      <c r="BH358" s="22"/>
      <c r="BI358" s="23"/>
      <c r="BJ358" s="24"/>
      <c r="BK358" s="21"/>
      <c r="BL358" s="23"/>
      <c r="BM358" s="24"/>
      <c r="BN358" s="21"/>
      <c r="BO358" s="22"/>
      <c r="BP358" s="23"/>
      <c r="BQ358" s="24"/>
      <c r="BR358" s="21"/>
      <c r="BS358" s="22"/>
      <c r="BT358" s="23"/>
      <c r="BU358" s="24"/>
      <c r="BV358" s="21"/>
      <c r="BW358" s="22"/>
      <c r="BX358" s="23"/>
      <c r="BY358" s="24"/>
      <c r="BZ358" s="21"/>
      <c r="CA358" s="22"/>
      <c r="CB358" s="23"/>
      <c r="CC358" s="24"/>
      <c r="CD358" s="21"/>
      <c r="CE358" s="22"/>
      <c r="CF358" s="23"/>
      <c r="CG358" s="24"/>
      <c r="CH358" s="21"/>
      <c r="CI358" s="22"/>
      <c r="CJ358" s="23"/>
      <c r="CK358" s="24"/>
      <c r="CL358" s="21"/>
      <c r="CM358" s="22"/>
      <c r="CN358" s="23"/>
      <c r="CO358" s="24"/>
      <c r="CP358" s="21"/>
      <c r="CQ358" s="22"/>
      <c r="CR358" s="23"/>
      <c r="CS358" s="24"/>
      <c r="CT358" s="21"/>
      <c r="CU358" s="22"/>
      <c r="CV358" s="23"/>
      <c r="CW358" s="24"/>
      <c r="CX358" s="21"/>
      <c r="CY358" s="22"/>
      <c r="CZ358" s="23"/>
      <c r="DA358" s="24"/>
      <c r="DB358" s="21"/>
      <c r="DC358" s="22"/>
      <c r="DD358" s="23"/>
      <c r="DE358" s="24"/>
      <c r="DF358" s="21"/>
      <c r="DG358" s="22"/>
      <c r="DH358" s="23"/>
      <c r="DI358" s="24"/>
      <c r="DJ358" s="21"/>
      <c r="DK358" s="22"/>
      <c r="DL358" s="23"/>
      <c r="DM358" s="24"/>
      <c r="DN358" s="21"/>
      <c r="DO358" s="22"/>
      <c r="DP358" s="23"/>
      <c r="DQ358" s="24"/>
      <c r="DR358" s="21"/>
      <c r="DS358" s="22"/>
      <c r="DT358" s="23"/>
      <c r="DU358" s="24"/>
      <c r="DV358" s="21"/>
      <c r="DW358" s="22"/>
      <c r="DX358" s="23"/>
      <c r="DY358" s="24"/>
      <c r="DZ358" s="21"/>
      <c r="EA358" s="22"/>
      <c r="EB358" s="23"/>
      <c r="EC358" s="24"/>
      <c r="ED358" s="21"/>
      <c r="EE358" s="22"/>
      <c r="EF358" s="23"/>
      <c r="EG358" s="24"/>
      <c r="EH358" s="21"/>
      <c r="EI358" s="22"/>
      <c r="EJ358" s="23"/>
      <c r="EK358" s="24"/>
      <c r="EL358" s="21"/>
    </row>
    <row r="359" spans="1:142" s="16" customFormat="1" ht="18" hidden="1" customHeight="1">
      <c r="A359" s="517"/>
      <c r="B359" s="521" t="s">
        <v>519</v>
      </c>
      <c r="C359" s="62" t="s">
        <v>723</v>
      </c>
      <c r="D359" s="222" t="s">
        <v>9</v>
      </c>
      <c r="E359" s="222" t="s">
        <v>288</v>
      </c>
      <c r="F359" s="123" t="s">
        <v>674</v>
      </c>
      <c r="G359" s="6"/>
      <c r="H359" s="6">
        <v>6</v>
      </c>
      <c r="I359" s="9">
        <v>0</v>
      </c>
      <c r="J359" s="76" t="s">
        <v>532</v>
      </c>
      <c r="K359" s="6">
        <v>6</v>
      </c>
      <c r="L359" s="6"/>
      <c r="M359" s="6"/>
      <c r="N359" s="17">
        <v>6</v>
      </c>
      <c r="O359" s="6"/>
      <c r="P359" s="6"/>
      <c r="Q359" s="9">
        <v>1</v>
      </c>
      <c r="R359" s="75" t="s">
        <v>668</v>
      </c>
      <c r="S359" s="6"/>
      <c r="T359" s="6"/>
      <c r="U359" s="17"/>
      <c r="V359" s="17"/>
      <c r="W359" s="6"/>
      <c r="X359" s="6"/>
      <c r="Y359" s="6"/>
      <c r="Z359" s="9">
        <v>1</v>
      </c>
      <c r="AA359" s="75" t="s">
        <v>668</v>
      </c>
      <c r="AB359" s="137"/>
      <c r="AC359" s="6"/>
      <c r="AD359" s="6"/>
      <c r="AE359" s="6"/>
      <c r="AF359" s="6"/>
      <c r="AG359" s="6"/>
      <c r="AH359" s="6"/>
      <c r="AI359" s="6"/>
      <c r="AJ359" s="6"/>
      <c r="AK359" s="6"/>
      <c r="AL359" s="9">
        <v>1</v>
      </c>
      <c r="AM359" s="137" t="s">
        <v>668</v>
      </c>
      <c r="AN359" s="242" t="s">
        <v>650</v>
      </c>
      <c r="AO359" s="498"/>
      <c r="AP359" s="24"/>
      <c r="AQ359" s="21"/>
      <c r="AR359" s="22"/>
      <c r="AS359" s="23"/>
      <c r="AT359" s="24"/>
      <c r="AU359" s="21"/>
      <c r="AV359" s="22"/>
      <c r="AW359" s="23"/>
      <c r="AX359" s="24"/>
      <c r="AY359" s="21"/>
      <c r="AZ359" s="22"/>
      <c r="BA359" s="23"/>
      <c r="BB359" s="24"/>
      <c r="BC359" s="21"/>
      <c r="BD359" s="22"/>
      <c r="BE359" s="23"/>
      <c r="BF359" s="24"/>
      <c r="BG359" s="21"/>
      <c r="BH359" s="22"/>
      <c r="BI359" s="23"/>
      <c r="BJ359" s="24"/>
      <c r="BK359" s="21"/>
      <c r="BL359" s="23"/>
      <c r="BM359" s="24"/>
      <c r="BN359" s="21"/>
      <c r="BO359" s="22"/>
      <c r="BP359" s="23"/>
      <c r="BQ359" s="24"/>
      <c r="BR359" s="21"/>
      <c r="BS359" s="22"/>
      <c r="BT359" s="23"/>
      <c r="BU359" s="24"/>
      <c r="BV359" s="21"/>
      <c r="BW359" s="22"/>
      <c r="BX359" s="23"/>
      <c r="BY359" s="24"/>
      <c r="BZ359" s="21"/>
      <c r="CA359" s="22"/>
      <c r="CB359" s="23"/>
      <c r="CC359" s="24"/>
      <c r="CD359" s="21"/>
      <c r="CE359" s="22"/>
      <c r="CF359" s="23"/>
      <c r="CG359" s="24"/>
      <c r="CH359" s="21"/>
      <c r="CI359" s="22"/>
      <c r="CJ359" s="23"/>
      <c r="CK359" s="24"/>
      <c r="CL359" s="21"/>
      <c r="CM359" s="22"/>
      <c r="CN359" s="23"/>
      <c r="CO359" s="24"/>
      <c r="CP359" s="21"/>
      <c r="CQ359" s="22"/>
      <c r="CR359" s="23"/>
      <c r="CS359" s="24"/>
      <c r="CT359" s="21"/>
      <c r="CU359" s="22"/>
      <c r="CV359" s="23"/>
      <c r="CW359" s="24"/>
      <c r="CX359" s="21"/>
      <c r="CY359" s="22"/>
      <c r="CZ359" s="23"/>
      <c r="DA359" s="24"/>
      <c r="DB359" s="21"/>
      <c r="DC359" s="22"/>
      <c r="DD359" s="23"/>
      <c r="DE359" s="24"/>
      <c r="DF359" s="21"/>
      <c r="DG359" s="22"/>
      <c r="DH359" s="23"/>
      <c r="DI359" s="24"/>
      <c r="DJ359" s="21"/>
      <c r="DK359" s="22"/>
      <c r="DL359" s="23"/>
      <c r="DM359" s="24"/>
      <c r="DN359" s="21"/>
      <c r="DO359" s="22"/>
      <c r="DP359" s="23"/>
      <c r="DQ359" s="24"/>
      <c r="DR359" s="21"/>
      <c r="DS359" s="22"/>
      <c r="DT359" s="23"/>
      <c r="DU359" s="24"/>
      <c r="DV359" s="21"/>
      <c r="DW359" s="22"/>
      <c r="DX359" s="23"/>
      <c r="DY359" s="24"/>
      <c r="DZ359" s="21"/>
      <c r="EA359" s="22"/>
      <c r="EB359" s="23"/>
      <c r="EC359" s="24"/>
      <c r="ED359" s="21"/>
      <c r="EE359" s="22"/>
      <c r="EF359" s="23"/>
      <c r="EG359" s="24"/>
      <c r="EH359" s="21"/>
      <c r="EI359" s="22"/>
      <c r="EJ359" s="23"/>
      <c r="EK359" s="24"/>
      <c r="EL359" s="21"/>
    </row>
    <row r="360" spans="1:142" s="16" customFormat="1" ht="24.75" hidden="1" customHeight="1">
      <c r="A360" s="517"/>
      <c r="B360" s="521" t="s">
        <v>519</v>
      </c>
      <c r="C360" s="62" t="s">
        <v>897</v>
      </c>
      <c r="D360" s="222" t="s">
        <v>176</v>
      </c>
      <c r="E360" s="222" t="s">
        <v>209</v>
      </c>
      <c r="F360" s="123" t="s">
        <v>674</v>
      </c>
      <c r="G360" s="6"/>
      <c r="H360" s="6">
        <v>24</v>
      </c>
      <c r="I360" s="9">
        <v>0</v>
      </c>
      <c r="J360" s="76" t="s">
        <v>532</v>
      </c>
      <c r="K360" s="6">
        <v>24</v>
      </c>
      <c r="L360" s="6"/>
      <c r="M360" s="6"/>
      <c r="N360" s="17">
        <v>24</v>
      </c>
      <c r="O360" s="6"/>
      <c r="P360" s="6"/>
      <c r="Q360" s="9">
        <v>1</v>
      </c>
      <c r="R360" s="75" t="s">
        <v>668</v>
      </c>
      <c r="S360" s="6"/>
      <c r="T360" s="6"/>
      <c r="U360" s="17"/>
      <c r="V360" s="17"/>
      <c r="W360" s="6"/>
      <c r="X360" s="6"/>
      <c r="Y360" s="6"/>
      <c r="Z360" s="9">
        <v>1</v>
      </c>
      <c r="AA360" s="75" t="s">
        <v>668</v>
      </c>
      <c r="AB360" s="137"/>
      <c r="AC360" s="6"/>
      <c r="AD360" s="6"/>
      <c r="AE360" s="6"/>
      <c r="AF360" s="6"/>
      <c r="AG360" s="6"/>
      <c r="AH360" s="6"/>
      <c r="AI360" s="6"/>
      <c r="AJ360" s="6"/>
      <c r="AK360" s="6"/>
      <c r="AL360" s="9">
        <v>1</v>
      </c>
      <c r="AM360" s="137" t="s">
        <v>668</v>
      </c>
      <c r="AN360" s="242" t="s">
        <v>650</v>
      </c>
      <c r="AO360" s="498"/>
      <c r="AP360" s="24"/>
      <c r="AQ360" s="21"/>
      <c r="AR360" s="22"/>
      <c r="AS360" s="23"/>
      <c r="AT360" s="24"/>
      <c r="AU360" s="21"/>
      <c r="AV360" s="22"/>
      <c r="AW360" s="23"/>
      <c r="AX360" s="24"/>
      <c r="AY360" s="21"/>
      <c r="AZ360" s="22"/>
      <c r="BA360" s="23"/>
      <c r="BB360" s="24"/>
      <c r="BC360" s="21"/>
      <c r="BD360" s="22"/>
      <c r="BE360" s="23"/>
      <c r="BF360" s="24"/>
      <c r="BG360" s="21"/>
      <c r="BH360" s="22"/>
      <c r="BI360" s="23"/>
      <c r="BJ360" s="24"/>
      <c r="BK360" s="21"/>
      <c r="BL360" s="23"/>
      <c r="BM360" s="24"/>
      <c r="BN360" s="21"/>
      <c r="BO360" s="22"/>
      <c r="BP360" s="23"/>
      <c r="BQ360" s="24"/>
      <c r="BR360" s="21"/>
      <c r="BS360" s="22"/>
      <c r="BT360" s="23"/>
      <c r="BU360" s="24"/>
      <c r="BV360" s="21"/>
      <c r="BW360" s="22"/>
      <c r="BX360" s="23"/>
      <c r="BY360" s="24"/>
      <c r="BZ360" s="21"/>
      <c r="CA360" s="22"/>
      <c r="CB360" s="23"/>
      <c r="CC360" s="24"/>
      <c r="CD360" s="21"/>
      <c r="CE360" s="22"/>
      <c r="CF360" s="23"/>
      <c r="CG360" s="24"/>
      <c r="CH360" s="21"/>
      <c r="CI360" s="22"/>
      <c r="CJ360" s="23"/>
      <c r="CK360" s="24"/>
      <c r="CL360" s="21"/>
      <c r="CM360" s="22"/>
      <c r="CN360" s="23"/>
      <c r="CO360" s="24"/>
      <c r="CP360" s="21"/>
      <c r="CQ360" s="22"/>
      <c r="CR360" s="23"/>
      <c r="CS360" s="24"/>
      <c r="CT360" s="21"/>
      <c r="CU360" s="22"/>
      <c r="CV360" s="23"/>
      <c r="CW360" s="24"/>
      <c r="CX360" s="21"/>
      <c r="CY360" s="22"/>
      <c r="CZ360" s="23"/>
      <c r="DA360" s="24"/>
      <c r="DB360" s="21"/>
      <c r="DC360" s="22"/>
      <c r="DD360" s="23"/>
      <c r="DE360" s="24"/>
      <c r="DF360" s="21"/>
      <c r="DG360" s="22"/>
      <c r="DH360" s="23"/>
      <c r="DI360" s="24"/>
      <c r="DJ360" s="21"/>
      <c r="DK360" s="22"/>
      <c r="DL360" s="23"/>
      <c r="DM360" s="24"/>
      <c r="DN360" s="21"/>
      <c r="DO360" s="22"/>
      <c r="DP360" s="23"/>
      <c r="DQ360" s="24"/>
      <c r="DR360" s="21"/>
      <c r="DS360" s="22"/>
      <c r="DT360" s="23"/>
      <c r="DU360" s="24"/>
      <c r="DV360" s="21"/>
      <c r="DW360" s="22"/>
      <c r="DX360" s="23"/>
      <c r="DY360" s="24"/>
      <c r="DZ360" s="21"/>
      <c r="EA360" s="22"/>
      <c r="EB360" s="23"/>
      <c r="EC360" s="24"/>
      <c r="ED360" s="21"/>
      <c r="EE360" s="22"/>
      <c r="EF360" s="23"/>
      <c r="EG360" s="24"/>
      <c r="EH360" s="21"/>
      <c r="EI360" s="22"/>
      <c r="EJ360" s="23"/>
      <c r="EK360" s="24"/>
      <c r="EL360" s="21"/>
    </row>
    <row r="361" spans="1:142" s="16" customFormat="1" ht="18" hidden="1" customHeight="1">
      <c r="A361" s="517"/>
      <c r="B361" s="521" t="s">
        <v>519</v>
      </c>
      <c r="C361" s="62" t="s">
        <v>898</v>
      </c>
      <c r="D361" s="222" t="s">
        <v>33</v>
      </c>
      <c r="E361" s="235" t="s">
        <v>288</v>
      </c>
      <c r="F361" s="161" t="s">
        <v>648</v>
      </c>
      <c r="G361" s="6"/>
      <c r="H361" s="6"/>
      <c r="I361" s="9"/>
      <c r="J361" s="76"/>
      <c r="K361" s="6">
        <v>17</v>
      </c>
      <c r="L361" s="25"/>
      <c r="M361" s="6"/>
      <c r="N361" s="17">
        <v>17</v>
      </c>
      <c r="O361" s="25"/>
      <c r="P361" s="25"/>
      <c r="Q361" s="9">
        <v>1</v>
      </c>
      <c r="R361" s="75" t="s">
        <v>668</v>
      </c>
      <c r="S361" s="6"/>
      <c r="T361" s="6"/>
      <c r="U361" s="283"/>
      <c r="V361" s="17"/>
      <c r="W361" s="6"/>
      <c r="X361" s="25"/>
      <c r="Y361" s="25"/>
      <c r="Z361" s="9">
        <v>1</v>
      </c>
      <c r="AA361" s="75" t="s">
        <v>668</v>
      </c>
      <c r="AB361" s="137"/>
      <c r="AC361" s="6"/>
      <c r="AD361" s="6"/>
      <c r="AE361" s="25"/>
      <c r="AF361" s="6"/>
      <c r="AG361" s="6"/>
      <c r="AH361" s="25"/>
      <c r="AI361" s="25"/>
      <c r="AJ361" s="25"/>
      <c r="AK361" s="25"/>
      <c r="AL361" s="9">
        <v>1</v>
      </c>
      <c r="AM361" s="137" t="s">
        <v>668</v>
      </c>
      <c r="AN361" s="242" t="s">
        <v>650</v>
      </c>
      <c r="AO361" s="498"/>
      <c r="AP361" s="24"/>
      <c r="AQ361" s="21"/>
      <c r="AR361" s="22"/>
      <c r="AS361" s="23"/>
      <c r="AT361" s="24"/>
      <c r="AU361" s="21"/>
      <c r="AV361" s="22"/>
      <c r="AW361" s="23"/>
      <c r="AX361" s="24"/>
      <c r="AY361" s="21"/>
      <c r="AZ361" s="22"/>
      <c r="BA361" s="23"/>
      <c r="BB361" s="24"/>
      <c r="BC361" s="21"/>
      <c r="BD361" s="22"/>
      <c r="BE361" s="23"/>
      <c r="BF361" s="24"/>
      <c r="BG361" s="21"/>
      <c r="BH361" s="22"/>
      <c r="BI361" s="23"/>
      <c r="BJ361" s="24"/>
      <c r="BK361" s="21"/>
      <c r="BL361" s="23"/>
      <c r="BM361" s="24"/>
      <c r="BN361" s="21"/>
      <c r="BO361" s="22"/>
      <c r="BP361" s="23"/>
      <c r="BQ361" s="24"/>
      <c r="BR361" s="21"/>
      <c r="BS361" s="22"/>
      <c r="BT361" s="23"/>
      <c r="BU361" s="24"/>
      <c r="BV361" s="21"/>
      <c r="BW361" s="22"/>
      <c r="BX361" s="23"/>
      <c r="BY361" s="24"/>
      <c r="BZ361" s="21"/>
      <c r="CA361" s="22"/>
      <c r="CB361" s="23"/>
      <c r="CC361" s="24"/>
      <c r="CD361" s="21"/>
      <c r="CE361" s="22"/>
      <c r="CF361" s="23"/>
      <c r="CG361" s="24"/>
      <c r="CH361" s="21"/>
      <c r="CI361" s="22"/>
      <c r="CJ361" s="23"/>
      <c r="CK361" s="24"/>
      <c r="CL361" s="21"/>
      <c r="CM361" s="22"/>
      <c r="CN361" s="23"/>
      <c r="CO361" s="24"/>
      <c r="CP361" s="21"/>
      <c r="CQ361" s="22"/>
      <c r="CR361" s="23"/>
      <c r="CS361" s="24"/>
      <c r="CT361" s="21"/>
      <c r="CU361" s="22"/>
      <c r="CV361" s="23"/>
      <c r="CW361" s="24"/>
      <c r="CX361" s="21"/>
      <c r="CY361" s="22"/>
      <c r="CZ361" s="23"/>
      <c r="DA361" s="24"/>
      <c r="DB361" s="21"/>
      <c r="DC361" s="22"/>
      <c r="DD361" s="23"/>
      <c r="DE361" s="24"/>
      <c r="DF361" s="21"/>
      <c r="DG361" s="22"/>
      <c r="DH361" s="23"/>
      <c r="DI361" s="24"/>
      <c r="DJ361" s="21"/>
      <c r="DK361" s="22"/>
      <c r="DL361" s="23"/>
      <c r="DM361" s="24"/>
      <c r="DN361" s="21"/>
      <c r="DO361" s="22"/>
      <c r="DP361" s="23"/>
      <c r="DQ361" s="24"/>
      <c r="DR361" s="21"/>
      <c r="DS361" s="22"/>
      <c r="DT361" s="23"/>
      <c r="DU361" s="24"/>
      <c r="DV361" s="21"/>
      <c r="DW361" s="22"/>
      <c r="DX361" s="23"/>
      <c r="DY361" s="24"/>
      <c r="DZ361" s="21"/>
      <c r="EA361" s="22"/>
      <c r="EB361" s="23"/>
      <c r="EC361" s="24"/>
      <c r="ED361" s="21"/>
      <c r="EE361" s="22"/>
      <c r="EF361" s="23"/>
      <c r="EG361" s="24"/>
      <c r="EH361" s="21"/>
      <c r="EI361" s="22"/>
      <c r="EJ361" s="23"/>
      <c r="EK361" s="24"/>
      <c r="EL361" s="21"/>
    </row>
    <row r="362" spans="1:142" s="16" customFormat="1" ht="18" customHeight="1">
      <c r="A362" s="517"/>
      <c r="B362" s="521" t="s">
        <v>519</v>
      </c>
      <c r="C362" s="62" t="s">
        <v>899</v>
      </c>
      <c r="D362" s="222" t="s">
        <v>578</v>
      </c>
      <c r="E362" s="222" t="s">
        <v>217</v>
      </c>
      <c r="F362" s="161" t="s">
        <v>648</v>
      </c>
      <c r="G362" s="6"/>
      <c r="H362" s="6"/>
      <c r="I362" s="9"/>
      <c r="J362" s="76"/>
      <c r="K362" s="6">
        <v>9</v>
      </c>
      <c r="L362" s="6"/>
      <c r="M362" s="6">
        <v>9</v>
      </c>
      <c r="N362" s="17"/>
      <c r="O362" s="6"/>
      <c r="P362" s="6"/>
      <c r="Q362" s="9">
        <v>0.50560000000000005</v>
      </c>
      <c r="R362" s="75" t="s">
        <v>41</v>
      </c>
      <c r="S362" s="6"/>
      <c r="T362" s="6"/>
      <c r="U362" s="17"/>
      <c r="V362" s="17">
        <v>9</v>
      </c>
      <c r="W362" s="6"/>
      <c r="X362" s="6"/>
      <c r="Y362" s="6"/>
      <c r="Z362" s="9">
        <v>0.50560000000000005</v>
      </c>
      <c r="AA362" s="75" t="s">
        <v>41</v>
      </c>
      <c r="AB362" s="137"/>
      <c r="AC362" s="449">
        <v>9</v>
      </c>
      <c r="AD362" s="469"/>
      <c r="AE362" s="6"/>
      <c r="AF362" s="6"/>
      <c r="AG362" s="6">
        <v>9</v>
      </c>
      <c r="AH362" s="6"/>
      <c r="AI362" s="6"/>
      <c r="AJ362" s="6"/>
      <c r="AK362" s="6"/>
      <c r="AL362" s="9">
        <v>1</v>
      </c>
      <c r="AM362" s="137" t="s">
        <v>668</v>
      </c>
      <c r="AN362" s="242" t="s">
        <v>650</v>
      </c>
      <c r="AO362" s="498"/>
      <c r="AP362" s="24"/>
      <c r="AQ362" s="21"/>
      <c r="AR362" s="22"/>
      <c r="AS362" s="23"/>
      <c r="AT362" s="24"/>
      <c r="AU362" s="21"/>
      <c r="AV362" s="22"/>
      <c r="AW362" s="23"/>
      <c r="AX362" s="24"/>
      <c r="AY362" s="21"/>
      <c r="AZ362" s="22"/>
      <c r="BA362" s="23"/>
      <c r="BB362" s="24"/>
      <c r="BC362" s="21"/>
      <c r="BD362" s="22"/>
      <c r="BE362" s="23"/>
      <c r="BF362" s="24"/>
      <c r="BG362" s="21"/>
      <c r="BH362" s="22"/>
      <c r="BI362" s="23"/>
      <c r="BJ362" s="24"/>
      <c r="BK362" s="21"/>
      <c r="BL362" s="23"/>
      <c r="BM362" s="24"/>
      <c r="BN362" s="21"/>
      <c r="BO362" s="22"/>
      <c r="BP362" s="23"/>
      <c r="BQ362" s="24"/>
      <c r="BR362" s="21"/>
      <c r="BS362" s="22"/>
      <c r="BT362" s="23"/>
      <c r="BU362" s="24"/>
      <c r="BV362" s="21"/>
      <c r="BW362" s="22"/>
      <c r="BX362" s="23"/>
      <c r="BY362" s="24"/>
      <c r="BZ362" s="21"/>
      <c r="CA362" s="22"/>
      <c r="CB362" s="23"/>
      <c r="CC362" s="24"/>
      <c r="CD362" s="21"/>
      <c r="CE362" s="22"/>
      <c r="CF362" s="23"/>
      <c r="CG362" s="24"/>
      <c r="CH362" s="21"/>
      <c r="CI362" s="22"/>
      <c r="CJ362" s="23"/>
      <c r="CK362" s="24"/>
      <c r="CL362" s="21"/>
      <c r="CM362" s="22"/>
      <c r="CN362" s="23"/>
      <c r="CO362" s="24"/>
      <c r="CP362" s="21"/>
      <c r="CQ362" s="22"/>
      <c r="CR362" s="23"/>
      <c r="CS362" s="24"/>
      <c r="CT362" s="21"/>
      <c r="CU362" s="22"/>
      <c r="CV362" s="23"/>
      <c r="CW362" s="24"/>
      <c r="CX362" s="21"/>
      <c r="CY362" s="22"/>
      <c r="CZ362" s="23"/>
      <c r="DA362" s="24"/>
      <c r="DB362" s="21"/>
      <c r="DC362" s="22"/>
      <c r="DD362" s="23"/>
      <c r="DE362" s="24"/>
      <c r="DF362" s="21"/>
      <c r="DG362" s="22"/>
      <c r="DH362" s="23"/>
      <c r="DI362" s="24"/>
      <c r="DJ362" s="21"/>
      <c r="DK362" s="22"/>
      <c r="DL362" s="23"/>
      <c r="DM362" s="24"/>
      <c r="DN362" s="21"/>
      <c r="DO362" s="22"/>
      <c r="DP362" s="23"/>
      <c r="DQ362" s="24"/>
      <c r="DR362" s="21"/>
      <c r="DS362" s="22"/>
      <c r="DT362" s="23"/>
      <c r="DU362" s="24"/>
      <c r="DV362" s="21"/>
      <c r="DW362" s="22"/>
      <c r="DX362" s="23"/>
      <c r="DY362" s="24"/>
      <c r="DZ362" s="21"/>
      <c r="EA362" s="22"/>
      <c r="EB362" s="23"/>
      <c r="EC362" s="24"/>
      <c r="ED362" s="21"/>
      <c r="EE362" s="22"/>
      <c r="EF362" s="23"/>
      <c r="EG362" s="24"/>
      <c r="EH362" s="21"/>
      <c r="EI362" s="22"/>
      <c r="EJ362" s="23"/>
      <c r="EK362" s="24"/>
      <c r="EL362" s="21"/>
    </row>
    <row r="363" spans="1:142" s="16" customFormat="1" ht="18" customHeight="1">
      <c r="A363" s="517"/>
      <c r="B363" s="521" t="s">
        <v>519</v>
      </c>
      <c r="C363" s="62" t="s">
        <v>900</v>
      </c>
      <c r="D363" s="222" t="s">
        <v>578</v>
      </c>
      <c r="E363" s="222" t="s">
        <v>217</v>
      </c>
      <c r="F363" s="161" t="s">
        <v>648</v>
      </c>
      <c r="G363" s="6"/>
      <c r="H363" s="6"/>
      <c r="I363" s="9"/>
      <c r="J363" s="76"/>
      <c r="K363" s="6">
        <v>11</v>
      </c>
      <c r="L363" s="6"/>
      <c r="M363" s="6">
        <v>11</v>
      </c>
      <c r="N363" s="17"/>
      <c r="O363" s="6"/>
      <c r="P363" s="6"/>
      <c r="Q363" s="9">
        <v>0.50860000000000005</v>
      </c>
      <c r="R363" s="75" t="s">
        <v>41</v>
      </c>
      <c r="S363" s="6"/>
      <c r="T363" s="6"/>
      <c r="U363" s="17"/>
      <c r="V363" s="17">
        <v>11</v>
      </c>
      <c r="W363" s="6"/>
      <c r="X363" s="6"/>
      <c r="Y363" s="6"/>
      <c r="Z363" s="9">
        <v>0.50860000000000005</v>
      </c>
      <c r="AA363" s="75" t="s">
        <v>41</v>
      </c>
      <c r="AB363" s="137"/>
      <c r="AC363" s="449">
        <v>11</v>
      </c>
      <c r="AD363" s="469"/>
      <c r="AE363" s="6"/>
      <c r="AF363" s="6"/>
      <c r="AG363" s="6">
        <v>11</v>
      </c>
      <c r="AH363" s="6"/>
      <c r="AI363" s="6"/>
      <c r="AJ363" s="6"/>
      <c r="AK363" s="6"/>
      <c r="AL363" s="9">
        <v>1</v>
      </c>
      <c r="AM363" s="137" t="s">
        <v>668</v>
      </c>
      <c r="AN363" s="242" t="s">
        <v>650</v>
      </c>
      <c r="AO363" s="498"/>
      <c r="AP363" s="24"/>
      <c r="AQ363" s="21"/>
      <c r="AR363" s="22"/>
      <c r="AS363" s="23"/>
      <c r="AT363" s="24"/>
      <c r="AU363" s="21"/>
      <c r="AV363" s="22"/>
      <c r="AW363" s="23"/>
      <c r="AX363" s="24"/>
      <c r="AY363" s="21"/>
      <c r="AZ363" s="22"/>
      <c r="BA363" s="23"/>
      <c r="BB363" s="24"/>
      <c r="BC363" s="21"/>
      <c r="BD363" s="22"/>
      <c r="BE363" s="23"/>
      <c r="BF363" s="24"/>
      <c r="BG363" s="21"/>
      <c r="BH363" s="22"/>
      <c r="BI363" s="23"/>
      <c r="BJ363" s="24"/>
      <c r="BK363" s="21"/>
      <c r="BL363" s="23"/>
      <c r="BM363" s="24"/>
      <c r="BN363" s="21"/>
      <c r="BO363" s="22"/>
      <c r="BP363" s="23"/>
      <c r="BQ363" s="24"/>
      <c r="BR363" s="21"/>
      <c r="BS363" s="22"/>
      <c r="BT363" s="23"/>
      <c r="BU363" s="24"/>
      <c r="BV363" s="21"/>
      <c r="BW363" s="22"/>
      <c r="BX363" s="23"/>
      <c r="BY363" s="24"/>
      <c r="BZ363" s="21"/>
      <c r="CA363" s="22"/>
      <c r="CB363" s="23"/>
      <c r="CC363" s="24"/>
      <c r="CD363" s="21"/>
      <c r="CE363" s="22"/>
      <c r="CF363" s="23"/>
      <c r="CG363" s="24"/>
      <c r="CH363" s="21"/>
      <c r="CI363" s="22"/>
      <c r="CJ363" s="23"/>
      <c r="CK363" s="24"/>
      <c r="CL363" s="21"/>
      <c r="CM363" s="22"/>
      <c r="CN363" s="23"/>
      <c r="CO363" s="24"/>
      <c r="CP363" s="21"/>
      <c r="CQ363" s="22"/>
      <c r="CR363" s="23"/>
      <c r="CS363" s="24"/>
      <c r="CT363" s="21"/>
      <c r="CU363" s="22"/>
      <c r="CV363" s="23"/>
      <c r="CW363" s="24"/>
      <c r="CX363" s="21"/>
      <c r="CY363" s="22"/>
      <c r="CZ363" s="23"/>
      <c r="DA363" s="24"/>
      <c r="DB363" s="21"/>
      <c r="DC363" s="22"/>
      <c r="DD363" s="23"/>
      <c r="DE363" s="24"/>
      <c r="DF363" s="21"/>
      <c r="DG363" s="22"/>
      <c r="DH363" s="23"/>
      <c r="DI363" s="24"/>
      <c r="DJ363" s="21"/>
      <c r="DK363" s="22"/>
      <c r="DL363" s="23"/>
      <c r="DM363" s="24"/>
      <c r="DN363" s="21"/>
      <c r="DO363" s="22"/>
      <c r="DP363" s="23"/>
      <c r="DQ363" s="24"/>
      <c r="DR363" s="21"/>
      <c r="DS363" s="22"/>
      <c r="DT363" s="23"/>
      <c r="DU363" s="24"/>
      <c r="DV363" s="21"/>
      <c r="DW363" s="22"/>
      <c r="DX363" s="23"/>
      <c r="DY363" s="24"/>
      <c r="DZ363" s="21"/>
      <c r="EA363" s="22"/>
      <c r="EB363" s="23"/>
      <c r="EC363" s="24"/>
      <c r="ED363" s="21"/>
      <c r="EE363" s="22"/>
      <c r="EF363" s="23"/>
      <c r="EG363" s="24"/>
      <c r="EH363" s="21"/>
      <c r="EI363" s="22"/>
      <c r="EJ363" s="23"/>
      <c r="EK363" s="24"/>
      <c r="EL363" s="21"/>
    </row>
    <row r="364" spans="1:142" s="16" customFormat="1" ht="18" customHeight="1">
      <c r="A364" s="517"/>
      <c r="B364" s="521" t="s">
        <v>519</v>
      </c>
      <c r="C364" s="62" t="s">
        <v>900</v>
      </c>
      <c r="D364" s="222" t="s">
        <v>578</v>
      </c>
      <c r="E364" s="222" t="s">
        <v>217</v>
      </c>
      <c r="F364" s="161" t="s">
        <v>648</v>
      </c>
      <c r="G364" s="6"/>
      <c r="H364" s="6"/>
      <c r="I364" s="9"/>
      <c r="J364" s="76"/>
      <c r="K364" s="6">
        <v>1</v>
      </c>
      <c r="L364" s="6">
        <v>1</v>
      </c>
      <c r="M364" s="6"/>
      <c r="N364" s="17"/>
      <c r="O364" s="6"/>
      <c r="P364" s="6"/>
      <c r="Q364" s="9">
        <v>0</v>
      </c>
      <c r="R364" s="76" t="s">
        <v>532</v>
      </c>
      <c r="S364" s="6"/>
      <c r="T364" s="6"/>
      <c r="U364" s="17">
        <v>1</v>
      </c>
      <c r="V364" s="17"/>
      <c r="W364" s="6"/>
      <c r="X364" s="6"/>
      <c r="Y364" s="6"/>
      <c r="Z364" s="9">
        <v>0</v>
      </c>
      <c r="AA364" s="76" t="s">
        <v>532</v>
      </c>
      <c r="AB364" s="110"/>
      <c r="AC364" s="449">
        <v>1</v>
      </c>
      <c r="AD364" s="469"/>
      <c r="AE364" s="6">
        <v>1</v>
      </c>
      <c r="AF364" s="6"/>
      <c r="AG364" s="6"/>
      <c r="AH364" s="6"/>
      <c r="AI364" s="6"/>
      <c r="AJ364" s="6"/>
      <c r="AK364" s="6"/>
      <c r="AL364" s="9">
        <v>0</v>
      </c>
      <c r="AM364" s="110" t="s">
        <v>532</v>
      </c>
      <c r="AN364" s="242"/>
      <c r="AO364" s="498"/>
      <c r="AP364" s="24"/>
      <c r="AQ364" s="21"/>
      <c r="AR364" s="22"/>
      <c r="AS364" s="23"/>
      <c r="AT364" s="24"/>
      <c r="AU364" s="21"/>
      <c r="AV364" s="22"/>
      <c r="AW364" s="23"/>
      <c r="AX364" s="24"/>
      <c r="AY364" s="21"/>
      <c r="AZ364" s="22"/>
      <c r="BA364" s="23"/>
      <c r="BB364" s="24"/>
      <c r="BC364" s="21"/>
      <c r="BD364" s="22"/>
      <c r="BE364" s="23"/>
      <c r="BF364" s="24"/>
      <c r="BG364" s="21"/>
      <c r="BH364" s="22"/>
      <c r="BI364" s="23"/>
      <c r="BJ364" s="24"/>
      <c r="BK364" s="21"/>
      <c r="BL364" s="23"/>
      <c r="BM364" s="24"/>
      <c r="BN364" s="21"/>
      <c r="BO364" s="22"/>
      <c r="BP364" s="23"/>
      <c r="BQ364" s="24"/>
      <c r="BR364" s="21"/>
      <c r="BS364" s="22"/>
      <c r="BT364" s="23"/>
      <c r="BU364" s="24"/>
      <c r="BV364" s="21"/>
      <c r="BW364" s="22"/>
      <c r="BX364" s="23"/>
      <c r="BY364" s="24"/>
      <c r="BZ364" s="21"/>
      <c r="CA364" s="22"/>
      <c r="CB364" s="23"/>
      <c r="CC364" s="24"/>
      <c r="CD364" s="21"/>
      <c r="CE364" s="22"/>
      <c r="CF364" s="23"/>
      <c r="CG364" s="24"/>
      <c r="CH364" s="21"/>
      <c r="CI364" s="22"/>
      <c r="CJ364" s="23"/>
      <c r="CK364" s="24"/>
      <c r="CL364" s="21"/>
      <c r="CM364" s="22"/>
      <c r="CN364" s="23"/>
      <c r="CO364" s="24"/>
      <c r="CP364" s="21"/>
      <c r="CQ364" s="22"/>
      <c r="CR364" s="23"/>
      <c r="CS364" s="24"/>
      <c r="CT364" s="21"/>
      <c r="CU364" s="22"/>
      <c r="CV364" s="23"/>
      <c r="CW364" s="24"/>
      <c r="CX364" s="21"/>
      <c r="CY364" s="22"/>
      <c r="CZ364" s="23"/>
      <c r="DA364" s="24"/>
      <c r="DB364" s="21"/>
      <c r="DC364" s="22"/>
      <c r="DD364" s="23"/>
      <c r="DE364" s="24"/>
      <c r="DF364" s="21"/>
      <c r="DG364" s="22"/>
      <c r="DH364" s="23"/>
      <c r="DI364" s="24"/>
      <c r="DJ364" s="21"/>
      <c r="DK364" s="22"/>
      <c r="DL364" s="23"/>
      <c r="DM364" s="24"/>
      <c r="DN364" s="21"/>
      <c r="DO364" s="22"/>
      <c r="DP364" s="23"/>
      <c r="DQ364" s="24"/>
      <c r="DR364" s="21"/>
      <c r="DS364" s="22"/>
      <c r="DT364" s="23"/>
      <c r="DU364" s="24"/>
      <c r="DV364" s="21"/>
      <c r="DW364" s="22"/>
      <c r="DX364" s="23"/>
      <c r="DY364" s="24"/>
      <c r="DZ364" s="21"/>
      <c r="EA364" s="22"/>
      <c r="EB364" s="23"/>
      <c r="EC364" s="24"/>
      <c r="ED364" s="21"/>
      <c r="EE364" s="22"/>
      <c r="EF364" s="23"/>
      <c r="EG364" s="24"/>
      <c r="EH364" s="21"/>
      <c r="EI364" s="22"/>
      <c r="EJ364" s="23"/>
      <c r="EK364" s="24"/>
      <c r="EL364" s="21"/>
    </row>
    <row r="365" spans="1:142" s="16" customFormat="1" ht="18" hidden="1" customHeight="1">
      <c r="A365" s="517"/>
      <c r="B365" s="521" t="s">
        <v>519</v>
      </c>
      <c r="C365" s="62" t="s">
        <v>576</v>
      </c>
      <c r="D365" s="222" t="s">
        <v>577</v>
      </c>
      <c r="E365" s="235" t="s">
        <v>557</v>
      </c>
      <c r="F365" s="161" t="s">
        <v>648</v>
      </c>
      <c r="G365" s="6"/>
      <c r="H365" s="6"/>
      <c r="I365" s="9"/>
      <c r="J365" s="76"/>
      <c r="K365" s="6">
        <v>42</v>
      </c>
      <c r="L365" s="25"/>
      <c r="M365" s="6"/>
      <c r="N365" s="17">
        <v>42</v>
      </c>
      <c r="O365" s="25"/>
      <c r="P365" s="25"/>
      <c r="Q365" s="9">
        <v>1</v>
      </c>
      <c r="R365" s="75" t="s">
        <v>668</v>
      </c>
      <c r="S365" s="6"/>
      <c r="T365" s="6"/>
      <c r="U365" s="283"/>
      <c r="V365" s="17"/>
      <c r="W365" s="6"/>
      <c r="X365" s="25"/>
      <c r="Y365" s="25"/>
      <c r="Z365" s="9">
        <v>1</v>
      </c>
      <c r="AA365" s="75" t="s">
        <v>668</v>
      </c>
      <c r="AB365" s="137"/>
      <c r="AC365" s="6"/>
      <c r="AD365" s="6"/>
      <c r="AE365" s="25"/>
      <c r="AF365" s="6"/>
      <c r="AG365" s="6"/>
      <c r="AH365" s="25"/>
      <c r="AI365" s="25"/>
      <c r="AJ365" s="25"/>
      <c r="AK365" s="25"/>
      <c r="AL365" s="9">
        <v>1</v>
      </c>
      <c r="AM365" s="137" t="s">
        <v>668</v>
      </c>
      <c r="AN365" s="242" t="s">
        <v>650</v>
      </c>
      <c r="AO365" s="498"/>
      <c r="AP365" s="24"/>
      <c r="AQ365" s="21"/>
      <c r="AR365" s="22"/>
      <c r="AS365" s="23"/>
      <c r="AT365" s="24"/>
      <c r="AU365" s="21"/>
      <c r="AV365" s="22"/>
      <c r="AW365" s="23"/>
      <c r="AX365" s="24"/>
      <c r="AY365" s="21"/>
      <c r="AZ365" s="22"/>
      <c r="BA365" s="23"/>
      <c r="BB365" s="24"/>
      <c r="BC365" s="21"/>
      <c r="BD365" s="22"/>
      <c r="BE365" s="23"/>
      <c r="BF365" s="24"/>
      <c r="BG365" s="21"/>
      <c r="BH365" s="22"/>
      <c r="BI365" s="23"/>
      <c r="BJ365" s="24"/>
      <c r="BK365" s="21"/>
      <c r="BL365" s="23"/>
      <c r="BM365" s="24"/>
      <c r="BN365" s="21"/>
      <c r="BO365" s="22"/>
      <c r="BP365" s="23"/>
      <c r="BQ365" s="24"/>
      <c r="BR365" s="21"/>
      <c r="BS365" s="22"/>
      <c r="BT365" s="23"/>
      <c r="BU365" s="24"/>
      <c r="BV365" s="21"/>
      <c r="BW365" s="22"/>
      <c r="BX365" s="23"/>
      <c r="BY365" s="24"/>
      <c r="BZ365" s="21"/>
      <c r="CA365" s="22"/>
      <c r="CB365" s="23"/>
      <c r="CC365" s="24"/>
      <c r="CD365" s="21"/>
      <c r="CE365" s="22"/>
      <c r="CF365" s="23"/>
      <c r="CG365" s="24"/>
      <c r="CH365" s="21"/>
      <c r="CI365" s="22"/>
      <c r="CJ365" s="23"/>
      <c r="CK365" s="24"/>
      <c r="CL365" s="21"/>
      <c r="CM365" s="22"/>
      <c r="CN365" s="23"/>
      <c r="CO365" s="24"/>
      <c r="CP365" s="21"/>
      <c r="CQ365" s="22"/>
      <c r="CR365" s="23"/>
      <c r="CS365" s="24"/>
      <c r="CT365" s="21"/>
      <c r="CU365" s="22"/>
      <c r="CV365" s="23"/>
      <c r="CW365" s="24"/>
      <c r="CX365" s="21"/>
      <c r="CY365" s="22"/>
      <c r="CZ365" s="23"/>
      <c r="DA365" s="24"/>
      <c r="DB365" s="21"/>
      <c r="DC365" s="22"/>
      <c r="DD365" s="23"/>
      <c r="DE365" s="24"/>
      <c r="DF365" s="21"/>
      <c r="DG365" s="22"/>
      <c r="DH365" s="23"/>
      <c r="DI365" s="24"/>
      <c r="DJ365" s="21"/>
      <c r="DK365" s="22"/>
      <c r="DL365" s="23"/>
      <c r="DM365" s="24"/>
      <c r="DN365" s="21"/>
      <c r="DO365" s="22"/>
      <c r="DP365" s="23"/>
      <c r="DQ365" s="24"/>
      <c r="DR365" s="21"/>
      <c r="DS365" s="22"/>
      <c r="DT365" s="23"/>
      <c r="DU365" s="24"/>
      <c r="DV365" s="21"/>
      <c r="DW365" s="22"/>
      <c r="DX365" s="23"/>
      <c r="DY365" s="24"/>
      <c r="DZ365" s="21"/>
      <c r="EA365" s="22"/>
      <c r="EB365" s="23"/>
      <c r="EC365" s="24"/>
      <c r="ED365" s="21"/>
      <c r="EE365" s="22"/>
      <c r="EF365" s="23"/>
      <c r="EG365" s="24"/>
      <c r="EH365" s="21"/>
      <c r="EI365" s="22"/>
      <c r="EJ365" s="23"/>
      <c r="EK365" s="24"/>
      <c r="EL365" s="21"/>
    </row>
    <row r="366" spans="1:142" s="16" customFormat="1" ht="26.25" customHeight="1">
      <c r="A366" s="517"/>
      <c r="B366" s="521" t="s">
        <v>519</v>
      </c>
      <c r="C366" s="87" t="s">
        <v>989</v>
      </c>
      <c r="D366" s="222" t="s">
        <v>1125</v>
      </c>
      <c r="E366" s="235" t="s">
        <v>269</v>
      </c>
      <c r="F366" s="161" t="s">
        <v>648</v>
      </c>
      <c r="G366" s="6"/>
      <c r="H366" s="6"/>
      <c r="I366" s="9"/>
      <c r="J366" s="76"/>
      <c r="K366" s="6">
        <v>16</v>
      </c>
      <c r="L366" s="6"/>
      <c r="M366" s="6">
        <v>16</v>
      </c>
      <c r="N366" s="17"/>
      <c r="O366" s="6"/>
      <c r="P366" s="6"/>
      <c r="Q366" s="204">
        <v>0.55979999999999996</v>
      </c>
      <c r="R366" s="75" t="s">
        <v>41</v>
      </c>
      <c r="S366" s="6"/>
      <c r="T366" s="6"/>
      <c r="U366" s="17"/>
      <c r="V366" s="17">
        <v>16</v>
      </c>
      <c r="W366" s="6"/>
      <c r="X366" s="6"/>
      <c r="Y366" s="6"/>
      <c r="Z366" s="204">
        <v>0.55979999999999996</v>
      </c>
      <c r="AA366" s="75" t="s">
        <v>41</v>
      </c>
      <c r="AB366" s="137"/>
      <c r="AC366" s="449">
        <v>16</v>
      </c>
      <c r="AD366" s="469"/>
      <c r="AE366" s="6"/>
      <c r="AF366" s="6"/>
      <c r="AG366" s="6">
        <v>16</v>
      </c>
      <c r="AH366" s="25"/>
      <c r="AI366" s="25"/>
      <c r="AJ366" s="25"/>
      <c r="AK366" s="25"/>
      <c r="AL366" s="9">
        <v>1</v>
      </c>
      <c r="AM366" s="137" t="s">
        <v>668</v>
      </c>
      <c r="AN366" s="242" t="s">
        <v>650</v>
      </c>
      <c r="AO366" s="498"/>
      <c r="AP366" s="24"/>
      <c r="AQ366" s="21"/>
      <c r="AR366" s="22"/>
      <c r="AS366" s="23"/>
      <c r="AT366" s="24"/>
      <c r="AU366" s="21"/>
      <c r="AV366" s="22"/>
      <c r="AW366" s="23"/>
      <c r="AX366" s="24"/>
      <c r="AY366" s="21"/>
      <c r="AZ366" s="22"/>
      <c r="BA366" s="23"/>
      <c r="BB366" s="24"/>
      <c r="BC366" s="21"/>
      <c r="BD366" s="22"/>
      <c r="BE366" s="23"/>
      <c r="BF366" s="24"/>
      <c r="BG366" s="21"/>
      <c r="BH366" s="22"/>
      <c r="BI366" s="23"/>
      <c r="BJ366" s="24"/>
      <c r="BK366" s="21"/>
      <c r="BL366" s="23"/>
      <c r="BM366" s="24"/>
      <c r="BN366" s="21"/>
      <c r="BO366" s="22"/>
      <c r="BP366" s="23"/>
      <c r="BQ366" s="24"/>
      <c r="BR366" s="21"/>
      <c r="BS366" s="22"/>
      <c r="BT366" s="23"/>
      <c r="BU366" s="24"/>
      <c r="BV366" s="21"/>
      <c r="BW366" s="22"/>
      <c r="BX366" s="23"/>
      <c r="BY366" s="24"/>
      <c r="BZ366" s="21"/>
      <c r="CA366" s="22"/>
      <c r="CB366" s="23"/>
      <c r="CC366" s="24"/>
      <c r="CD366" s="21"/>
      <c r="CE366" s="22"/>
      <c r="CF366" s="23"/>
      <c r="CG366" s="24"/>
      <c r="CH366" s="21"/>
      <c r="CI366" s="22"/>
      <c r="CJ366" s="23"/>
      <c r="CK366" s="24"/>
      <c r="CL366" s="21"/>
      <c r="CM366" s="22"/>
      <c r="CN366" s="23"/>
      <c r="CO366" s="24"/>
      <c r="CP366" s="21"/>
      <c r="CQ366" s="22"/>
      <c r="CR366" s="23"/>
      <c r="CS366" s="24"/>
      <c r="CT366" s="21"/>
      <c r="CU366" s="22"/>
      <c r="CV366" s="23"/>
      <c r="CW366" s="24"/>
      <c r="CX366" s="21"/>
      <c r="CY366" s="22"/>
      <c r="CZ366" s="23"/>
      <c r="DA366" s="24"/>
      <c r="DB366" s="21"/>
      <c r="DC366" s="22"/>
      <c r="DD366" s="23"/>
      <c r="DE366" s="24"/>
      <c r="DF366" s="21"/>
      <c r="DG366" s="22"/>
      <c r="DH366" s="23"/>
      <c r="DI366" s="24"/>
      <c r="DJ366" s="21"/>
      <c r="DK366" s="22"/>
      <c r="DL366" s="23"/>
      <c r="DM366" s="24"/>
      <c r="DN366" s="21"/>
      <c r="DO366" s="22"/>
      <c r="DP366" s="23"/>
      <c r="DQ366" s="24"/>
      <c r="DR366" s="21"/>
      <c r="DS366" s="22"/>
      <c r="DT366" s="23"/>
      <c r="DU366" s="24"/>
      <c r="DV366" s="21"/>
      <c r="DW366" s="22"/>
      <c r="DX366" s="23"/>
      <c r="DY366" s="24"/>
      <c r="DZ366" s="21"/>
      <c r="EA366" s="22"/>
      <c r="EB366" s="23"/>
      <c r="EC366" s="24"/>
      <c r="ED366" s="21"/>
      <c r="EE366" s="22"/>
      <c r="EF366" s="23"/>
      <c r="EG366" s="24"/>
      <c r="EH366" s="21"/>
      <c r="EI366" s="22"/>
      <c r="EJ366" s="23"/>
      <c r="EK366" s="24"/>
      <c r="EL366" s="21"/>
    </row>
    <row r="367" spans="1:142" s="16" customFormat="1" ht="29.25" customHeight="1">
      <c r="A367" s="517"/>
      <c r="B367" s="521" t="s">
        <v>519</v>
      </c>
      <c r="C367" s="229" t="s">
        <v>901</v>
      </c>
      <c r="D367" s="229" t="s">
        <v>902</v>
      </c>
      <c r="E367" s="229" t="s">
        <v>209</v>
      </c>
      <c r="F367" s="161" t="s">
        <v>648</v>
      </c>
      <c r="G367" s="209"/>
      <c r="H367" s="209"/>
      <c r="I367" s="209"/>
      <c r="J367" s="209"/>
      <c r="K367" s="209"/>
      <c r="L367" s="6"/>
      <c r="M367" s="6">
        <v>30</v>
      </c>
      <c r="N367" s="285"/>
      <c r="O367" s="6"/>
      <c r="P367" s="6"/>
      <c r="Q367" s="231">
        <v>0.45299999999999996</v>
      </c>
      <c r="R367" s="75" t="s">
        <v>41</v>
      </c>
      <c r="S367" s="209"/>
      <c r="T367" s="209"/>
      <c r="U367" s="17"/>
      <c r="V367" s="17">
        <v>30</v>
      </c>
      <c r="W367" s="230"/>
      <c r="X367" s="6"/>
      <c r="Y367" s="6"/>
      <c r="Z367" s="231">
        <v>0.45299999999999996</v>
      </c>
      <c r="AA367" s="75" t="s">
        <v>41</v>
      </c>
      <c r="AB367" s="137"/>
      <c r="AC367" s="454">
        <v>30</v>
      </c>
      <c r="AD367" s="478"/>
      <c r="AE367" s="6"/>
      <c r="AF367" s="6">
        <v>30</v>
      </c>
      <c r="AG367" s="230"/>
      <c r="AH367" s="6"/>
      <c r="AI367" s="6"/>
      <c r="AJ367" s="6"/>
      <c r="AK367" s="6"/>
      <c r="AL367" s="231">
        <v>0.84130000000000005</v>
      </c>
      <c r="AM367" s="137" t="s">
        <v>41</v>
      </c>
      <c r="AN367" s="242"/>
      <c r="AO367" s="498"/>
      <c r="AP367" s="24"/>
      <c r="AQ367" s="21"/>
      <c r="AR367" s="22"/>
      <c r="AS367" s="23"/>
      <c r="AT367" s="24"/>
      <c r="AU367" s="21"/>
      <c r="AV367" s="22"/>
      <c r="AW367" s="23"/>
      <c r="AX367" s="24"/>
      <c r="AY367" s="21"/>
      <c r="AZ367" s="22"/>
      <c r="BA367" s="23"/>
      <c r="BB367" s="24"/>
      <c r="BC367" s="21"/>
      <c r="BD367" s="22"/>
      <c r="BE367" s="23"/>
      <c r="BF367" s="24"/>
      <c r="BG367" s="21"/>
      <c r="BH367" s="22"/>
      <c r="BI367" s="23"/>
      <c r="BJ367" s="24"/>
      <c r="BK367" s="21"/>
      <c r="BL367" s="23"/>
      <c r="BM367" s="24"/>
      <c r="BN367" s="21"/>
      <c r="BO367" s="22"/>
      <c r="BP367" s="23"/>
      <c r="BQ367" s="24"/>
      <c r="BR367" s="21"/>
      <c r="BS367" s="22"/>
      <c r="BT367" s="23"/>
      <c r="BU367" s="24"/>
      <c r="BV367" s="21"/>
      <c r="BW367" s="22"/>
      <c r="BX367" s="23"/>
      <c r="BY367" s="24"/>
      <c r="BZ367" s="21"/>
      <c r="CA367" s="22"/>
      <c r="CB367" s="23"/>
      <c r="CC367" s="24"/>
      <c r="CD367" s="21"/>
      <c r="CE367" s="22"/>
      <c r="CF367" s="23"/>
      <c r="CG367" s="24"/>
      <c r="CH367" s="21"/>
      <c r="CI367" s="22"/>
      <c r="CJ367" s="23"/>
      <c r="CK367" s="24"/>
      <c r="CL367" s="21"/>
      <c r="CM367" s="22"/>
      <c r="CN367" s="23"/>
      <c r="CO367" s="24"/>
      <c r="CP367" s="21"/>
      <c r="CQ367" s="22"/>
      <c r="CR367" s="23"/>
      <c r="CS367" s="24"/>
      <c r="CT367" s="21"/>
      <c r="CU367" s="22"/>
      <c r="CV367" s="23"/>
      <c r="CW367" s="24"/>
      <c r="CX367" s="21"/>
      <c r="CY367" s="22"/>
      <c r="CZ367" s="23"/>
      <c r="DA367" s="24"/>
      <c r="DB367" s="21"/>
      <c r="DC367" s="22"/>
      <c r="DD367" s="23"/>
      <c r="DE367" s="24"/>
      <c r="DF367" s="21"/>
      <c r="DG367" s="22"/>
      <c r="DH367" s="23"/>
      <c r="DI367" s="24"/>
      <c r="DJ367" s="21"/>
      <c r="DK367" s="22"/>
      <c r="DL367" s="23"/>
      <c r="DM367" s="24"/>
      <c r="DN367" s="21"/>
      <c r="DO367" s="22"/>
      <c r="DP367" s="23"/>
      <c r="DQ367" s="24"/>
      <c r="DR367" s="21"/>
      <c r="DS367" s="22"/>
      <c r="DT367" s="23"/>
      <c r="DU367" s="24"/>
      <c r="DV367" s="21"/>
      <c r="DW367" s="22"/>
      <c r="DX367" s="23"/>
      <c r="DY367" s="24"/>
      <c r="DZ367" s="21"/>
      <c r="EA367" s="22"/>
      <c r="EB367" s="23"/>
      <c r="EC367" s="24"/>
      <c r="ED367" s="21"/>
      <c r="EE367" s="22"/>
      <c r="EF367" s="23"/>
      <c r="EG367" s="24"/>
      <c r="EH367" s="21"/>
      <c r="EI367" s="22"/>
      <c r="EJ367" s="23"/>
      <c r="EK367" s="24"/>
      <c r="EL367" s="21"/>
    </row>
    <row r="368" spans="1:142" s="16" customFormat="1" ht="27" customHeight="1">
      <c r="A368" s="517"/>
      <c r="B368" s="521" t="s">
        <v>519</v>
      </c>
      <c r="C368" s="229" t="s">
        <v>922</v>
      </c>
      <c r="D368" s="229" t="s">
        <v>208</v>
      </c>
      <c r="E368" s="235" t="s">
        <v>288</v>
      </c>
      <c r="F368" s="161" t="s">
        <v>648</v>
      </c>
      <c r="G368" s="209"/>
      <c r="H368" s="209"/>
      <c r="I368" s="209"/>
      <c r="J368" s="209"/>
      <c r="K368" s="209"/>
      <c r="L368" s="6"/>
      <c r="M368" s="6">
        <v>32</v>
      </c>
      <c r="N368" s="285"/>
      <c r="O368" s="6"/>
      <c r="P368" s="6"/>
      <c r="Q368" s="231">
        <v>0.66290000000000004</v>
      </c>
      <c r="R368" s="75" t="s">
        <v>41</v>
      </c>
      <c r="S368" s="209"/>
      <c r="T368" s="209"/>
      <c r="U368" s="17"/>
      <c r="V368" s="17">
        <v>32</v>
      </c>
      <c r="W368" s="230"/>
      <c r="X368" s="6"/>
      <c r="Y368" s="6"/>
      <c r="Z368" s="231">
        <v>0.66290000000000004</v>
      </c>
      <c r="AA368" s="75" t="s">
        <v>41</v>
      </c>
      <c r="AB368" s="137"/>
      <c r="AC368" s="454">
        <v>32</v>
      </c>
      <c r="AD368" s="478"/>
      <c r="AE368" s="6"/>
      <c r="AF368" s="6"/>
      <c r="AG368" s="6">
        <v>32</v>
      </c>
      <c r="AH368" s="6"/>
      <c r="AI368" s="6"/>
      <c r="AJ368" s="6"/>
      <c r="AK368" s="6"/>
      <c r="AL368" s="9">
        <v>1</v>
      </c>
      <c r="AM368" s="137" t="s">
        <v>668</v>
      </c>
      <c r="AN368" s="242"/>
      <c r="AO368" s="498"/>
      <c r="AP368" s="24"/>
      <c r="AQ368" s="21"/>
      <c r="AR368" s="22"/>
      <c r="AS368" s="23"/>
      <c r="AT368" s="24"/>
      <c r="AU368" s="21"/>
      <c r="AV368" s="22"/>
      <c r="AW368" s="23"/>
      <c r="AX368" s="24"/>
      <c r="AY368" s="21"/>
      <c r="AZ368" s="22"/>
      <c r="BA368" s="23"/>
      <c r="BB368" s="24"/>
      <c r="BC368" s="21"/>
      <c r="BD368" s="22"/>
      <c r="BE368" s="23"/>
      <c r="BF368" s="24"/>
      <c r="BG368" s="21"/>
      <c r="BH368" s="22"/>
      <c r="BI368" s="23"/>
      <c r="BJ368" s="24"/>
      <c r="BK368" s="21"/>
      <c r="BL368" s="23"/>
      <c r="BM368" s="24"/>
      <c r="BN368" s="21"/>
      <c r="BO368" s="22"/>
      <c r="BP368" s="23"/>
      <c r="BQ368" s="24"/>
      <c r="BR368" s="21"/>
      <c r="BS368" s="22"/>
      <c r="BT368" s="23"/>
      <c r="BU368" s="24"/>
      <c r="BV368" s="21"/>
      <c r="BW368" s="22"/>
      <c r="BX368" s="23"/>
      <c r="BY368" s="24"/>
      <c r="BZ368" s="21"/>
      <c r="CA368" s="22"/>
      <c r="CB368" s="23"/>
      <c r="CC368" s="24"/>
      <c r="CD368" s="21"/>
      <c r="CE368" s="22"/>
      <c r="CF368" s="23"/>
      <c r="CG368" s="24"/>
      <c r="CH368" s="21"/>
      <c r="CI368" s="22"/>
      <c r="CJ368" s="23"/>
      <c r="CK368" s="24"/>
      <c r="CL368" s="21"/>
      <c r="CM368" s="22"/>
      <c r="CN368" s="23"/>
      <c r="CO368" s="24"/>
      <c r="CP368" s="21"/>
      <c r="CQ368" s="22"/>
      <c r="CR368" s="23"/>
      <c r="CS368" s="24"/>
      <c r="CT368" s="21"/>
      <c r="CU368" s="22"/>
      <c r="CV368" s="23"/>
      <c r="CW368" s="24"/>
      <c r="CX368" s="21"/>
      <c r="CY368" s="22"/>
      <c r="CZ368" s="23"/>
      <c r="DA368" s="24"/>
      <c r="DB368" s="21"/>
      <c r="DC368" s="22"/>
      <c r="DD368" s="23"/>
      <c r="DE368" s="24"/>
      <c r="DF368" s="21"/>
      <c r="DG368" s="22"/>
      <c r="DH368" s="23"/>
      <c r="DI368" s="24"/>
      <c r="DJ368" s="21"/>
      <c r="DK368" s="22"/>
      <c r="DL368" s="23"/>
      <c r="DM368" s="24"/>
      <c r="DN368" s="21"/>
      <c r="DO368" s="22"/>
      <c r="DP368" s="23"/>
      <c r="DQ368" s="24"/>
      <c r="DR368" s="21"/>
      <c r="DS368" s="22"/>
      <c r="DT368" s="23"/>
      <c r="DU368" s="24"/>
      <c r="DV368" s="21"/>
      <c r="DW368" s="22"/>
      <c r="DX368" s="23"/>
      <c r="DY368" s="24"/>
      <c r="DZ368" s="21"/>
      <c r="EA368" s="22"/>
      <c r="EB368" s="23"/>
      <c r="EC368" s="24"/>
      <c r="ED368" s="21"/>
      <c r="EE368" s="22"/>
      <c r="EF368" s="23"/>
      <c r="EG368" s="24"/>
      <c r="EH368" s="21"/>
      <c r="EI368" s="22"/>
      <c r="EJ368" s="23"/>
      <c r="EK368" s="24"/>
      <c r="EL368" s="21"/>
    </row>
    <row r="369" spans="1:142" s="16" customFormat="1" ht="25.5" customHeight="1">
      <c r="A369" s="517"/>
      <c r="B369" s="521" t="s">
        <v>519</v>
      </c>
      <c r="C369" s="229" t="s">
        <v>903</v>
      </c>
      <c r="D369" s="229" t="s">
        <v>904</v>
      </c>
      <c r="E369" s="229" t="s">
        <v>269</v>
      </c>
      <c r="F369" s="161" t="s">
        <v>740</v>
      </c>
      <c r="G369" s="209"/>
      <c r="H369" s="209"/>
      <c r="I369" s="209"/>
      <c r="J369" s="209"/>
      <c r="K369" s="209"/>
      <c r="L369" s="6"/>
      <c r="M369" s="6">
        <v>28</v>
      </c>
      <c r="N369" s="285"/>
      <c r="O369" s="6"/>
      <c r="P369" s="6"/>
      <c r="Q369" s="231">
        <v>0.44819999999999999</v>
      </c>
      <c r="R369" s="75" t="s">
        <v>41</v>
      </c>
      <c r="S369" s="209"/>
      <c r="T369" s="209"/>
      <c r="U369" s="17"/>
      <c r="V369" s="17">
        <v>28</v>
      </c>
      <c r="W369" s="230"/>
      <c r="X369" s="6"/>
      <c r="Y369" s="6"/>
      <c r="Z369" s="231">
        <v>0.44819999999999999</v>
      </c>
      <c r="AA369" s="75" t="s">
        <v>41</v>
      </c>
      <c r="AB369" s="137"/>
      <c r="AC369" s="454">
        <v>28</v>
      </c>
      <c r="AD369" s="478"/>
      <c r="AE369" s="6"/>
      <c r="AF369" s="6"/>
      <c r="AG369" s="6">
        <v>28</v>
      </c>
      <c r="AH369" s="6"/>
      <c r="AI369" s="6"/>
      <c r="AJ369" s="6"/>
      <c r="AK369" s="6"/>
      <c r="AL369" s="9">
        <v>1</v>
      </c>
      <c r="AM369" s="137" t="s">
        <v>668</v>
      </c>
      <c r="AN369" s="242"/>
      <c r="AO369" s="498"/>
      <c r="AP369" s="24"/>
      <c r="AQ369" s="21"/>
      <c r="AR369" s="22"/>
      <c r="AS369" s="23"/>
      <c r="AT369" s="24"/>
      <c r="AU369" s="21"/>
      <c r="AV369" s="22"/>
      <c r="AW369" s="23"/>
      <c r="AX369" s="24"/>
      <c r="AY369" s="21"/>
      <c r="AZ369" s="22"/>
      <c r="BA369" s="23"/>
      <c r="BB369" s="24"/>
      <c r="BC369" s="21"/>
      <c r="BD369" s="22"/>
      <c r="BE369" s="23"/>
      <c r="BF369" s="24"/>
      <c r="BG369" s="21"/>
      <c r="BH369" s="22"/>
      <c r="BI369" s="23"/>
      <c r="BJ369" s="24"/>
      <c r="BK369" s="21"/>
      <c r="BL369" s="23"/>
      <c r="BM369" s="24"/>
      <c r="BN369" s="21"/>
      <c r="BO369" s="22"/>
      <c r="BP369" s="23"/>
      <c r="BQ369" s="24"/>
      <c r="BR369" s="21"/>
      <c r="BS369" s="22"/>
      <c r="BT369" s="23"/>
      <c r="BU369" s="24"/>
      <c r="BV369" s="21"/>
      <c r="BW369" s="22"/>
      <c r="BX369" s="23"/>
      <c r="BY369" s="24"/>
      <c r="BZ369" s="21"/>
      <c r="CA369" s="22"/>
      <c r="CB369" s="23"/>
      <c r="CC369" s="24"/>
      <c r="CD369" s="21"/>
      <c r="CE369" s="22"/>
      <c r="CF369" s="23"/>
      <c r="CG369" s="24"/>
      <c r="CH369" s="21"/>
      <c r="CI369" s="22"/>
      <c r="CJ369" s="23"/>
      <c r="CK369" s="24"/>
      <c r="CL369" s="21"/>
      <c r="CM369" s="22"/>
      <c r="CN369" s="23"/>
      <c r="CO369" s="24"/>
      <c r="CP369" s="21"/>
      <c r="CQ369" s="22"/>
      <c r="CR369" s="23"/>
      <c r="CS369" s="24"/>
      <c r="CT369" s="21"/>
      <c r="CU369" s="22"/>
      <c r="CV369" s="23"/>
      <c r="CW369" s="24"/>
      <c r="CX369" s="21"/>
      <c r="CY369" s="22"/>
      <c r="CZ369" s="23"/>
      <c r="DA369" s="24"/>
      <c r="DB369" s="21"/>
      <c r="DC369" s="22"/>
      <c r="DD369" s="23"/>
      <c r="DE369" s="24"/>
      <c r="DF369" s="21"/>
      <c r="DG369" s="22"/>
      <c r="DH369" s="23"/>
      <c r="DI369" s="24"/>
      <c r="DJ369" s="21"/>
      <c r="DK369" s="22"/>
      <c r="DL369" s="23"/>
      <c r="DM369" s="24"/>
      <c r="DN369" s="21"/>
      <c r="DO369" s="22"/>
      <c r="DP369" s="23"/>
      <c r="DQ369" s="24"/>
      <c r="DR369" s="21"/>
      <c r="DS369" s="22"/>
      <c r="DT369" s="23"/>
      <c r="DU369" s="24"/>
      <c r="DV369" s="21"/>
      <c r="DW369" s="22"/>
      <c r="DX369" s="23"/>
      <c r="DY369" s="24"/>
      <c r="DZ369" s="21"/>
      <c r="EA369" s="22"/>
      <c r="EB369" s="23"/>
      <c r="EC369" s="24"/>
      <c r="ED369" s="21"/>
      <c r="EE369" s="22"/>
      <c r="EF369" s="23"/>
      <c r="EG369" s="24"/>
      <c r="EH369" s="21"/>
      <c r="EI369" s="22"/>
      <c r="EJ369" s="23"/>
      <c r="EK369" s="24"/>
      <c r="EL369" s="21"/>
    </row>
    <row r="370" spans="1:142" s="16" customFormat="1" ht="18" customHeight="1">
      <c r="A370" s="517"/>
      <c r="B370" s="521" t="s">
        <v>519</v>
      </c>
      <c r="C370" s="229" t="s">
        <v>923</v>
      </c>
      <c r="D370" s="229" t="s">
        <v>905</v>
      </c>
      <c r="E370" s="235" t="s">
        <v>288</v>
      </c>
      <c r="F370" s="161" t="s">
        <v>740</v>
      </c>
      <c r="G370" s="209"/>
      <c r="H370" s="209"/>
      <c r="I370" s="209"/>
      <c r="J370" s="209"/>
      <c r="K370" s="209"/>
      <c r="L370" s="6"/>
      <c r="M370" s="6">
        <v>6</v>
      </c>
      <c r="N370" s="285"/>
      <c r="O370" s="6"/>
      <c r="P370" s="6"/>
      <c r="Q370" s="231">
        <v>0.60659999999999992</v>
      </c>
      <c r="R370" s="75" t="s">
        <v>41</v>
      </c>
      <c r="S370" s="209"/>
      <c r="T370" s="209"/>
      <c r="U370" s="17"/>
      <c r="V370" s="17">
        <v>6</v>
      </c>
      <c r="W370" s="230"/>
      <c r="X370" s="6"/>
      <c r="Y370" s="6"/>
      <c r="Z370" s="231">
        <v>0.60659999999999992</v>
      </c>
      <c r="AA370" s="75" t="s">
        <v>41</v>
      </c>
      <c r="AB370" s="137"/>
      <c r="AC370" s="454">
        <v>6</v>
      </c>
      <c r="AD370" s="478"/>
      <c r="AE370" s="6"/>
      <c r="AF370" s="6"/>
      <c r="AG370" s="6">
        <v>6</v>
      </c>
      <c r="AH370" s="6"/>
      <c r="AI370" s="6"/>
      <c r="AJ370" s="6"/>
      <c r="AK370" s="6"/>
      <c r="AL370" s="231">
        <v>1</v>
      </c>
      <c r="AM370" s="137" t="s">
        <v>668</v>
      </c>
      <c r="AN370" s="242"/>
      <c r="AO370" s="498"/>
      <c r="AP370" s="24"/>
      <c r="AQ370" s="21"/>
      <c r="AR370" s="22"/>
      <c r="AS370" s="23"/>
      <c r="AT370" s="24"/>
      <c r="AU370" s="21"/>
      <c r="AV370" s="22"/>
      <c r="AW370" s="23"/>
      <c r="AX370" s="24"/>
      <c r="AY370" s="21"/>
      <c r="AZ370" s="22"/>
      <c r="BA370" s="23"/>
      <c r="BB370" s="24"/>
      <c r="BC370" s="21"/>
      <c r="BD370" s="22"/>
      <c r="BE370" s="23"/>
      <c r="BF370" s="24"/>
      <c r="BG370" s="21"/>
      <c r="BH370" s="22"/>
      <c r="BI370" s="23"/>
      <c r="BJ370" s="24"/>
      <c r="BK370" s="21"/>
      <c r="BL370" s="23"/>
      <c r="BM370" s="24"/>
      <c r="BN370" s="21"/>
      <c r="BO370" s="22"/>
      <c r="BP370" s="23"/>
      <c r="BQ370" s="24"/>
      <c r="BR370" s="21"/>
      <c r="BS370" s="22"/>
      <c r="BT370" s="23"/>
      <c r="BU370" s="24"/>
      <c r="BV370" s="21"/>
      <c r="BW370" s="22"/>
      <c r="BX370" s="23"/>
      <c r="BY370" s="24"/>
      <c r="BZ370" s="21"/>
      <c r="CA370" s="22"/>
      <c r="CB370" s="23"/>
      <c r="CC370" s="24"/>
      <c r="CD370" s="21"/>
      <c r="CE370" s="22"/>
      <c r="CF370" s="23"/>
      <c r="CG370" s="24"/>
      <c r="CH370" s="21"/>
      <c r="CI370" s="22"/>
      <c r="CJ370" s="23"/>
      <c r="CK370" s="24"/>
      <c r="CL370" s="21"/>
      <c r="CM370" s="22"/>
      <c r="CN370" s="23"/>
      <c r="CO370" s="24"/>
      <c r="CP370" s="21"/>
      <c r="CQ370" s="22"/>
      <c r="CR370" s="23"/>
      <c r="CS370" s="24"/>
      <c r="CT370" s="21"/>
      <c r="CU370" s="22"/>
      <c r="CV370" s="23"/>
      <c r="CW370" s="24"/>
      <c r="CX370" s="21"/>
      <c r="CY370" s="22"/>
      <c r="CZ370" s="23"/>
      <c r="DA370" s="24"/>
      <c r="DB370" s="21"/>
      <c r="DC370" s="22"/>
      <c r="DD370" s="23"/>
      <c r="DE370" s="24"/>
      <c r="DF370" s="21"/>
      <c r="DG370" s="22"/>
      <c r="DH370" s="23"/>
      <c r="DI370" s="24"/>
      <c r="DJ370" s="21"/>
      <c r="DK370" s="22"/>
      <c r="DL370" s="23"/>
      <c r="DM370" s="24"/>
      <c r="DN370" s="21"/>
      <c r="DO370" s="22"/>
      <c r="DP370" s="23"/>
      <c r="DQ370" s="24"/>
      <c r="DR370" s="21"/>
      <c r="DS370" s="22"/>
      <c r="DT370" s="23"/>
      <c r="DU370" s="24"/>
      <c r="DV370" s="21"/>
      <c r="DW370" s="22"/>
      <c r="DX370" s="23"/>
      <c r="DY370" s="24"/>
      <c r="DZ370" s="21"/>
      <c r="EA370" s="22"/>
      <c r="EB370" s="23"/>
      <c r="EC370" s="24"/>
      <c r="ED370" s="21"/>
      <c r="EE370" s="22"/>
      <c r="EF370" s="23"/>
      <c r="EG370" s="24"/>
      <c r="EH370" s="21"/>
      <c r="EI370" s="22"/>
      <c r="EJ370" s="23"/>
      <c r="EK370" s="24"/>
      <c r="EL370" s="21"/>
    </row>
    <row r="371" spans="1:142" s="16" customFormat="1" ht="18" customHeight="1">
      <c r="A371" s="517"/>
      <c r="B371" s="521" t="s">
        <v>519</v>
      </c>
      <c r="C371" s="229" t="s">
        <v>923</v>
      </c>
      <c r="D371" s="229" t="s">
        <v>905</v>
      </c>
      <c r="E371" s="235" t="s">
        <v>288</v>
      </c>
      <c r="F371" s="161" t="s">
        <v>740</v>
      </c>
      <c r="G371" s="209"/>
      <c r="H371" s="209"/>
      <c r="I371" s="209"/>
      <c r="J371" s="209"/>
      <c r="K371" s="209"/>
      <c r="L371" s="6">
        <v>1</v>
      </c>
      <c r="M371" s="6"/>
      <c r="N371" s="285"/>
      <c r="O371" s="6"/>
      <c r="P371" s="6"/>
      <c r="Q371" s="204">
        <v>0</v>
      </c>
      <c r="R371" s="76" t="s">
        <v>532</v>
      </c>
      <c r="S371" s="209"/>
      <c r="T371" s="209"/>
      <c r="U371" s="17">
        <v>1</v>
      </c>
      <c r="V371" s="17"/>
      <c r="W371" s="230"/>
      <c r="X371" s="6"/>
      <c r="Y371" s="6"/>
      <c r="Z371" s="204">
        <v>0</v>
      </c>
      <c r="AA371" s="76" t="s">
        <v>532</v>
      </c>
      <c r="AB371" s="110"/>
      <c r="AC371" s="454">
        <v>1</v>
      </c>
      <c r="AD371" s="478"/>
      <c r="AE371" s="6">
        <f>1-1</f>
        <v>0</v>
      </c>
      <c r="AF371" s="6"/>
      <c r="AG371" s="230"/>
      <c r="AH371" s="6"/>
      <c r="AI371" s="6"/>
      <c r="AJ371" s="6"/>
      <c r="AK371" s="6">
        <v>1</v>
      </c>
      <c r="AL371" s="204">
        <v>0</v>
      </c>
      <c r="AM371" s="250" t="s">
        <v>711</v>
      </c>
      <c r="AN371" s="242"/>
      <c r="AO371" s="498" t="s">
        <v>1148</v>
      </c>
      <c r="AP371" s="24"/>
      <c r="AQ371" s="21"/>
      <c r="AR371" s="22"/>
      <c r="AS371" s="23"/>
      <c r="AT371" s="24"/>
      <c r="AU371" s="21"/>
      <c r="AV371" s="22"/>
      <c r="AW371" s="23"/>
      <c r="AX371" s="24"/>
      <c r="AY371" s="21"/>
      <c r="AZ371" s="22"/>
      <c r="BA371" s="23"/>
      <c r="BB371" s="24"/>
      <c r="BC371" s="21"/>
      <c r="BD371" s="22"/>
      <c r="BE371" s="23"/>
      <c r="BF371" s="24"/>
      <c r="BG371" s="21"/>
      <c r="BH371" s="22"/>
      <c r="BI371" s="23"/>
      <c r="BJ371" s="24"/>
      <c r="BK371" s="21"/>
      <c r="BL371" s="23"/>
      <c r="BM371" s="24"/>
      <c r="BN371" s="21"/>
      <c r="BO371" s="22"/>
      <c r="BP371" s="23"/>
      <c r="BQ371" s="24"/>
      <c r="BR371" s="21"/>
      <c r="BS371" s="22"/>
      <c r="BT371" s="23"/>
      <c r="BU371" s="24"/>
      <c r="BV371" s="21"/>
      <c r="BW371" s="22"/>
      <c r="BX371" s="23"/>
      <c r="BY371" s="24"/>
      <c r="BZ371" s="21"/>
      <c r="CA371" s="22"/>
      <c r="CB371" s="23"/>
      <c r="CC371" s="24"/>
      <c r="CD371" s="21"/>
      <c r="CE371" s="22"/>
      <c r="CF371" s="23"/>
      <c r="CG371" s="24"/>
      <c r="CH371" s="21"/>
      <c r="CI371" s="22"/>
      <c r="CJ371" s="23"/>
      <c r="CK371" s="24"/>
      <c r="CL371" s="21"/>
      <c r="CM371" s="22"/>
      <c r="CN371" s="23"/>
      <c r="CO371" s="24"/>
      <c r="CP371" s="21"/>
      <c r="CQ371" s="22"/>
      <c r="CR371" s="23"/>
      <c r="CS371" s="24"/>
      <c r="CT371" s="21"/>
      <c r="CU371" s="22"/>
      <c r="CV371" s="23"/>
      <c r="CW371" s="24"/>
      <c r="CX371" s="21"/>
      <c r="CY371" s="22"/>
      <c r="CZ371" s="23"/>
      <c r="DA371" s="24"/>
      <c r="DB371" s="21"/>
      <c r="DC371" s="22"/>
      <c r="DD371" s="23"/>
      <c r="DE371" s="24"/>
      <c r="DF371" s="21"/>
      <c r="DG371" s="22"/>
      <c r="DH371" s="23"/>
      <c r="DI371" s="24"/>
      <c r="DJ371" s="21"/>
      <c r="DK371" s="22"/>
      <c r="DL371" s="23"/>
      <c r="DM371" s="24"/>
      <c r="DN371" s="21"/>
      <c r="DO371" s="22"/>
      <c r="DP371" s="23"/>
      <c r="DQ371" s="24"/>
      <c r="DR371" s="21"/>
      <c r="DS371" s="22"/>
      <c r="DT371" s="23"/>
      <c r="DU371" s="24"/>
      <c r="DV371" s="21"/>
      <c r="DW371" s="22"/>
      <c r="DX371" s="23"/>
      <c r="DY371" s="24"/>
      <c r="DZ371" s="21"/>
      <c r="EA371" s="22"/>
      <c r="EB371" s="23"/>
      <c r="EC371" s="24"/>
      <c r="ED371" s="21"/>
      <c r="EE371" s="22"/>
      <c r="EF371" s="23"/>
      <c r="EG371" s="24"/>
      <c r="EH371" s="21"/>
      <c r="EI371" s="22"/>
      <c r="EJ371" s="23"/>
      <c r="EK371" s="24"/>
      <c r="EL371" s="21"/>
    </row>
    <row r="372" spans="1:142" s="16" customFormat="1" ht="23.25" customHeight="1">
      <c r="A372" s="517"/>
      <c r="B372" s="521" t="s">
        <v>519</v>
      </c>
      <c r="C372" s="229" t="s">
        <v>924</v>
      </c>
      <c r="D372" s="229" t="s">
        <v>906</v>
      </c>
      <c r="E372" s="381" t="s">
        <v>557</v>
      </c>
      <c r="F372" s="161" t="s">
        <v>740</v>
      </c>
      <c r="G372" s="209"/>
      <c r="H372" s="209"/>
      <c r="I372" s="209"/>
      <c r="J372" s="209"/>
      <c r="K372" s="209"/>
      <c r="L372" s="6"/>
      <c r="M372" s="6">
        <v>15</v>
      </c>
      <c r="N372" s="285"/>
      <c r="O372" s="6"/>
      <c r="P372" s="6"/>
      <c r="Q372" s="231">
        <v>7.1199999999999999E-2</v>
      </c>
      <c r="R372" s="75" t="s">
        <v>41</v>
      </c>
      <c r="S372" s="209"/>
      <c r="T372" s="209"/>
      <c r="U372" s="17"/>
      <c r="V372" s="17">
        <v>15</v>
      </c>
      <c r="W372" s="230"/>
      <c r="X372" s="6"/>
      <c r="Y372" s="6"/>
      <c r="Z372" s="231">
        <v>7.1199999999999999E-2</v>
      </c>
      <c r="AA372" s="75" t="s">
        <v>41</v>
      </c>
      <c r="AB372" s="137"/>
      <c r="AC372" s="454">
        <v>15</v>
      </c>
      <c r="AD372" s="478"/>
      <c r="AE372" s="6"/>
      <c r="AF372" s="6">
        <v>15</v>
      </c>
      <c r="AG372" s="230"/>
      <c r="AH372" s="6"/>
      <c r="AI372" s="6"/>
      <c r="AJ372" s="6"/>
      <c r="AK372" s="6"/>
      <c r="AL372" s="230">
        <v>0.45950000000000002</v>
      </c>
      <c r="AM372" s="137" t="s">
        <v>41</v>
      </c>
      <c r="AN372" s="242"/>
      <c r="AO372" s="498"/>
      <c r="AP372" s="24"/>
      <c r="AQ372" s="21"/>
      <c r="AR372" s="22"/>
      <c r="AS372" s="23"/>
      <c r="AT372" s="24"/>
      <c r="AU372" s="21"/>
      <c r="AV372" s="22"/>
      <c r="AW372" s="23"/>
      <c r="AX372" s="24"/>
      <c r="AY372" s="21"/>
      <c r="AZ372" s="22"/>
      <c r="BA372" s="23"/>
      <c r="BB372" s="24"/>
      <c r="BC372" s="21"/>
      <c r="BD372" s="22"/>
      <c r="BE372" s="23"/>
      <c r="BF372" s="24"/>
      <c r="BG372" s="21"/>
      <c r="BH372" s="22"/>
      <c r="BI372" s="23"/>
      <c r="BJ372" s="24"/>
      <c r="BK372" s="21"/>
      <c r="BL372" s="23"/>
      <c r="BM372" s="24"/>
      <c r="BN372" s="21"/>
      <c r="BO372" s="22"/>
      <c r="BP372" s="23"/>
      <c r="BQ372" s="24"/>
      <c r="BR372" s="21"/>
      <c r="BS372" s="22"/>
      <c r="BT372" s="23"/>
      <c r="BU372" s="24"/>
      <c r="BV372" s="21"/>
      <c r="BW372" s="22"/>
      <c r="BX372" s="23"/>
      <c r="BY372" s="24"/>
      <c r="BZ372" s="21"/>
      <c r="CA372" s="22"/>
      <c r="CB372" s="23"/>
      <c r="CC372" s="24"/>
      <c r="CD372" s="21"/>
      <c r="CE372" s="22"/>
      <c r="CF372" s="23"/>
      <c r="CG372" s="24"/>
      <c r="CH372" s="21"/>
      <c r="CI372" s="22"/>
      <c r="CJ372" s="23"/>
      <c r="CK372" s="24"/>
      <c r="CL372" s="21"/>
      <c r="CM372" s="22"/>
      <c r="CN372" s="23"/>
      <c r="CO372" s="24"/>
      <c r="CP372" s="21"/>
      <c r="CQ372" s="22"/>
      <c r="CR372" s="23"/>
      <c r="CS372" s="24"/>
      <c r="CT372" s="21"/>
      <c r="CU372" s="22"/>
      <c r="CV372" s="23"/>
      <c r="CW372" s="24"/>
      <c r="CX372" s="21"/>
      <c r="CY372" s="22"/>
      <c r="CZ372" s="23"/>
      <c r="DA372" s="24"/>
      <c r="DB372" s="21"/>
      <c r="DC372" s="22"/>
      <c r="DD372" s="23"/>
      <c r="DE372" s="24"/>
      <c r="DF372" s="21"/>
      <c r="DG372" s="22"/>
      <c r="DH372" s="23"/>
      <c r="DI372" s="24"/>
      <c r="DJ372" s="21"/>
      <c r="DK372" s="22"/>
      <c r="DL372" s="23"/>
      <c r="DM372" s="24"/>
      <c r="DN372" s="21"/>
      <c r="DO372" s="22"/>
      <c r="DP372" s="23"/>
      <c r="DQ372" s="24"/>
      <c r="DR372" s="21"/>
      <c r="DS372" s="22"/>
      <c r="DT372" s="23"/>
      <c r="DU372" s="24"/>
      <c r="DV372" s="21"/>
      <c r="DW372" s="22"/>
      <c r="DX372" s="23"/>
      <c r="DY372" s="24"/>
      <c r="DZ372" s="21"/>
      <c r="EA372" s="22"/>
      <c r="EB372" s="23"/>
      <c r="EC372" s="24"/>
      <c r="ED372" s="21"/>
      <c r="EE372" s="22"/>
      <c r="EF372" s="23"/>
      <c r="EG372" s="24"/>
      <c r="EH372" s="21"/>
      <c r="EI372" s="22"/>
      <c r="EJ372" s="23"/>
      <c r="EK372" s="24"/>
      <c r="EL372" s="21"/>
    </row>
    <row r="373" spans="1:142" s="16" customFormat="1" ht="21" customHeight="1">
      <c r="A373" s="517"/>
      <c r="B373" s="521" t="s">
        <v>519</v>
      </c>
      <c r="C373" s="229" t="s">
        <v>925</v>
      </c>
      <c r="D373" s="229" t="s">
        <v>819</v>
      </c>
      <c r="E373" s="229" t="s">
        <v>203</v>
      </c>
      <c r="F373" s="161" t="s">
        <v>740</v>
      </c>
      <c r="G373" s="209"/>
      <c r="H373" s="209"/>
      <c r="I373" s="209"/>
      <c r="J373" s="209"/>
      <c r="K373" s="209"/>
      <c r="L373" s="6"/>
      <c r="M373" s="6">
        <v>13</v>
      </c>
      <c r="N373" s="285"/>
      <c r="O373" s="6"/>
      <c r="P373" s="6"/>
      <c r="Q373" s="231">
        <v>0.46409999999999996</v>
      </c>
      <c r="R373" s="75" t="s">
        <v>41</v>
      </c>
      <c r="S373" s="209"/>
      <c r="T373" s="209"/>
      <c r="U373" s="17"/>
      <c r="V373" s="17">
        <v>13</v>
      </c>
      <c r="W373" s="230"/>
      <c r="X373" s="6"/>
      <c r="Y373" s="6"/>
      <c r="Z373" s="231">
        <v>0.46409999999999996</v>
      </c>
      <c r="AA373" s="75" t="s">
        <v>41</v>
      </c>
      <c r="AB373" s="137"/>
      <c r="AC373" s="454">
        <v>13</v>
      </c>
      <c r="AD373" s="478"/>
      <c r="AE373" s="6"/>
      <c r="AF373" s="6"/>
      <c r="AG373" s="6">
        <v>13</v>
      </c>
      <c r="AH373" s="6"/>
      <c r="AI373" s="6"/>
      <c r="AJ373" s="6"/>
      <c r="AK373" s="6"/>
      <c r="AL373" s="230">
        <v>1</v>
      </c>
      <c r="AM373" s="137" t="s">
        <v>668</v>
      </c>
      <c r="AN373" s="242"/>
      <c r="AO373" s="498"/>
      <c r="AP373" s="24"/>
      <c r="AQ373" s="21"/>
      <c r="AR373" s="22"/>
      <c r="AS373" s="23"/>
      <c r="AT373" s="24"/>
      <c r="AU373" s="21"/>
      <c r="AV373" s="22"/>
      <c r="AW373" s="23"/>
      <c r="AX373" s="24"/>
      <c r="AY373" s="21"/>
      <c r="AZ373" s="22"/>
      <c r="BA373" s="23"/>
      <c r="BB373" s="24"/>
      <c r="BC373" s="21"/>
      <c r="BD373" s="22"/>
      <c r="BE373" s="23"/>
      <c r="BF373" s="24"/>
      <c r="BG373" s="21"/>
      <c r="BH373" s="22"/>
      <c r="BI373" s="23"/>
      <c r="BJ373" s="24"/>
      <c r="BK373" s="21"/>
      <c r="BL373" s="23"/>
      <c r="BM373" s="24"/>
      <c r="BN373" s="21"/>
      <c r="BO373" s="22"/>
      <c r="BP373" s="23"/>
      <c r="BQ373" s="24"/>
      <c r="BR373" s="21"/>
      <c r="BS373" s="22"/>
      <c r="BT373" s="23"/>
      <c r="BU373" s="24"/>
      <c r="BV373" s="21"/>
      <c r="BW373" s="22"/>
      <c r="BX373" s="23"/>
      <c r="BY373" s="24"/>
      <c r="BZ373" s="21"/>
      <c r="CA373" s="22"/>
      <c r="CB373" s="23"/>
      <c r="CC373" s="24"/>
      <c r="CD373" s="21"/>
      <c r="CE373" s="22"/>
      <c r="CF373" s="23"/>
      <c r="CG373" s="24"/>
      <c r="CH373" s="21"/>
      <c r="CI373" s="22"/>
      <c r="CJ373" s="23"/>
      <c r="CK373" s="24"/>
      <c r="CL373" s="21"/>
      <c r="CM373" s="22"/>
      <c r="CN373" s="23"/>
      <c r="CO373" s="24"/>
      <c r="CP373" s="21"/>
      <c r="CQ373" s="22"/>
      <c r="CR373" s="23"/>
      <c r="CS373" s="24"/>
      <c r="CT373" s="21"/>
      <c r="CU373" s="22"/>
      <c r="CV373" s="23"/>
      <c r="CW373" s="24"/>
      <c r="CX373" s="21"/>
      <c r="CY373" s="22"/>
      <c r="CZ373" s="23"/>
      <c r="DA373" s="24"/>
      <c r="DB373" s="21"/>
      <c r="DC373" s="22"/>
      <c r="DD373" s="23"/>
      <c r="DE373" s="24"/>
      <c r="DF373" s="21"/>
      <c r="DG373" s="22"/>
      <c r="DH373" s="23"/>
      <c r="DI373" s="24"/>
      <c r="DJ373" s="21"/>
      <c r="DK373" s="22"/>
      <c r="DL373" s="23"/>
      <c r="DM373" s="24"/>
      <c r="DN373" s="21"/>
      <c r="DO373" s="22"/>
      <c r="DP373" s="23"/>
      <c r="DQ373" s="24"/>
      <c r="DR373" s="21"/>
      <c r="DS373" s="22"/>
      <c r="DT373" s="23"/>
      <c r="DU373" s="24"/>
      <c r="DV373" s="21"/>
      <c r="DW373" s="22"/>
      <c r="DX373" s="23"/>
      <c r="DY373" s="24"/>
      <c r="DZ373" s="21"/>
      <c r="EA373" s="22"/>
      <c r="EB373" s="23"/>
      <c r="EC373" s="24"/>
      <c r="ED373" s="21"/>
      <c r="EE373" s="22"/>
      <c r="EF373" s="23"/>
      <c r="EG373" s="24"/>
      <c r="EH373" s="21"/>
      <c r="EI373" s="22"/>
      <c r="EJ373" s="23"/>
      <c r="EK373" s="24"/>
      <c r="EL373" s="21"/>
    </row>
    <row r="374" spans="1:142" s="16" customFormat="1" ht="22.5" customHeight="1">
      <c r="A374" s="517"/>
      <c r="B374" s="521" t="s">
        <v>519</v>
      </c>
      <c r="C374" s="229" t="s">
        <v>907</v>
      </c>
      <c r="D374" s="229" t="s">
        <v>908</v>
      </c>
      <c r="E374" s="229" t="s">
        <v>558</v>
      </c>
      <c r="F374" s="161" t="s">
        <v>740</v>
      </c>
      <c r="G374" s="209"/>
      <c r="H374" s="209"/>
      <c r="I374" s="209"/>
      <c r="J374" s="209"/>
      <c r="K374" s="209"/>
      <c r="L374" s="6"/>
      <c r="M374" s="6">
        <v>14</v>
      </c>
      <c r="N374" s="285"/>
      <c r="O374" s="6"/>
      <c r="P374" s="6"/>
      <c r="Q374" s="231">
        <v>0.40509999999999996</v>
      </c>
      <c r="R374" s="75" t="s">
        <v>41</v>
      </c>
      <c r="S374" s="209"/>
      <c r="T374" s="209"/>
      <c r="U374" s="17"/>
      <c r="V374" s="17">
        <v>14</v>
      </c>
      <c r="W374" s="230"/>
      <c r="X374" s="6"/>
      <c r="Y374" s="6"/>
      <c r="Z374" s="231">
        <v>0.40509999999999996</v>
      </c>
      <c r="AA374" s="75" t="s">
        <v>41</v>
      </c>
      <c r="AB374" s="137"/>
      <c r="AC374" s="454">
        <v>14</v>
      </c>
      <c r="AD374" s="478"/>
      <c r="AE374" s="6"/>
      <c r="AF374" s="6">
        <v>14</v>
      </c>
      <c r="AG374" s="230"/>
      <c r="AH374" s="6"/>
      <c r="AI374" s="6"/>
      <c r="AJ374" s="6"/>
      <c r="AK374" s="6"/>
      <c r="AL374" s="230">
        <v>0.84460000000000002</v>
      </c>
      <c r="AM374" s="137" t="s">
        <v>41</v>
      </c>
      <c r="AN374" s="242"/>
      <c r="AO374" s="498"/>
      <c r="AP374" s="24"/>
      <c r="AQ374" s="21"/>
      <c r="AR374" s="22"/>
      <c r="AS374" s="23"/>
      <c r="AT374" s="24"/>
      <c r="AU374" s="21"/>
      <c r="AV374" s="22"/>
      <c r="AW374" s="23"/>
      <c r="AX374" s="24"/>
      <c r="AY374" s="21"/>
      <c r="AZ374" s="22"/>
      <c r="BA374" s="23"/>
      <c r="BB374" s="24"/>
      <c r="BC374" s="21"/>
      <c r="BD374" s="22"/>
      <c r="BE374" s="23"/>
      <c r="BF374" s="24"/>
      <c r="BG374" s="21"/>
      <c r="BH374" s="22"/>
      <c r="BI374" s="23"/>
      <c r="BJ374" s="24"/>
      <c r="BK374" s="21"/>
      <c r="BL374" s="23"/>
      <c r="BM374" s="24"/>
      <c r="BN374" s="21"/>
      <c r="BO374" s="22"/>
      <c r="BP374" s="23"/>
      <c r="BQ374" s="24"/>
      <c r="BR374" s="21"/>
      <c r="BS374" s="22"/>
      <c r="BT374" s="23"/>
      <c r="BU374" s="24"/>
      <c r="BV374" s="21"/>
      <c r="BW374" s="22"/>
      <c r="BX374" s="23"/>
      <c r="BY374" s="24"/>
      <c r="BZ374" s="21"/>
      <c r="CA374" s="22"/>
      <c r="CB374" s="23"/>
      <c r="CC374" s="24"/>
      <c r="CD374" s="21"/>
      <c r="CE374" s="22"/>
      <c r="CF374" s="23"/>
      <c r="CG374" s="24"/>
      <c r="CH374" s="21"/>
      <c r="CI374" s="22"/>
      <c r="CJ374" s="23"/>
      <c r="CK374" s="24"/>
      <c r="CL374" s="21"/>
      <c r="CM374" s="22"/>
      <c r="CN374" s="23"/>
      <c r="CO374" s="24"/>
      <c r="CP374" s="21"/>
      <c r="CQ374" s="22"/>
      <c r="CR374" s="23"/>
      <c r="CS374" s="24"/>
      <c r="CT374" s="21"/>
      <c r="CU374" s="22"/>
      <c r="CV374" s="23"/>
      <c r="CW374" s="24"/>
      <c r="CX374" s="21"/>
      <c r="CY374" s="22"/>
      <c r="CZ374" s="23"/>
      <c r="DA374" s="24"/>
      <c r="DB374" s="21"/>
      <c r="DC374" s="22"/>
      <c r="DD374" s="23"/>
      <c r="DE374" s="24"/>
      <c r="DF374" s="21"/>
      <c r="DG374" s="22"/>
      <c r="DH374" s="23"/>
      <c r="DI374" s="24"/>
      <c r="DJ374" s="21"/>
      <c r="DK374" s="22"/>
      <c r="DL374" s="23"/>
      <c r="DM374" s="24"/>
      <c r="DN374" s="21"/>
      <c r="DO374" s="22"/>
      <c r="DP374" s="23"/>
      <c r="DQ374" s="24"/>
      <c r="DR374" s="21"/>
      <c r="DS374" s="22"/>
      <c r="DT374" s="23"/>
      <c r="DU374" s="24"/>
      <c r="DV374" s="21"/>
      <c r="DW374" s="22"/>
      <c r="DX374" s="23"/>
      <c r="DY374" s="24"/>
      <c r="DZ374" s="21"/>
      <c r="EA374" s="22"/>
      <c r="EB374" s="23"/>
      <c r="EC374" s="24"/>
      <c r="ED374" s="21"/>
      <c r="EE374" s="22"/>
      <c r="EF374" s="23"/>
      <c r="EG374" s="24"/>
      <c r="EH374" s="21"/>
      <c r="EI374" s="22"/>
      <c r="EJ374" s="23"/>
      <c r="EK374" s="24"/>
      <c r="EL374" s="21"/>
    </row>
    <row r="375" spans="1:142" s="16" customFormat="1" ht="20.25" customHeight="1">
      <c r="A375" s="517"/>
      <c r="B375" s="521" t="s">
        <v>519</v>
      </c>
      <c r="C375" s="229" t="s">
        <v>909</v>
      </c>
      <c r="D375" s="229" t="s">
        <v>798</v>
      </c>
      <c r="E375" s="229" t="s">
        <v>213</v>
      </c>
      <c r="F375" s="161" t="s">
        <v>740</v>
      </c>
      <c r="G375" s="209"/>
      <c r="H375" s="209"/>
      <c r="I375" s="209"/>
      <c r="J375" s="209"/>
      <c r="K375" s="209"/>
      <c r="L375" s="6"/>
      <c r="M375" s="6">
        <v>39</v>
      </c>
      <c r="N375" s="285"/>
      <c r="O375" s="6"/>
      <c r="P375" s="6"/>
      <c r="Q375" s="231">
        <v>0.41689999999999999</v>
      </c>
      <c r="R375" s="75" t="s">
        <v>41</v>
      </c>
      <c r="S375" s="209"/>
      <c r="T375" s="209"/>
      <c r="U375" s="17"/>
      <c r="V375" s="17">
        <v>39</v>
      </c>
      <c r="W375" s="230"/>
      <c r="X375" s="6"/>
      <c r="Y375" s="6"/>
      <c r="Z375" s="231">
        <v>0.41689999999999999</v>
      </c>
      <c r="AA375" s="75" t="s">
        <v>41</v>
      </c>
      <c r="AB375" s="137"/>
      <c r="AC375" s="454">
        <v>39</v>
      </c>
      <c r="AD375" s="478"/>
      <c r="AE375" s="6"/>
      <c r="AF375" s="6">
        <v>39</v>
      </c>
      <c r="AG375" s="230"/>
      <c r="AH375" s="6"/>
      <c r="AI375" s="6"/>
      <c r="AJ375" s="6"/>
      <c r="AK375" s="6"/>
      <c r="AL375" s="230">
        <v>0.78190000000000004</v>
      </c>
      <c r="AM375" s="137" t="s">
        <v>41</v>
      </c>
      <c r="AN375" s="242"/>
      <c r="AO375" s="498"/>
      <c r="AP375" s="24"/>
      <c r="AQ375" s="21"/>
      <c r="AR375" s="22"/>
      <c r="AS375" s="23"/>
      <c r="AT375" s="24"/>
      <c r="AU375" s="21"/>
      <c r="AV375" s="22"/>
      <c r="AW375" s="23"/>
      <c r="AX375" s="24"/>
      <c r="AY375" s="21"/>
      <c r="AZ375" s="22"/>
      <c r="BA375" s="23"/>
      <c r="BB375" s="24"/>
      <c r="BC375" s="21"/>
      <c r="BD375" s="22"/>
      <c r="BE375" s="23"/>
      <c r="BF375" s="24"/>
      <c r="BG375" s="21"/>
      <c r="BH375" s="22"/>
      <c r="BI375" s="23"/>
      <c r="BJ375" s="24"/>
      <c r="BK375" s="21"/>
      <c r="BL375" s="23"/>
      <c r="BM375" s="24"/>
      <c r="BN375" s="21"/>
      <c r="BO375" s="22"/>
      <c r="BP375" s="23"/>
      <c r="BQ375" s="24"/>
      <c r="BR375" s="21"/>
      <c r="BS375" s="22"/>
      <c r="BT375" s="23"/>
      <c r="BU375" s="24"/>
      <c r="BV375" s="21"/>
      <c r="BW375" s="22"/>
      <c r="BX375" s="23"/>
      <c r="BY375" s="24"/>
      <c r="BZ375" s="21"/>
      <c r="CA375" s="22"/>
      <c r="CB375" s="23"/>
      <c r="CC375" s="24"/>
      <c r="CD375" s="21"/>
      <c r="CE375" s="22"/>
      <c r="CF375" s="23"/>
      <c r="CG375" s="24"/>
      <c r="CH375" s="21"/>
      <c r="CI375" s="22"/>
      <c r="CJ375" s="23"/>
      <c r="CK375" s="24"/>
      <c r="CL375" s="21"/>
      <c r="CM375" s="22"/>
      <c r="CN375" s="23"/>
      <c r="CO375" s="24"/>
      <c r="CP375" s="21"/>
      <c r="CQ375" s="22"/>
      <c r="CR375" s="23"/>
      <c r="CS375" s="24"/>
      <c r="CT375" s="21"/>
      <c r="CU375" s="22"/>
      <c r="CV375" s="23"/>
      <c r="CW375" s="24"/>
      <c r="CX375" s="21"/>
      <c r="CY375" s="22"/>
      <c r="CZ375" s="23"/>
      <c r="DA375" s="24"/>
      <c r="DB375" s="21"/>
      <c r="DC375" s="22"/>
      <c r="DD375" s="23"/>
      <c r="DE375" s="24"/>
      <c r="DF375" s="21"/>
      <c r="DG375" s="22"/>
      <c r="DH375" s="23"/>
      <c r="DI375" s="24"/>
      <c r="DJ375" s="21"/>
      <c r="DK375" s="22"/>
      <c r="DL375" s="23"/>
      <c r="DM375" s="24"/>
      <c r="DN375" s="21"/>
      <c r="DO375" s="22"/>
      <c r="DP375" s="23"/>
      <c r="DQ375" s="24"/>
      <c r="DR375" s="21"/>
      <c r="DS375" s="22"/>
      <c r="DT375" s="23"/>
      <c r="DU375" s="24"/>
      <c r="DV375" s="21"/>
      <c r="DW375" s="22"/>
      <c r="DX375" s="23"/>
      <c r="DY375" s="24"/>
      <c r="DZ375" s="21"/>
      <c r="EA375" s="22"/>
      <c r="EB375" s="23"/>
      <c r="EC375" s="24"/>
      <c r="ED375" s="21"/>
      <c r="EE375" s="22"/>
      <c r="EF375" s="23"/>
      <c r="EG375" s="24"/>
      <c r="EH375" s="21"/>
      <c r="EI375" s="22"/>
      <c r="EJ375" s="23"/>
      <c r="EK375" s="24"/>
      <c r="EL375" s="21"/>
    </row>
    <row r="376" spans="1:142" s="16" customFormat="1" ht="24.75" customHeight="1">
      <c r="A376" s="517"/>
      <c r="B376" s="521" t="s">
        <v>519</v>
      </c>
      <c r="C376" s="229" t="s">
        <v>932</v>
      </c>
      <c r="D376" s="229" t="s">
        <v>905</v>
      </c>
      <c r="E376" s="229" t="s">
        <v>222</v>
      </c>
      <c r="F376" s="161" t="s">
        <v>740</v>
      </c>
      <c r="G376" s="209"/>
      <c r="H376" s="209"/>
      <c r="I376" s="209"/>
      <c r="J376" s="209"/>
      <c r="K376" s="209"/>
      <c r="L376" s="6"/>
      <c r="M376" s="6">
        <v>38</v>
      </c>
      <c r="N376" s="285"/>
      <c r="O376" s="6"/>
      <c r="P376" s="6"/>
      <c r="Q376" s="231">
        <v>0.45</v>
      </c>
      <c r="R376" s="75" t="s">
        <v>41</v>
      </c>
      <c r="S376" s="209"/>
      <c r="T376" s="209"/>
      <c r="U376" s="17"/>
      <c r="V376" s="17">
        <v>38</v>
      </c>
      <c r="W376" s="230"/>
      <c r="X376" s="6"/>
      <c r="Y376" s="6"/>
      <c r="Z376" s="231">
        <v>0.45</v>
      </c>
      <c r="AA376" s="75" t="s">
        <v>41</v>
      </c>
      <c r="AB376" s="137"/>
      <c r="AC376" s="454">
        <v>38</v>
      </c>
      <c r="AD376" s="478"/>
      <c r="AE376" s="6"/>
      <c r="AF376" s="6"/>
      <c r="AG376" s="6">
        <v>38</v>
      </c>
      <c r="AH376" s="6"/>
      <c r="AI376" s="6"/>
      <c r="AJ376" s="6"/>
      <c r="AK376" s="6"/>
      <c r="AL376" s="230">
        <v>1</v>
      </c>
      <c r="AM376" s="137" t="s">
        <v>668</v>
      </c>
      <c r="AN376" s="242"/>
      <c r="AO376" s="498"/>
      <c r="AP376" s="24"/>
      <c r="AQ376" s="21"/>
      <c r="AR376" s="22"/>
      <c r="AS376" s="23"/>
      <c r="AT376" s="24"/>
      <c r="AU376" s="21"/>
      <c r="AV376" s="22"/>
      <c r="AW376" s="23"/>
      <c r="AX376" s="24"/>
      <c r="AY376" s="21"/>
      <c r="AZ376" s="22"/>
      <c r="BA376" s="23"/>
      <c r="BB376" s="24"/>
      <c r="BC376" s="21"/>
      <c r="BD376" s="22"/>
      <c r="BE376" s="23"/>
      <c r="BF376" s="24"/>
      <c r="BG376" s="21"/>
      <c r="BH376" s="22"/>
      <c r="BI376" s="23"/>
      <c r="BJ376" s="24"/>
      <c r="BK376" s="21"/>
      <c r="BL376" s="23"/>
      <c r="BM376" s="24"/>
      <c r="BN376" s="21"/>
      <c r="BO376" s="22"/>
      <c r="BP376" s="23"/>
      <c r="BQ376" s="24"/>
      <c r="BR376" s="21"/>
      <c r="BS376" s="22"/>
      <c r="BT376" s="23"/>
      <c r="BU376" s="24"/>
      <c r="BV376" s="21"/>
      <c r="BW376" s="22"/>
      <c r="BX376" s="23"/>
      <c r="BY376" s="24"/>
      <c r="BZ376" s="21"/>
      <c r="CA376" s="22"/>
      <c r="CB376" s="23"/>
      <c r="CC376" s="24"/>
      <c r="CD376" s="21"/>
      <c r="CE376" s="22"/>
      <c r="CF376" s="23"/>
      <c r="CG376" s="24"/>
      <c r="CH376" s="21"/>
      <c r="CI376" s="22"/>
      <c r="CJ376" s="23"/>
      <c r="CK376" s="24"/>
      <c r="CL376" s="21"/>
      <c r="CM376" s="22"/>
      <c r="CN376" s="23"/>
      <c r="CO376" s="24"/>
      <c r="CP376" s="21"/>
      <c r="CQ376" s="22"/>
      <c r="CR376" s="23"/>
      <c r="CS376" s="24"/>
      <c r="CT376" s="21"/>
      <c r="CU376" s="22"/>
      <c r="CV376" s="23"/>
      <c r="CW376" s="24"/>
      <c r="CX376" s="21"/>
      <c r="CY376" s="22"/>
      <c r="CZ376" s="23"/>
      <c r="DA376" s="24"/>
      <c r="DB376" s="21"/>
      <c r="DC376" s="22"/>
      <c r="DD376" s="23"/>
      <c r="DE376" s="24"/>
      <c r="DF376" s="21"/>
      <c r="DG376" s="22"/>
      <c r="DH376" s="23"/>
      <c r="DI376" s="24"/>
      <c r="DJ376" s="21"/>
      <c r="DK376" s="22"/>
      <c r="DL376" s="23"/>
      <c r="DM376" s="24"/>
      <c r="DN376" s="21"/>
      <c r="DO376" s="22"/>
      <c r="DP376" s="23"/>
      <c r="DQ376" s="24"/>
      <c r="DR376" s="21"/>
      <c r="DS376" s="22"/>
      <c r="DT376" s="23"/>
      <c r="DU376" s="24"/>
      <c r="DV376" s="21"/>
      <c r="DW376" s="22"/>
      <c r="DX376" s="23"/>
      <c r="DY376" s="24"/>
      <c r="DZ376" s="21"/>
      <c r="EA376" s="22"/>
      <c r="EB376" s="23"/>
      <c r="EC376" s="24"/>
      <c r="ED376" s="21"/>
      <c r="EE376" s="22"/>
      <c r="EF376" s="23"/>
      <c r="EG376" s="24"/>
      <c r="EH376" s="21"/>
      <c r="EI376" s="22"/>
      <c r="EJ376" s="23"/>
      <c r="EK376" s="24"/>
      <c r="EL376" s="21"/>
    </row>
    <row r="377" spans="1:142" s="16" customFormat="1" ht="18" customHeight="1">
      <c r="A377" s="517"/>
      <c r="B377" s="521" t="s">
        <v>519</v>
      </c>
      <c r="C377" s="229" t="s">
        <v>926</v>
      </c>
      <c r="D377" s="229" t="s">
        <v>905</v>
      </c>
      <c r="E377" s="229" t="s">
        <v>222</v>
      </c>
      <c r="F377" s="161" t="s">
        <v>742</v>
      </c>
      <c r="G377" s="209"/>
      <c r="H377" s="209"/>
      <c r="I377" s="209"/>
      <c r="J377" s="209"/>
      <c r="K377" s="209"/>
      <c r="L377" s="209">
        <v>12</v>
      </c>
      <c r="M377" s="230"/>
      <c r="N377" s="285"/>
      <c r="O377" s="209"/>
      <c r="P377" s="209"/>
      <c r="Q377" s="231">
        <v>0</v>
      </c>
      <c r="R377" s="76" t="s">
        <v>532</v>
      </c>
      <c r="S377" s="209"/>
      <c r="T377" s="209"/>
      <c r="U377" s="236">
        <v>12</v>
      </c>
      <c r="V377" s="285"/>
      <c r="W377" s="230"/>
      <c r="X377" s="209"/>
      <c r="Y377" s="209"/>
      <c r="Z377" s="231">
        <v>0</v>
      </c>
      <c r="AA377" s="76" t="s">
        <v>532</v>
      </c>
      <c r="AB377" s="110"/>
      <c r="AC377" s="454">
        <v>12</v>
      </c>
      <c r="AD377" s="478"/>
      <c r="AE377" s="209"/>
      <c r="AF377" s="209">
        <v>12</v>
      </c>
      <c r="AG377" s="230"/>
      <c r="AH377" s="209"/>
      <c r="AI377" s="209"/>
      <c r="AJ377" s="209"/>
      <c r="AK377" s="209"/>
      <c r="AL377" s="230">
        <v>0.75819999999999999</v>
      </c>
      <c r="AM377" s="137" t="s">
        <v>41</v>
      </c>
      <c r="AN377" s="242"/>
      <c r="AO377" s="498"/>
      <c r="AP377" s="24"/>
      <c r="AQ377" s="21"/>
      <c r="AR377" s="22"/>
      <c r="AS377" s="23"/>
      <c r="AT377" s="24"/>
      <c r="AU377" s="21"/>
      <c r="AV377" s="22"/>
      <c r="AW377" s="23"/>
      <c r="AX377" s="24"/>
      <c r="AY377" s="21"/>
      <c r="AZ377" s="22"/>
      <c r="BA377" s="23"/>
      <c r="BB377" s="24"/>
      <c r="BC377" s="21"/>
      <c r="BD377" s="22"/>
      <c r="BE377" s="23"/>
      <c r="BF377" s="24"/>
      <c r="BG377" s="21"/>
      <c r="BH377" s="22"/>
      <c r="BI377" s="23"/>
      <c r="BJ377" s="24"/>
      <c r="BK377" s="21"/>
      <c r="BL377" s="23"/>
      <c r="BM377" s="24"/>
      <c r="BN377" s="21"/>
      <c r="BO377" s="22"/>
      <c r="BP377" s="23"/>
      <c r="BQ377" s="24"/>
      <c r="BR377" s="21"/>
      <c r="BS377" s="22"/>
      <c r="BT377" s="23"/>
      <c r="BU377" s="24"/>
      <c r="BV377" s="21"/>
      <c r="BW377" s="22"/>
      <c r="BX377" s="23"/>
      <c r="BY377" s="24"/>
      <c r="BZ377" s="21"/>
      <c r="CA377" s="22"/>
      <c r="CB377" s="23"/>
      <c r="CC377" s="24"/>
      <c r="CD377" s="21"/>
      <c r="CE377" s="22"/>
      <c r="CF377" s="23"/>
      <c r="CG377" s="24"/>
      <c r="CH377" s="21"/>
      <c r="CI377" s="22"/>
      <c r="CJ377" s="23"/>
      <c r="CK377" s="24"/>
      <c r="CL377" s="21"/>
      <c r="CM377" s="22"/>
      <c r="CN377" s="23"/>
      <c r="CO377" s="24"/>
      <c r="CP377" s="21"/>
      <c r="CQ377" s="22"/>
      <c r="CR377" s="23"/>
      <c r="CS377" s="24"/>
      <c r="CT377" s="21"/>
      <c r="CU377" s="22"/>
      <c r="CV377" s="23"/>
      <c r="CW377" s="24"/>
      <c r="CX377" s="21"/>
      <c r="CY377" s="22"/>
      <c r="CZ377" s="23"/>
      <c r="DA377" s="24"/>
      <c r="DB377" s="21"/>
      <c r="DC377" s="22"/>
      <c r="DD377" s="23"/>
      <c r="DE377" s="24"/>
      <c r="DF377" s="21"/>
      <c r="DG377" s="22"/>
      <c r="DH377" s="23"/>
      <c r="DI377" s="24"/>
      <c r="DJ377" s="21"/>
      <c r="DK377" s="22"/>
      <c r="DL377" s="23"/>
      <c r="DM377" s="24"/>
      <c r="DN377" s="21"/>
      <c r="DO377" s="22"/>
      <c r="DP377" s="23"/>
      <c r="DQ377" s="24"/>
      <c r="DR377" s="21"/>
      <c r="DS377" s="22"/>
      <c r="DT377" s="23"/>
      <c r="DU377" s="24"/>
      <c r="DV377" s="21"/>
      <c r="DW377" s="22"/>
      <c r="DX377" s="23"/>
      <c r="DY377" s="24"/>
      <c r="DZ377" s="21"/>
      <c r="EA377" s="22"/>
      <c r="EB377" s="23"/>
      <c r="EC377" s="24"/>
      <c r="ED377" s="21"/>
      <c r="EE377" s="22"/>
      <c r="EF377" s="23"/>
      <c r="EG377" s="24"/>
      <c r="EH377" s="21"/>
      <c r="EI377" s="22"/>
      <c r="EJ377" s="23"/>
      <c r="EK377" s="24"/>
      <c r="EL377" s="21"/>
    </row>
    <row r="378" spans="1:142" s="16" customFormat="1" ht="24" customHeight="1">
      <c r="A378" s="517"/>
      <c r="B378" s="521" t="s">
        <v>519</v>
      </c>
      <c r="C378" s="229" t="s">
        <v>933</v>
      </c>
      <c r="D378" s="229" t="s">
        <v>910</v>
      </c>
      <c r="E378" s="229" t="s">
        <v>269</v>
      </c>
      <c r="F378" s="161" t="s">
        <v>742</v>
      </c>
      <c r="G378" s="209"/>
      <c r="H378" s="209"/>
      <c r="I378" s="209"/>
      <c r="J378" s="209"/>
      <c r="K378" s="209"/>
      <c r="L378" s="209">
        <v>6</v>
      </c>
      <c r="M378" s="230"/>
      <c r="N378" s="285"/>
      <c r="O378" s="209"/>
      <c r="P378" s="209"/>
      <c r="Q378" s="231">
        <v>0</v>
      </c>
      <c r="R378" s="76" t="s">
        <v>532</v>
      </c>
      <c r="S378" s="209"/>
      <c r="T378" s="209"/>
      <c r="U378" s="236">
        <v>6</v>
      </c>
      <c r="V378" s="285"/>
      <c r="W378" s="230"/>
      <c r="X378" s="209"/>
      <c r="Y378" s="209"/>
      <c r="Z378" s="231">
        <v>0</v>
      </c>
      <c r="AA378" s="76" t="s">
        <v>532</v>
      </c>
      <c r="AB378" s="110"/>
      <c r="AC378" s="454">
        <v>6</v>
      </c>
      <c r="AD378" s="478"/>
      <c r="AE378" s="209"/>
      <c r="AF378" s="209">
        <v>6</v>
      </c>
      <c r="AG378" s="230"/>
      <c r="AH378" s="209"/>
      <c r="AI378" s="209"/>
      <c r="AJ378" s="209"/>
      <c r="AK378" s="209"/>
      <c r="AL378" s="230">
        <v>0.50600000000000001</v>
      </c>
      <c r="AM378" s="137" t="s">
        <v>41</v>
      </c>
      <c r="AN378" s="242"/>
      <c r="AO378" s="498"/>
      <c r="AP378" s="24"/>
      <c r="AQ378" s="21"/>
      <c r="AR378" s="22"/>
      <c r="AS378" s="23"/>
      <c r="AT378" s="24"/>
      <c r="AU378" s="21"/>
      <c r="AV378" s="22"/>
      <c r="AW378" s="23"/>
      <c r="AX378" s="24"/>
      <c r="AY378" s="21"/>
      <c r="AZ378" s="22"/>
      <c r="BA378" s="23"/>
      <c r="BB378" s="24"/>
      <c r="BC378" s="21"/>
      <c r="BD378" s="22"/>
      <c r="BE378" s="23"/>
      <c r="BF378" s="24"/>
      <c r="BG378" s="21"/>
      <c r="BH378" s="22"/>
      <c r="BI378" s="23"/>
      <c r="BJ378" s="24"/>
      <c r="BK378" s="21"/>
      <c r="BL378" s="23"/>
      <c r="BM378" s="24"/>
      <c r="BN378" s="21"/>
      <c r="BO378" s="22"/>
      <c r="BP378" s="23"/>
      <c r="BQ378" s="24"/>
      <c r="BR378" s="21"/>
      <c r="BS378" s="22"/>
      <c r="BT378" s="23"/>
      <c r="BU378" s="24"/>
      <c r="BV378" s="21"/>
      <c r="BW378" s="22"/>
      <c r="BX378" s="23"/>
      <c r="BY378" s="24"/>
      <c r="BZ378" s="21"/>
      <c r="CA378" s="22"/>
      <c r="CB378" s="23"/>
      <c r="CC378" s="24"/>
      <c r="CD378" s="21"/>
      <c r="CE378" s="22"/>
      <c r="CF378" s="23"/>
      <c r="CG378" s="24"/>
      <c r="CH378" s="21"/>
      <c r="CI378" s="22"/>
      <c r="CJ378" s="23"/>
      <c r="CK378" s="24"/>
      <c r="CL378" s="21"/>
      <c r="CM378" s="22"/>
      <c r="CN378" s="23"/>
      <c r="CO378" s="24"/>
      <c r="CP378" s="21"/>
      <c r="CQ378" s="22"/>
      <c r="CR378" s="23"/>
      <c r="CS378" s="24"/>
      <c r="CT378" s="21"/>
      <c r="CU378" s="22"/>
      <c r="CV378" s="23"/>
      <c r="CW378" s="24"/>
      <c r="CX378" s="21"/>
      <c r="CY378" s="22"/>
      <c r="CZ378" s="23"/>
      <c r="DA378" s="24"/>
      <c r="DB378" s="21"/>
      <c r="DC378" s="22"/>
      <c r="DD378" s="23"/>
      <c r="DE378" s="24"/>
      <c r="DF378" s="21"/>
      <c r="DG378" s="22"/>
      <c r="DH378" s="23"/>
      <c r="DI378" s="24"/>
      <c r="DJ378" s="21"/>
      <c r="DK378" s="22"/>
      <c r="DL378" s="23"/>
      <c r="DM378" s="24"/>
      <c r="DN378" s="21"/>
      <c r="DO378" s="22"/>
      <c r="DP378" s="23"/>
      <c r="DQ378" s="24"/>
      <c r="DR378" s="21"/>
      <c r="DS378" s="22"/>
      <c r="DT378" s="23"/>
      <c r="DU378" s="24"/>
      <c r="DV378" s="21"/>
      <c r="DW378" s="22"/>
      <c r="DX378" s="23"/>
      <c r="DY378" s="24"/>
      <c r="DZ378" s="21"/>
      <c r="EA378" s="22"/>
      <c r="EB378" s="23"/>
      <c r="EC378" s="24"/>
      <c r="ED378" s="21"/>
      <c r="EE378" s="22"/>
      <c r="EF378" s="23"/>
      <c r="EG378" s="24"/>
      <c r="EH378" s="21"/>
      <c r="EI378" s="22"/>
      <c r="EJ378" s="23"/>
      <c r="EK378" s="24"/>
      <c r="EL378" s="21"/>
    </row>
    <row r="379" spans="1:142" s="16" customFormat="1" ht="24" customHeight="1">
      <c r="A379" s="517"/>
      <c r="B379" s="521" t="s">
        <v>519</v>
      </c>
      <c r="C379" s="229" t="s">
        <v>933</v>
      </c>
      <c r="D379" s="229" t="s">
        <v>910</v>
      </c>
      <c r="E379" s="229" t="s">
        <v>269</v>
      </c>
      <c r="F379" s="161" t="s">
        <v>742</v>
      </c>
      <c r="G379" s="209"/>
      <c r="H379" s="209"/>
      <c r="I379" s="209"/>
      <c r="J379" s="209"/>
      <c r="K379" s="209"/>
      <c r="L379" s="209">
        <v>1</v>
      </c>
      <c r="M379" s="230"/>
      <c r="N379" s="285"/>
      <c r="O379" s="209"/>
      <c r="P379" s="209"/>
      <c r="Q379" s="231">
        <v>0</v>
      </c>
      <c r="R379" s="76" t="s">
        <v>532</v>
      </c>
      <c r="S379" s="209"/>
      <c r="T379" s="209"/>
      <c r="U379" s="236">
        <v>1</v>
      </c>
      <c r="V379" s="285"/>
      <c r="W379" s="230"/>
      <c r="X379" s="209"/>
      <c r="Y379" s="209"/>
      <c r="Z379" s="231">
        <v>0</v>
      </c>
      <c r="AA379" s="76" t="s">
        <v>532</v>
      </c>
      <c r="AB379" s="110"/>
      <c r="AC379" s="454">
        <v>1</v>
      </c>
      <c r="AD379" s="478"/>
      <c r="AE379" s="209">
        <v>1</v>
      </c>
      <c r="AF379" s="230"/>
      <c r="AG379" s="230"/>
      <c r="AH379" s="209"/>
      <c r="AI379" s="209"/>
      <c r="AJ379" s="209"/>
      <c r="AK379" s="209"/>
      <c r="AL379" s="230">
        <v>0</v>
      </c>
      <c r="AM379" s="110" t="s">
        <v>532</v>
      </c>
      <c r="AN379" s="242"/>
      <c r="AO379" s="498"/>
      <c r="AP379" s="24"/>
      <c r="AQ379" s="21"/>
      <c r="AR379" s="22"/>
      <c r="AS379" s="23"/>
      <c r="AT379" s="24"/>
      <c r="AU379" s="21"/>
      <c r="AV379" s="22"/>
      <c r="AW379" s="23"/>
      <c r="AX379" s="24"/>
      <c r="AY379" s="21"/>
      <c r="AZ379" s="22"/>
      <c r="BA379" s="23"/>
      <c r="BB379" s="24"/>
      <c r="BC379" s="21"/>
      <c r="BD379" s="22"/>
      <c r="BE379" s="23"/>
      <c r="BF379" s="24"/>
      <c r="BG379" s="21"/>
      <c r="BH379" s="22"/>
      <c r="BI379" s="23"/>
      <c r="BJ379" s="24"/>
      <c r="BK379" s="21"/>
      <c r="BL379" s="23"/>
      <c r="BM379" s="24"/>
      <c r="BN379" s="21"/>
      <c r="BO379" s="22"/>
      <c r="BP379" s="23"/>
      <c r="BQ379" s="24"/>
      <c r="BR379" s="21"/>
      <c r="BS379" s="22"/>
      <c r="BT379" s="23"/>
      <c r="BU379" s="24"/>
      <c r="BV379" s="21"/>
      <c r="BW379" s="22"/>
      <c r="BX379" s="23"/>
      <c r="BY379" s="24"/>
      <c r="BZ379" s="21"/>
      <c r="CA379" s="22"/>
      <c r="CB379" s="23"/>
      <c r="CC379" s="24"/>
      <c r="CD379" s="21"/>
      <c r="CE379" s="22"/>
      <c r="CF379" s="23"/>
      <c r="CG379" s="24"/>
      <c r="CH379" s="21"/>
      <c r="CI379" s="22"/>
      <c r="CJ379" s="23"/>
      <c r="CK379" s="24"/>
      <c r="CL379" s="21"/>
      <c r="CM379" s="22"/>
      <c r="CN379" s="23"/>
      <c r="CO379" s="24"/>
      <c r="CP379" s="21"/>
      <c r="CQ379" s="22"/>
      <c r="CR379" s="23"/>
      <c r="CS379" s="24"/>
      <c r="CT379" s="21"/>
      <c r="CU379" s="22"/>
      <c r="CV379" s="23"/>
      <c r="CW379" s="24"/>
      <c r="CX379" s="21"/>
      <c r="CY379" s="22"/>
      <c r="CZ379" s="23"/>
      <c r="DA379" s="24"/>
      <c r="DB379" s="21"/>
      <c r="DC379" s="22"/>
      <c r="DD379" s="23"/>
      <c r="DE379" s="24"/>
      <c r="DF379" s="21"/>
      <c r="DG379" s="22"/>
      <c r="DH379" s="23"/>
      <c r="DI379" s="24"/>
      <c r="DJ379" s="21"/>
      <c r="DK379" s="22"/>
      <c r="DL379" s="23"/>
      <c r="DM379" s="24"/>
      <c r="DN379" s="21"/>
      <c r="DO379" s="22"/>
      <c r="DP379" s="23"/>
      <c r="DQ379" s="24"/>
      <c r="DR379" s="21"/>
      <c r="DS379" s="22"/>
      <c r="DT379" s="23"/>
      <c r="DU379" s="24"/>
      <c r="DV379" s="21"/>
      <c r="DW379" s="22"/>
      <c r="DX379" s="23"/>
      <c r="DY379" s="24"/>
      <c r="DZ379" s="21"/>
      <c r="EA379" s="22"/>
      <c r="EB379" s="23"/>
      <c r="EC379" s="24"/>
      <c r="ED379" s="21"/>
      <c r="EE379" s="22"/>
      <c r="EF379" s="23"/>
      <c r="EG379" s="24"/>
      <c r="EH379" s="21"/>
      <c r="EI379" s="22"/>
      <c r="EJ379" s="23"/>
      <c r="EK379" s="24"/>
      <c r="EL379" s="21"/>
    </row>
    <row r="380" spans="1:142" s="16" customFormat="1" ht="18" customHeight="1">
      <c r="A380" s="517"/>
      <c r="B380" s="521" t="s">
        <v>519</v>
      </c>
      <c r="C380" s="229" t="s">
        <v>911</v>
      </c>
      <c r="D380" s="229" t="s">
        <v>912</v>
      </c>
      <c r="E380" s="235" t="s">
        <v>288</v>
      </c>
      <c r="F380" s="161" t="s">
        <v>742</v>
      </c>
      <c r="G380" s="209"/>
      <c r="H380" s="209"/>
      <c r="I380" s="209"/>
      <c r="J380" s="209"/>
      <c r="K380" s="209"/>
      <c r="L380" s="209">
        <v>31</v>
      </c>
      <c r="M380" s="230"/>
      <c r="N380" s="285"/>
      <c r="O380" s="209"/>
      <c r="P380" s="209"/>
      <c r="Q380" s="231">
        <v>0</v>
      </c>
      <c r="R380" s="76" t="s">
        <v>532</v>
      </c>
      <c r="S380" s="209"/>
      <c r="T380" s="209"/>
      <c r="U380" s="236">
        <v>31</v>
      </c>
      <c r="V380" s="285"/>
      <c r="W380" s="230"/>
      <c r="X380" s="209"/>
      <c r="Y380" s="209"/>
      <c r="Z380" s="231">
        <v>0</v>
      </c>
      <c r="AA380" s="76" t="s">
        <v>532</v>
      </c>
      <c r="AB380" s="110"/>
      <c r="AC380" s="454">
        <v>31</v>
      </c>
      <c r="AD380" s="478"/>
      <c r="AE380" s="209"/>
      <c r="AF380" s="209">
        <v>31</v>
      </c>
      <c r="AG380" s="230"/>
      <c r="AH380" s="209"/>
      <c r="AI380" s="209"/>
      <c r="AJ380" s="209"/>
      <c r="AK380" s="209"/>
      <c r="AL380" s="230">
        <v>0.5887</v>
      </c>
      <c r="AM380" s="137" t="s">
        <v>41</v>
      </c>
      <c r="AN380" s="242"/>
      <c r="AO380" s="498"/>
      <c r="AP380" s="24"/>
      <c r="AQ380" s="21"/>
      <c r="AR380" s="22"/>
      <c r="AS380" s="23"/>
      <c r="AT380" s="24"/>
      <c r="AU380" s="21"/>
      <c r="AV380" s="22"/>
      <c r="AW380" s="23"/>
      <c r="AX380" s="24"/>
      <c r="AY380" s="21"/>
      <c r="AZ380" s="22"/>
      <c r="BA380" s="23"/>
      <c r="BB380" s="24"/>
      <c r="BC380" s="21"/>
      <c r="BD380" s="22"/>
      <c r="BE380" s="23"/>
      <c r="BF380" s="24"/>
      <c r="BG380" s="21"/>
      <c r="BH380" s="22"/>
      <c r="BI380" s="23"/>
      <c r="BJ380" s="24"/>
      <c r="BK380" s="21"/>
      <c r="BL380" s="23"/>
      <c r="BM380" s="24"/>
      <c r="BN380" s="21"/>
      <c r="BO380" s="22"/>
      <c r="BP380" s="23"/>
      <c r="BQ380" s="24"/>
      <c r="BR380" s="21"/>
      <c r="BS380" s="22"/>
      <c r="BT380" s="23"/>
      <c r="BU380" s="24"/>
      <c r="BV380" s="21"/>
      <c r="BW380" s="22"/>
      <c r="BX380" s="23"/>
      <c r="BY380" s="24"/>
      <c r="BZ380" s="21"/>
      <c r="CA380" s="22"/>
      <c r="CB380" s="23"/>
      <c r="CC380" s="24"/>
      <c r="CD380" s="21"/>
      <c r="CE380" s="22"/>
      <c r="CF380" s="23"/>
      <c r="CG380" s="24"/>
      <c r="CH380" s="21"/>
      <c r="CI380" s="22"/>
      <c r="CJ380" s="23"/>
      <c r="CK380" s="24"/>
      <c r="CL380" s="21"/>
      <c r="CM380" s="22"/>
      <c r="CN380" s="23"/>
      <c r="CO380" s="24"/>
      <c r="CP380" s="21"/>
      <c r="CQ380" s="22"/>
      <c r="CR380" s="23"/>
      <c r="CS380" s="24"/>
      <c r="CT380" s="21"/>
      <c r="CU380" s="22"/>
      <c r="CV380" s="23"/>
      <c r="CW380" s="24"/>
      <c r="CX380" s="21"/>
      <c r="CY380" s="22"/>
      <c r="CZ380" s="23"/>
      <c r="DA380" s="24"/>
      <c r="DB380" s="21"/>
      <c r="DC380" s="22"/>
      <c r="DD380" s="23"/>
      <c r="DE380" s="24"/>
      <c r="DF380" s="21"/>
      <c r="DG380" s="22"/>
      <c r="DH380" s="23"/>
      <c r="DI380" s="24"/>
      <c r="DJ380" s="21"/>
      <c r="DK380" s="22"/>
      <c r="DL380" s="23"/>
      <c r="DM380" s="24"/>
      <c r="DN380" s="21"/>
      <c r="DO380" s="22"/>
      <c r="DP380" s="23"/>
      <c r="DQ380" s="24"/>
      <c r="DR380" s="21"/>
      <c r="DS380" s="22"/>
      <c r="DT380" s="23"/>
      <c r="DU380" s="24"/>
      <c r="DV380" s="21"/>
      <c r="DW380" s="22"/>
      <c r="DX380" s="23"/>
      <c r="DY380" s="24"/>
      <c r="DZ380" s="21"/>
      <c r="EA380" s="22"/>
      <c r="EB380" s="23"/>
      <c r="EC380" s="24"/>
      <c r="ED380" s="21"/>
      <c r="EE380" s="22"/>
      <c r="EF380" s="23"/>
      <c r="EG380" s="24"/>
      <c r="EH380" s="21"/>
      <c r="EI380" s="22"/>
      <c r="EJ380" s="23"/>
      <c r="EK380" s="24"/>
      <c r="EL380" s="21"/>
    </row>
    <row r="381" spans="1:142" s="16" customFormat="1" ht="18" customHeight="1">
      <c r="A381" s="517"/>
      <c r="B381" s="521" t="s">
        <v>519</v>
      </c>
      <c r="C381" s="229" t="s">
        <v>913</v>
      </c>
      <c r="D381" s="229" t="s">
        <v>912</v>
      </c>
      <c r="E381" s="235" t="s">
        <v>288</v>
      </c>
      <c r="F381" s="161" t="s">
        <v>742</v>
      </c>
      <c r="G381" s="209"/>
      <c r="H381" s="209"/>
      <c r="I381" s="209"/>
      <c r="J381" s="209"/>
      <c r="K381" s="209"/>
      <c r="L381" s="209">
        <v>11</v>
      </c>
      <c r="M381" s="230"/>
      <c r="N381" s="285"/>
      <c r="O381" s="209"/>
      <c r="P381" s="209"/>
      <c r="Q381" s="231">
        <v>0</v>
      </c>
      <c r="R381" s="76" t="s">
        <v>532</v>
      </c>
      <c r="S381" s="209"/>
      <c r="T381" s="209"/>
      <c r="U381" s="236">
        <v>11</v>
      </c>
      <c r="V381" s="285"/>
      <c r="W381" s="230"/>
      <c r="X381" s="209"/>
      <c r="Y381" s="209"/>
      <c r="Z381" s="231">
        <v>0</v>
      </c>
      <c r="AA381" s="76" t="s">
        <v>532</v>
      </c>
      <c r="AB381" s="110"/>
      <c r="AC381" s="454">
        <v>11</v>
      </c>
      <c r="AD381" s="478"/>
      <c r="AE381" s="209"/>
      <c r="AF381" s="209">
        <v>11</v>
      </c>
      <c r="AG381" s="230"/>
      <c r="AH381" s="209"/>
      <c r="AI381" s="209"/>
      <c r="AJ381" s="209"/>
      <c r="AK381" s="209"/>
      <c r="AL381" s="230">
        <v>0.64219999999999999</v>
      </c>
      <c r="AM381" s="137" t="s">
        <v>41</v>
      </c>
      <c r="AN381" s="242"/>
      <c r="AO381" s="498"/>
      <c r="AP381" s="24"/>
      <c r="AQ381" s="21"/>
      <c r="AR381" s="22"/>
      <c r="AS381" s="23"/>
      <c r="AT381" s="24"/>
      <c r="AU381" s="21"/>
      <c r="AV381" s="22"/>
      <c r="AW381" s="23"/>
      <c r="AX381" s="24"/>
      <c r="AY381" s="21"/>
      <c r="AZ381" s="22"/>
      <c r="BA381" s="23"/>
      <c r="BB381" s="24"/>
      <c r="BC381" s="21"/>
      <c r="BD381" s="22"/>
      <c r="BE381" s="23"/>
      <c r="BF381" s="24"/>
      <c r="BG381" s="21"/>
      <c r="BH381" s="22"/>
      <c r="BI381" s="23"/>
      <c r="BJ381" s="24"/>
      <c r="BK381" s="21"/>
      <c r="BL381" s="23"/>
      <c r="BM381" s="24"/>
      <c r="BN381" s="21"/>
      <c r="BO381" s="22"/>
      <c r="BP381" s="23"/>
      <c r="BQ381" s="24"/>
      <c r="BR381" s="21"/>
      <c r="BS381" s="22"/>
      <c r="BT381" s="23"/>
      <c r="BU381" s="24"/>
      <c r="BV381" s="21"/>
      <c r="BW381" s="22"/>
      <c r="BX381" s="23"/>
      <c r="BY381" s="24"/>
      <c r="BZ381" s="21"/>
      <c r="CA381" s="22"/>
      <c r="CB381" s="23"/>
      <c r="CC381" s="24"/>
      <c r="CD381" s="21"/>
      <c r="CE381" s="22"/>
      <c r="CF381" s="23"/>
      <c r="CG381" s="24"/>
      <c r="CH381" s="21"/>
      <c r="CI381" s="22"/>
      <c r="CJ381" s="23"/>
      <c r="CK381" s="24"/>
      <c r="CL381" s="21"/>
      <c r="CM381" s="22"/>
      <c r="CN381" s="23"/>
      <c r="CO381" s="24"/>
      <c r="CP381" s="21"/>
      <c r="CQ381" s="22"/>
      <c r="CR381" s="23"/>
      <c r="CS381" s="24"/>
      <c r="CT381" s="21"/>
      <c r="CU381" s="22"/>
      <c r="CV381" s="23"/>
      <c r="CW381" s="24"/>
      <c r="CX381" s="21"/>
      <c r="CY381" s="22"/>
      <c r="CZ381" s="23"/>
      <c r="DA381" s="24"/>
      <c r="DB381" s="21"/>
      <c r="DC381" s="22"/>
      <c r="DD381" s="23"/>
      <c r="DE381" s="24"/>
      <c r="DF381" s="21"/>
      <c r="DG381" s="22"/>
      <c r="DH381" s="23"/>
      <c r="DI381" s="24"/>
      <c r="DJ381" s="21"/>
      <c r="DK381" s="22"/>
      <c r="DL381" s="23"/>
      <c r="DM381" s="24"/>
      <c r="DN381" s="21"/>
      <c r="DO381" s="22"/>
      <c r="DP381" s="23"/>
      <c r="DQ381" s="24"/>
      <c r="DR381" s="21"/>
      <c r="DS381" s="22"/>
      <c r="DT381" s="23"/>
      <c r="DU381" s="24"/>
      <c r="DV381" s="21"/>
      <c r="DW381" s="22"/>
      <c r="DX381" s="23"/>
      <c r="DY381" s="24"/>
      <c r="DZ381" s="21"/>
      <c r="EA381" s="22"/>
      <c r="EB381" s="23"/>
      <c r="EC381" s="24"/>
      <c r="ED381" s="21"/>
      <c r="EE381" s="22"/>
      <c r="EF381" s="23"/>
      <c r="EG381" s="24"/>
      <c r="EH381" s="21"/>
      <c r="EI381" s="22"/>
      <c r="EJ381" s="23"/>
      <c r="EK381" s="24"/>
      <c r="EL381" s="21"/>
    </row>
    <row r="382" spans="1:142" s="16" customFormat="1" ht="18" customHeight="1">
      <c r="A382" s="517"/>
      <c r="B382" s="521" t="s">
        <v>519</v>
      </c>
      <c r="C382" s="229" t="s">
        <v>914</v>
      </c>
      <c r="D382" s="229" t="s">
        <v>910</v>
      </c>
      <c r="E382" s="235" t="s">
        <v>288</v>
      </c>
      <c r="F382" s="161" t="s">
        <v>742</v>
      </c>
      <c r="G382" s="209"/>
      <c r="H382" s="209"/>
      <c r="I382" s="209"/>
      <c r="J382" s="209"/>
      <c r="K382" s="209"/>
      <c r="L382" s="209">
        <v>34</v>
      </c>
      <c r="M382" s="230"/>
      <c r="N382" s="285"/>
      <c r="O382" s="209"/>
      <c r="P382" s="209"/>
      <c r="Q382" s="231">
        <v>0</v>
      </c>
      <c r="R382" s="76" t="s">
        <v>532</v>
      </c>
      <c r="S382" s="209"/>
      <c r="T382" s="209"/>
      <c r="U382" s="236">
        <v>34</v>
      </c>
      <c r="V382" s="285"/>
      <c r="W382" s="230"/>
      <c r="X382" s="209"/>
      <c r="Y382" s="209"/>
      <c r="Z382" s="231">
        <v>0</v>
      </c>
      <c r="AA382" s="76" t="s">
        <v>532</v>
      </c>
      <c r="AB382" s="110"/>
      <c r="AC382" s="454">
        <v>34</v>
      </c>
      <c r="AD382" s="478"/>
      <c r="AE382" s="209"/>
      <c r="AF382" s="209">
        <v>34</v>
      </c>
      <c r="AG382" s="230"/>
      <c r="AH382" s="209"/>
      <c r="AI382" s="209"/>
      <c r="AJ382" s="209"/>
      <c r="AK382" s="209"/>
      <c r="AL382" s="230">
        <v>0.46899999999999997</v>
      </c>
      <c r="AM382" s="137" t="s">
        <v>41</v>
      </c>
      <c r="AN382" s="242"/>
      <c r="AO382" s="498"/>
      <c r="AP382" s="24"/>
      <c r="AQ382" s="21"/>
      <c r="AR382" s="22"/>
      <c r="AS382" s="23"/>
      <c r="AT382" s="24"/>
      <c r="AU382" s="21"/>
      <c r="AV382" s="22"/>
      <c r="AW382" s="23"/>
      <c r="AX382" s="24"/>
      <c r="AY382" s="21"/>
      <c r="AZ382" s="22"/>
      <c r="BA382" s="23"/>
      <c r="BB382" s="24"/>
      <c r="BC382" s="21"/>
      <c r="BD382" s="22"/>
      <c r="BE382" s="23"/>
      <c r="BF382" s="24"/>
      <c r="BG382" s="21"/>
      <c r="BH382" s="22"/>
      <c r="BI382" s="23"/>
      <c r="BJ382" s="24"/>
      <c r="BK382" s="21"/>
      <c r="BL382" s="23"/>
      <c r="BM382" s="24"/>
      <c r="BN382" s="21"/>
      <c r="BO382" s="22"/>
      <c r="BP382" s="23"/>
      <c r="BQ382" s="24"/>
      <c r="BR382" s="21"/>
      <c r="BS382" s="22"/>
      <c r="BT382" s="23"/>
      <c r="BU382" s="24"/>
      <c r="BV382" s="21"/>
      <c r="BW382" s="22"/>
      <c r="BX382" s="23"/>
      <c r="BY382" s="24"/>
      <c r="BZ382" s="21"/>
      <c r="CA382" s="22"/>
      <c r="CB382" s="23"/>
      <c r="CC382" s="24"/>
      <c r="CD382" s="21"/>
      <c r="CE382" s="22"/>
      <c r="CF382" s="23"/>
      <c r="CG382" s="24"/>
      <c r="CH382" s="21"/>
      <c r="CI382" s="22"/>
      <c r="CJ382" s="23"/>
      <c r="CK382" s="24"/>
      <c r="CL382" s="21"/>
      <c r="CM382" s="22"/>
      <c r="CN382" s="23"/>
      <c r="CO382" s="24"/>
      <c r="CP382" s="21"/>
      <c r="CQ382" s="22"/>
      <c r="CR382" s="23"/>
      <c r="CS382" s="24"/>
      <c r="CT382" s="21"/>
      <c r="CU382" s="22"/>
      <c r="CV382" s="23"/>
      <c r="CW382" s="24"/>
      <c r="CX382" s="21"/>
      <c r="CY382" s="22"/>
      <c r="CZ382" s="23"/>
      <c r="DA382" s="24"/>
      <c r="DB382" s="21"/>
      <c r="DC382" s="22"/>
      <c r="DD382" s="23"/>
      <c r="DE382" s="24"/>
      <c r="DF382" s="21"/>
      <c r="DG382" s="22"/>
      <c r="DH382" s="23"/>
      <c r="DI382" s="24"/>
      <c r="DJ382" s="21"/>
      <c r="DK382" s="22"/>
      <c r="DL382" s="23"/>
      <c r="DM382" s="24"/>
      <c r="DN382" s="21"/>
      <c r="DO382" s="22"/>
      <c r="DP382" s="23"/>
      <c r="DQ382" s="24"/>
      <c r="DR382" s="21"/>
      <c r="DS382" s="22"/>
      <c r="DT382" s="23"/>
      <c r="DU382" s="24"/>
      <c r="DV382" s="21"/>
      <c r="DW382" s="22"/>
      <c r="DX382" s="23"/>
      <c r="DY382" s="24"/>
      <c r="DZ382" s="21"/>
      <c r="EA382" s="22"/>
      <c r="EB382" s="23"/>
      <c r="EC382" s="24"/>
      <c r="ED382" s="21"/>
      <c r="EE382" s="22"/>
      <c r="EF382" s="23"/>
      <c r="EG382" s="24"/>
      <c r="EH382" s="21"/>
      <c r="EI382" s="22"/>
      <c r="EJ382" s="23"/>
      <c r="EK382" s="24"/>
      <c r="EL382" s="21"/>
    </row>
    <row r="383" spans="1:142" s="16" customFormat="1" ht="18" customHeight="1">
      <c r="A383" s="517"/>
      <c r="B383" s="521" t="s">
        <v>519</v>
      </c>
      <c r="C383" s="229" t="s">
        <v>915</v>
      </c>
      <c r="D383" s="229" t="s">
        <v>912</v>
      </c>
      <c r="E383" s="235" t="s">
        <v>288</v>
      </c>
      <c r="F383" s="161" t="s">
        <v>742</v>
      </c>
      <c r="G383" s="209"/>
      <c r="H383" s="209"/>
      <c r="I383" s="209"/>
      <c r="J383" s="209"/>
      <c r="K383" s="209"/>
      <c r="L383" s="209">
        <v>42</v>
      </c>
      <c r="M383" s="230"/>
      <c r="N383" s="285"/>
      <c r="O383" s="209"/>
      <c r="P383" s="209"/>
      <c r="Q383" s="231">
        <v>0</v>
      </c>
      <c r="R383" s="76" t="s">
        <v>532</v>
      </c>
      <c r="S383" s="209"/>
      <c r="T383" s="209"/>
      <c r="U383" s="236">
        <v>42</v>
      </c>
      <c r="V383" s="285"/>
      <c r="W383" s="230"/>
      <c r="X383" s="209"/>
      <c r="Y383" s="209"/>
      <c r="Z383" s="231">
        <v>0</v>
      </c>
      <c r="AA383" s="76" t="s">
        <v>532</v>
      </c>
      <c r="AB383" s="110"/>
      <c r="AC383" s="454">
        <v>42</v>
      </c>
      <c r="AD383" s="478"/>
      <c r="AE383" s="209"/>
      <c r="AF383" s="209">
        <v>42</v>
      </c>
      <c r="AG383" s="230"/>
      <c r="AH383" s="209"/>
      <c r="AI383" s="209"/>
      <c r="AJ383" s="209"/>
      <c r="AK383" s="209"/>
      <c r="AL383" s="230">
        <v>0.56420000000000003</v>
      </c>
      <c r="AM383" s="137" t="s">
        <v>41</v>
      </c>
      <c r="AN383" s="242"/>
      <c r="AO383" s="498"/>
      <c r="AP383" s="24"/>
      <c r="AQ383" s="21"/>
      <c r="AR383" s="22"/>
      <c r="AS383" s="23"/>
      <c r="AT383" s="24"/>
      <c r="AU383" s="21"/>
      <c r="AV383" s="22"/>
      <c r="AW383" s="23"/>
      <c r="AX383" s="24"/>
      <c r="AY383" s="21"/>
      <c r="AZ383" s="22"/>
      <c r="BA383" s="23"/>
      <c r="BB383" s="24"/>
      <c r="BC383" s="21"/>
      <c r="BD383" s="22"/>
      <c r="BE383" s="23"/>
      <c r="BF383" s="24"/>
      <c r="BG383" s="21"/>
      <c r="BH383" s="22"/>
      <c r="BI383" s="23"/>
      <c r="BJ383" s="24"/>
      <c r="BK383" s="21"/>
      <c r="BL383" s="23"/>
      <c r="BM383" s="24"/>
      <c r="BN383" s="21"/>
      <c r="BO383" s="22"/>
      <c r="BP383" s="23"/>
      <c r="BQ383" s="24"/>
      <c r="BR383" s="21"/>
      <c r="BS383" s="22"/>
      <c r="BT383" s="23"/>
      <c r="BU383" s="24"/>
      <c r="BV383" s="21"/>
      <c r="BW383" s="22"/>
      <c r="BX383" s="23"/>
      <c r="BY383" s="24"/>
      <c r="BZ383" s="21"/>
      <c r="CA383" s="22"/>
      <c r="CB383" s="23"/>
      <c r="CC383" s="24"/>
      <c r="CD383" s="21"/>
      <c r="CE383" s="22"/>
      <c r="CF383" s="23"/>
      <c r="CG383" s="24"/>
      <c r="CH383" s="21"/>
      <c r="CI383" s="22"/>
      <c r="CJ383" s="23"/>
      <c r="CK383" s="24"/>
      <c r="CL383" s="21"/>
      <c r="CM383" s="22"/>
      <c r="CN383" s="23"/>
      <c r="CO383" s="24"/>
      <c r="CP383" s="21"/>
      <c r="CQ383" s="22"/>
      <c r="CR383" s="23"/>
      <c r="CS383" s="24"/>
      <c r="CT383" s="21"/>
      <c r="CU383" s="22"/>
      <c r="CV383" s="23"/>
      <c r="CW383" s="24"/>
      <c r="CX383" s="21"/>
      <c r="CY383" s="22"/>
      <c r="CZ383" s="23"/>
      <c r="DA383" s="24"/>
      <c r="DB383" s="21"/>
      <c r="DC383" s="22"/>
      <c r="DD383" s="23"/>
      <c r="DE383" s="24"/>
      <c r="DF383" s="21"/>
      <c r="DG383" s="22"/>
      <c r="DH383" s="23"/>
      <c r="DI383" s="24"/>
      <c r="DJ383" s="21"/>
      <c r="DK383" s="22"/>
      <c r="DL383" s="23"/>
      <c r="DM383" s="24"/>
      <c r="DN383" s="21"/>
      <c r="DO383" s="22"/>
      <c r="DP383" s="23"/>
      <c r="DQ383" s="24"/>
      <c r="DR383" s="21"/>
      <c r="DS383" s="22"/>
      <c r="DT383" s="23"/>
      <c r="DU383" s="24"/>
      <c r="DV383" s="21"/>
      <c r="DW383" s="22"/>
      <c r="DX383" s="23"/>
      <c r="DY383" s="24"/>
      <c r="DZ383" s="21"/>
      <c r="EA383" s="22"/>
      <c r="EB383" s="23"/>
      <c r="EC383" s="24"/>
      <c r="ED383" s="21"/>
      <c r="EE383" s="22"/>
      <c r="EF383" s="23"/>
      <c r="EG383" s="24"/>
      <c r="EH383" s="21"/>
      <c r="EI383" s="22"/>
      <c r="EJ383" s="23"/>
      <c r="EK383" s="24"/>
      <c r="EL383" s="21"/>
    </row>
    <row r="384" spans="1:142" s="16" customFormat="1" ht="18" customHeight="1">
      <c r="A384" s="517"/>
      <c r="B384" s="521" t="s">
        <v>519</v>
      </c>
      <c r="C384" s="229" t="s">
        <v>916</v>
      </c>
      <c r="D384" s="229" t="s">
        <v>912</v>
      </c>
      <c r="E384" s="229" t="s">
        <v>983</v>
      </c>
      <c r="F384" s="161" t="s">
        <v>742</v>
      </c>
      <c r="G384" s="209"/>
      <c r="H384" s="209"/>
      <c r="I384" s="209"/>
      <c r="J384" s="209"/>
      <c r="K384" s="209"/>
      <c r="L384" s="209">
        <v>34</v>
      </c>
      <c r="M384" s="230"/>
      <c r="N384" s="285"/>
      <c r="O384" s="209"/>
      <c r="P384" s="209"/>
      <c r="Q384" s="231">
        <v>0</v>
      </c>
      <c r="R384" s="76" t="s">
        <v>532</v>
      </c>
      <c r="S384" s="209"/>
      <c r="T384" s="209"/>
      <c r="U384" s="236">
        <v>34</v>
      </c>
      <c r="V384" s="285"/>
      <c r="W384" s="230"/>
      <c r="X384" s="209"/>
      <c r="Y384" s="209"/>
      <c r="Z384" s="231">
        <v>0</v>
      </c>
      <c r="AA384" s="76" t="s">
        <v>532</v>
      </c>
      <c r="AB384" s="110"/>
      <c r="AC384" s="454">
        <v>34</v>
      </c>
      <c r="AD384" s="478"/>
      <c r="AE384" s="209"/>
      <c r="AF384" s="209">
        <v>34</v>
      </c>
      <c r="AG384" s="230"/>
      <c r="AH384" s="209"/>
      <c r="AI384" s="209"/>
      <c r="AJ384" s="209"/>
      <c r="AK384" s="209"/>
      <c r="AL384" s="230">
        <v>0.55000000000000004</v>
      </c>
      <c r="AM384" s="137" t="s">
        <v>41</v>
      </c>
      <c r="AN384" s="242"/>
      <c r="AO384" s="498"/>
      <c r="AP384" s="24"/>
      <c r="AQ384" s="21"/>
      <c r="AR384" s="22"/>
      <c r="AS384" s="23"/>
      <c r="AT384" s="24"/>
      <c r="AU384" s="21"/>
      <c r="AV384" s="22"/>
      <c r="AW384" s="23"/>
      <c r="AX384" s="24"/>
      <c r="AY384" s="21"/>
      <c r="AZ384" s="22"/>
      <c r="BA384" s="23"/>
      <c r="BB384" s="24"/>
      <c r="BC384" s="21"/>
      <c r="BD384" s="22"/>
      <c r="BE384" s="23"/>
      <c r="BF384" s="24"/>
      <c r="BG384" s="21"/>
      <c r="BH384" s="22"/>
      <c r="BI384" s="23"/>
      <c r="BJ384" s="24"/>
      <c r="BK384" s="21"/>
      <c r="BL384" s="23"/>
      <c r="BM384" s="24"/>
      <c r="BN384" s="21"/>
      <c r="BO384" s="22"/>
      <c r="BP384" s="23"/>
      <c r="BQ384" s="24"/>
      <c r="BR384" s="21"/>
      <c r="BS384" s="22"/>
      <c r="BT384" s="23"/>
      <c r="BU384" s="24"/>
      <c r="BV384" s="21"/>
      <c r="BW384" s="22"/>
      <c r="BX384" s="23"/>
      <c r="BY384" s="24"/>
      <c r="BZ384" s="21"/>
      <c r="CA384" s="22"/>
      <c r="CB384" s="23"/>
      <c r="CC384" s="24"/>
      <c r="CD384" s="21"/>
      <c r="CE384" s="22"/>
      <c r="CF384" s="23"/>
      <c r="CG384" s="24"/>
      <c r="CH384" s="21"/>
      <c r="CI384" s="22"/>
      <c r="CJ384" s="23"/>
      <c r="CK384" s="24"/>
      <c r="CL384" s="21"/>
      <c r="CM384" s="22"/>
      <c r="CN384" s="23"/>
      <c r="CO384" s="24"/>
      <c r="CP384" s="21"/>
      <c r="CQ384" s="22"/>
      <c r="CR384" s="23"/>
      <c r="CS384" s="24"/>
      <c r="CT384" s="21"/>
      <c r="CU384" s="22"/>
      <c r="CV384" s="23"/>
      <c r="CW384" s="24"/>
      <c r="CX384" s="21"/>
      <c r="CY384" s="22"/>
      <c r="CZ384" s="23"/>
      <c r="DA384" s="24"/>
      <c r="DB384" s="21"/>
      <c r="DC384" s="22"/>
      <c r="DD384" s="23"/>
      <c r="DE384" s="24"/>
      <c r="DF384" s="21"/>
      <c r="DG384" s="22"/>
      <c r="DH384" s="23"/>
      <c r="DI384" s="24"/>
      <c r="DJ384" s="21"/>
      <c r="DK384" s="22"/>
      <c r="DL384" s="23"/>
      <c r="DM384" s="24"/>
      <c r="DN384" s="21"/>
      <c r="DO384" s="22"/>
      <c r="DP384" s="23"/>
      <c r="DQ384" s="24"/>
      <c r="DR384" s="21"/>
      <c r="DS384" s="22"/>
      <c r="DT384" s="23"/>
      <c r="DU384" s="24"/>
      <c r="DV384" s="21"/>
      <c r="DW384" s="22"/>
      <c r="DX384" s="23"/>
      <c r="DY384" s="24"/>
      <c r="DZ384" s="21"/>
      <c r="EA384" s="22"/>
      <c r="EB384" s="23"/>
      <c r="EC384" s="24"/>
      <c r="ED384" s="21"/>
      <c r="EE384" s="22"/>
      <c r="EF384" s="23"/>
      <c r="EG384" s="24"/>
      <c r="EH384" s="21"/>
      <c r="EI384" s="22"/>
      <c r="EJ384" s="23"/>
      <c r="EK384" s="24"/>
      <c r="EL384" s="21"/>
    </row>
    <row r="385" spans="1:142" s="16" customFormat="1" ht="18" customHeight="1">
      <c r="A385" s="517"/>
      <c r="B385" s="521" t="s">
        <v>519</v>
      </c>
      <c r="C385" s="229" t="s">
        <v>917</v>
      </c>
      <c r="D385" s="229" t="s">
        <v>918</v>
      </c>
      <c r="E385" s="235" t="s">
        <v>288</v>
      </c>
      <c r="F385" s="161" t="s">
        <v>742</v>
      </c>
      <c r="G385" s="209"/>
      <c r="H385" s="209"/>
      <c r="I385" s="209"/>
      <c r="J385" s="209"/>
      <c r="K385" s="209"/>
      <c r="L385" s="209">
        <v>24</v>
      </c>
      <c r="M385" s="230"/>
      <c r="N385" s="285"/>
      <c r="O385" s="209"/>
      <c r="P385" s="209"/>
      <c r="Q385" s="231">
        <v>0</v>
      </c>
      <c r="R385" s="76" t="s">
        <v>532</v>
      </c>
      <c r="S385" s="209"/>
      <c r="T385" s="209"/>
      <c r="U385" s="236">
        <v>24</v>
      </c>
      <c r="V385" s="285"/>
      <c r="W385" s="230"/>
      <c r="X385" s="209"/>
      <c r="Y385" s="209"/>
      <c r="Z385" s="231">
        <v>0</v>
      </c>
      <c r="AA385" s="76" t="s">
        <v>532</v>
      </c>
      <c r="AB385" s="110"/>
      <c r="AC385" s="454">
        <v>24</v>
      </c>
      <c r="AD385" s="478"/>
      <c r="AE385" s="209"/>
      <c r="AF385" s="209">
        <v>24</v>
      </c>
      <c r="AG385" s="230"/>
      <c r="AH385" s="209"/>
      <c r="AI385" s="209"/>
      <c r="AJ385" s="209"/>
      <c r="AK385" s="209"/>
      <c r="AL385" s="230">
        <v>0.68389999999999995</v>
      </c>
      <c r="AM385" s="137" t="s">
        <v>41</v>
      </c>
      <c r="AN385" s="242"/>
      <c r="AO385" s="498"/>
      <c r="AP385" s="24"/>
      <c r="AQ385" s="21"/>
      <c r="AR385" s="22"/>
      <c r="AS385" s="23"/>
      <c r="AT385" s="24"/>
      <c r="AU385" s="21"/>
      <c r="AV385" s="22"/>
      <c r="AW385" s="23"/>
      <c r="AX385" s="24"/>
      <c r="AY385" s="21"/>
      <c r="AZ385" s="22"/>
      <c r="BA385" s="23"/>
      <c r="BB385" s="24"/>
      <c r="BC385" s="21"/>
      <c r="BD385" s="22"/>
      <c r="BE385" s="23"/>
      <c r="BF385" s="24"/>
      <c r="BG385" s="21"/>
      <c r="BH385" s="22"/>
      <c r="BI385" s="23"/>
      <c r="BJ385" s="24"/>
      <c r="BK385" s="21"/>
      <c r="BL385" s="23"/>
      <c r="BM385" s="24"/>
      <c r="BN385" s="21"/>
      <c r="BO385" s="22"/>
      <c r="BP385" s="23"/>
      <c r="BQ385" s="24"/>
      <c r="BR385" s="21"/>
      <c r="BS385" s="22"/>
      <c r="BT385" s="23"/>
      <c r="BU385" s="24"/>
      <c r="BV385" s="21"/>
      <c r="BW385" s="22"/>
      <c r="BX385" s="23"/>
      <c r="BY385" s="24"/>
      <c r="BZ385" s="21"/>
      <c r="CA385" s="22"/>
      <c r="CB385" s="23"/>
      <c r="CC385" s="24"/>
      <c r="CD385" s="21"/>
      <c r="CE385" s="22"/>
      <c r="CF385" s="23"/>
      <c r="CG385" s="24"/>
      <c r="CH385" s="21"/>
      <c r="CI385" s="22"/>
      <c r="CJ385" s="23"/>
      <c r="CK385" s="24"/>
      <c r="CL385" s="21"/>
      <c r="CM385" s="22"/>
      <c r="CN385" s="23"/>
      <c r="CO385" s="24"/>
      <c r="CP385" s="21"/>
      <c r="CQ385" s="22"/>
      <c r="CR385" s="23"/>
      <c r="CS385" s="24"/>
      <c r="CT385" s="21"/>
      <c r="CU385" s="22"/>
      <c r="CV385" s="23"/>
      <c r="CW385" s="24"/>
      <c r="CX385" s="21"/>
      <c r="CY385" s="22"/>
      <c r="CZ385" s="23"/>
      <c r="DA385" s="24"/>
      <c r="DB385" s="21"/>
      <c r="DC385" s="22"/>
      <c r="DD385" s="23"/>
      <c r="DE385" s="24"/>
      <c r="DF385" s="21"/>
      <c r="DG385" s="22"/>
      <c r="DH385" s="23"/>
      <c r="DI385" s="24"/>
      <c r="DJ385" s="21"/>
      <c r="DK385" s="22"/>
      <c r="DL385" s="23"/>
      <c r="DM385" s="24"/>
      <c r="DN385" s="21"/>
      <c r="DO385" s="22"/>
      <c r="DP385" s="23"/>
      <c r="DQ385" s="24"/>
      <c r="DR385" s="21"/>
      <c r="DS385" s="22"/>
      <c r="DT385" s="23"/>
      <c r="DU385" s="24"/>
      <c r="DV385" s="21"/>
      <c r="DW385" s="22"/>
      <c r="DX385" s="23"/>
      <c r="DY385" s="24"/>
      <c r="DZ385" s="21"/>
      <c r="EA385" s="22"/>
      <c r="EB385" s="23"/>
      <c r="EC385" s="24"/>
      <c r="ED385" s="21"/>
      <c r="EE385" s="22"/>
      <c r="EF385" s="23"/>
      <c r="EG385" s="24"/>
      <c r="EH385" s="21"/>
      <c r="EI385" s="22"/>
      <c r="EJ385" s="23"/>
      <c r="EK385" s="24"/>
      <c r="EL385" s="21"/>
    </row>
    <row r="386" spans="1:142" s="16" customFormat="1" ht="18" customHeight="1">
      <c r="A386" s="517"/>
      <c r="B386" s="521" t="s">
        <v>519</v>
      </c>
      <c r="C386" s="229" t="s">
        <v>917</v>
      </c>
      <c r="D386" s="229" t="s">
        <v>918</v>
      </c>
      <c r="E386" s="235" t="s">
        <v>288</v>
      </c>
      <c r="F386" s="161" t="s">
        <v>742</v>
      </c>
      <c r="G386" s="209"/>
      <c r="H386" s="209"/>
      <c r="I386" s="209"/>
      <c r="J386" s="209"/>
      <c r="K386" s="209"/>
      <c r="L386" s="209">
        <v>1</v>
      </c>
      <c r="M386" s="230"/>
      <c r="N386" s="285"/>
      <c r="O386" s="209"/>
      <c r="P386" s="209"/>
      <c r="Q386" s="231">
        <v>0</v>
      </c>
      <c r="R386" s="76" t="s">
        <v>532</v>
      </c>
      <c r="S386" s="209"/>
      <c r="T386" s="209"/>
      <c r="U386" s="236">
        <v>1</v>
      </c>
      <c r="V386" s="285"/>
      <c r="W386" s="230"/>
      <c r="X386" s="209"/>
      <c r="Y386" s="209"/>
      <c r="Z386" s="231">
        <v>0</v>
      </c>
      <c r="AA386" s="76" t="s">
        <v>532</v>
      </c>
      <c r="AB386" s="110"/>
      <c r="AC386" s="454">
        <v>1</v>
      </c>
      <c r="AD386" s="478"/>
      <c r="AE386" s="209"/>
      <c r="AF386" s="209">
        <v>1</v>
      </c>
      <c r="AG386" s="230"/>
      <c r="AH386" s="209"/>
      <c r="AI386" s="209"/>
      <c r="AJ386" s="209"/>
      <c r="AK386" s="209"/>
      <c r="AL386" s="230">
        <v>0.68389999999999995</v>
      </c>
      <c r="AM386" s="137" t="s">
        <v>41</v>
      </c>
      <c r="AN386" s="242"/>
      <c r="AO386" s="498"/>
      <c r="AP386" s="24"/>
      <c r="AQ386" s="21"/>
      <c r="AR386" s="22"/>
      <c r="AS386" s="23"/>
      <c r="AT386" s="24"/>
      <c r="AU386" s="21"/>
      <c r="AV386" s="22"/>
      <c r="AW386" s="23"/>
      <c r="AX386" s="24"/>
      <c r="AY386" s="21"/>
      <c r="AZ386" s="22"/>
      <c r="BA386" s="23"/>
      <c r="BB386" s="24"/>
      <c r="BC386" s="21"/>
      <c r="BD386" s="22"/>
      <c r="BE386" s="23"/>
      <c r="BF386" s="24"/>
      <c r="BG386" s="21"/>
      <c r="BH386" s="22"/>
      <c r="BI386" s="23"/>
      <c r="BJ386" s="24"/>
      <c r="BK386" s="21"/>
      <c r="BL386" s="23"/>
      <c r="BM386" s="24"/>
      <c r="BN386" s="21"/>
      <c r="BO386" s="22"/>
      <c r="BP386" s="23"/>
      <c r="BQ386" s="24"/>
      <c r="BR386" s="21"/>
      <c r="BS386" s="22"/>
      <c r="BT386" s="23"/>
      <c r="BU386" s="24"/>
      <c r="BV386" s="21"/>
      <c r="BW386" s="22"/>
      <c r="BX386" s="23"/>
      <c r="BY386" s="24"/>
      <c r="BZ386" s="21"/>
      <c r="CA386" s="22"/>
      <c r="CB386" s="23"/>
      <c r="CC386" s="24"/>
      <c r="CD386" s="21"/>
      <c r="CE386" s="22"/>
      <c r="CF386" s="23"/>
      <c r="CG386" s="24"/>
      <c r="CH386" s="21"/>
      <c r="CI386" s="22"/>
      <c r="CJ386" s="23"/>
      <c r="CK386" s="24"/>
      <c r="CL386" s="21"/>
      <c r="CM386" s="22"/>
      <c r="CN386" s="23"/>
      <c r="CO386" s="24"/>
      <c r="CP386" s="21"/>
      <c r="CQ386" s="22"/>
      <c r="CR386" s="23"/>
      <c r="CS386" s="24"/>
      <c r="CT386" s="21"/>
      <c r="CU386" s="22"/>
      <c r="CV386" s="23"/>
      <c r="CW386" s="24"/>
      <c r="CX386" s="21"/>
      <c r="CY386" s="22"/>
      <c r="CZ386" s="23"/>
      <c r="DA386" s="24"/>
      <c r="DB386" s="21"/>
      <c r="DC386" s="22"/>
      <c r="DD386" s="23"/>
      <c r="DE386" s="24"/>
      <c r="DF386" s="21"/>
      <c r="DG386" s="22"/>
      <c r="DH386" s="23"/>
      <c r="DI386" s="24"/>
      <c r="DJ386" s="21"/>
      <c r="DK386" s="22"/>
      <c r="DL386" s="23"/>
      <c r="DM386" s="24"/>
      <c r="DN386" s="21"/>
      <c r="DO386" s="22"/>
      <c r="DP386" s="23"/>
      <c r="DQ386" s="24"/>
      <c r="DR386" s="21"/>
      <c r="DS386" s="22"/>
      <c r="DT386" s="23"/>
      <c r="DU386" s="24"/>
      <c r="DV386" s="21"/>
      <c r="DW386" s="22"/>
      <c r="DX386" s="23"/>
      <c r="DY386" s="24"/>
      <c r="DZ386" s="21"/>
      <c r="EA386" s="22"/>
      <c r="EB386" s="23"/>
      <c r="EC386" s="24"/>
      <c r="ED386" s="21"/>
      <c r="EE386" s="22"/>
      <c r="EF386" s="23"/>
      <c r="EG386" s="24"/>
      <c r="EH386" s="21"/>
      <c r="EI386" s="22"/>
      <c r="EJ386" s="23"/>
      <c r="EK386" s="24"/>
      <c r="EL386" s="21"/>
    </row>
    <row r="387" spans="1:142" s="16" customFormat="1" ht="21.75" customHeight="1">
      <c r="A387" s="517"/>
      <c r="B387" s="521" t="s">
        <v>519</v>
      </c>
      <c r="C387" s="229" t="s">
        <v>927</v>
      </c>
      <c r="D387" s="229" t="s">
        <v>918</v>
      </c>
      <c r="E387" s="235" t="s">
        <v>288</v>
      </c>
      <c r="F387" s="161" t="s">
        <v>742</v>
      </c>
      <c r="G387" s="209"/>
      <c r="H387" s="209"/>
      <c r="I387" s="209"/>
      <c r="J387" s="209"/>
      <c r="K387" s="209"/>
      <c r="L387" s="209">
        <v>17</v>
      </c>
      <c r="M387" s="230"/>
      <c r="N387" s="285"/>
      <c r="O387" s="209"/>
      <c r="P387" s="209"/>
      <c r="Q387" s="231">
        <v>0</v>
      </c>
      <c r="R387" s="76" t="s">
        <v>532</v>
      </c>
      <c r="S387" s="209"/>
      <c r="T387" s="209"/>
      <c r="U387" s="236">
        <v>17</v>
      </c>
      <c r="V387" s="285"/>
      <c r="W387" s="230"/>
      <c r="X387" s="209"/>
      <c r="Y387" s="209"/>
      <c r="Z387" s="231">
        <v>0</v>
      </c>
      <c r="AA387" s="76" t="s">
        <v>532</v>
      </c>
      <c r="AB387" s="110"/>
      <c r="AC387" s="454">
        <v>17</v>
      </c>
      <c r="AD387" s="478"/>
      <c r="AE387" s="209"/>
      <c r="AF387" s="230"/>
      <c r="AG387" s="209">
        <v>17</v>
      </c>
      <c r="AH387" s="209"/>
      <c r="AI387" s="209"/>
      <c r="AJ387" s="209"/>
      <c r="AK387" s="209"/>
      <c r="AL387" s="230">
        <v>1</v>
      </c>
      <c r="AM387" s="137" t="s">
        <v>668</v>
      </c>
      <c r="AN387" s="242"/>
      <c r="AO387" s="498"/>
      <c r="AP387" s="24"/>
      <c r="AQ387" s="21"/>
      <c r="AR387" s="22"/>
      <c r="AS387" s="23"/>
      <c r="AT387" s="24"/>
      <c r="AU387" s="21"/>
      <c r="AV387" s="22"/>
      <c r="AW387" s="23"/>
      <c r="AX387" s="24"/>
      <c r="AY387" s="21"/>
      <c r="AZ387" s="22"/>
      <c r="BA387" s="23"/>
      <c r="BB387" s="24"/>
      <c r="BC387" s="21"/>
      <c r="BD387" s="22"/>
      <c r="BE387" s="23"/>
      <c r="BF387" s="24"/>
      <c r="BG387" s="21"/>
      <c r="BH387" s="22"/>
      <c r="BI387" s="23"/>
      <c r="BJ387" s="24"/>
      <c r="BK387" s="21"/>
      <c r="BL387" s="23"/>
      <c r="BM387" s="24"/>
      <c r="BN387" s="21"/>
      <c r="BO387" s="22"/>
      <c r="BP387" s="23"/>
      <c r="BQ387" s="24"/>
      <c r="BR387" s="21"/>
      <c r="BS387" s="22"/>
      <c r="BT387" s="23"/>
      <c r="BU387" s="24"/>
      <c r="BV387" s="21"/>
      <c r="BW387" s="22"/>
      <c r="BX387" s="23"/>
      <c r="BY387" s="24"/>
      <c r="BZ387" s="21"/>
      <c r="CA387" s="22"/>
      <c r="CB387" s="23"/>
      <c r="CC387" s="24"/>
      <c r="CD387" s="21"/>
      <c r="CE387" s="22"/>
      <c r="CF387" s="23"/>
      <c r="CG387" s="24"/>
      <c r="CH387" s="21"/>
      <c r="CI387" s="22"/>
      <c r="CJ387" s="23"/>
      <c r="CK387" s="24"/>
      <c r="CL387" s="21"/>
      <c r="CM387" s="22"/>
      <c r="CN387" s="23"/>
      <c r="CO387" s="24"/>
      <c r="CP387" s="21"/>
      <c r="CQ387" s="22"/>
      <c r="CR387" s="23"/>
      <c r="CS387" s="24"/>
      <c r="CT387" s="21"/>
      <c r="CU387" s="22"/>
      <c r="CV387" s="23"/>
      <c r="CW387" s="24"/>
      <c r="CX387" s="21"/>
      <c r="CY387" s="22"/>
      <c r="CZ387" s="23"/>
      <c r="DA387" s="24"/>
      <c r="DB387" s="21"/>
      <c r="DC387" s="22"/>
      <c r="DD387" s="23"/>
      <c r="DE387" s="24"/>
      <c r="DF387" s="21"/>
      <c r="DG387" s="22"/>
      <c r="DH387" s="23"/>
      <c r="DI387" s="24"/>
      <c r="DJ387" s="21"/>
      <c r="DK387" s="22"/>
      <c r="DL387" s="23"/>
      <c r="DM387" s="24"/>
      <c r="DN387" s="21"/>
      <c r="DO387" s="22"/>
      <c r="DP387" s="23"/>
      <c r="DQ387" s="24"/>
      <c r="DR387" s="21"/>
      <c r="DS387" s="22"/>
      <c r="DT387" s="23"/>
      <c r="DU387" s="24"/>
      <c r="DV387" s="21"/>
      <c r="DW387" s="22"/>
      <c r="DX387" s="23"/>
      <c r="DY387" s="24"/>
      <c r="DZ387" s="21"/>
      <c r="EA387" s="22"/>
      <c r="EB387" s="23"/>
      <c r="EC387" s="24"/>
      <c r="ED387" s="21"/>
      <c r="EE387" s="22"/>
      <c r="EF387" s="23"/>
      <c r="EG387" s="24"/>
      <c r="EH387" s="21"/>
      <c r="EI387" s="22"/>
      <c r="EJ387" s="23"/>
      <c r="EK387" s="24"/>
      <c r="EL387" s="21"/>
    </row>
    <row r="388" spans="1:142" s="16" customFormat="1" ht="24.75" customHeight="1">
      <c r="A388" s="517"/>
      <c r="B388" s="521" t="s">
        <v>519</v>
      </c>
      <c r="C388" s="229" t="s">
        <v>927</v>
      </c>
      <c r="D388" s="229" t="s">
        <v>918</v>
      </c>
      <c r="E388" s="235" t="s">
        <v>288</v>
      </c>
      <c r="F388" s="161" t="s">
        <v>742</v>
      </c>
      <c r="G388" s="209"/>
      <c r="H388" s="209"/>
      <c r="I388" s="209"/>
      <c r="J388" s="209"/>
      <c r="K388" s="209"/>
      <c r="L388" s="209">
        <v>1</v>
      </c>
      <c r="M388" s="230"/>
      <c r="N388" s="285"/>
      <c r="O388" s="209"/>
      <c r="P388" s="209"/>
      <c r="Q388" s="231">
        <v>0</v>
      </c>
      <c r="R388" s="76" t="s">
        <v>532</v>
      </c>
      <c r="S388" s="209"/>
      <c r="T388" s="209"/>
      <c r="U388" s="236">
        <v>1</v>
      </c>
      <c r="V388" s="285"/>
      <c r="W388" s="230"/>
      <c r="X388" s="209"/>
      <c r="Y388" s="209"/>
      <c r="Z388" s="231">
        <v>0</v>
      </c>
      <c r="AA388" s="76" t="s">
        <v>532</v>
      </c>
      <c r="AB388" s="110"/>
      <c r="AC388" s="454">
        <v>1</v>
      </c>
      <c r="AD388" s="478"/>
      <c r="AE388" s="209"/>
      <c r="AF388" s="230"/>
      <c r="AG388" s="209">
        <v>1</v>
      </c>
      <c r="AH388" s="209"/>
      <c r="AI388" s="209"/>
      <c r="AJ388" s="209"/>
      <c r="AK388" s="209"/>
      <c r="AL388" s="230">
        <v>1</v>
      </c>
      <c r="AM388" s="137" t="s">
        <v>668</v>
      </c>
      <c r="AN388" s="242"/>
      <c r="AO388" s="498"/>
      <c r="AP388" s="24"/>
      <c r="AQ388" s="21"/>
      <c r="AR388" s="22"/>
      <c r="AS388" s="23"/>
      <c r="AT388" s="24"/>
      <c r="AU388" s="21"/>
      <c r="AV388" s="22"/>
      <c r="AW388" s="23"/>
      <c r="AX388" s="24"/>
      <c r="AY388" s="21"/>
      <c r="AZ388" s="22"/>
      <c r="BA388" s="23"/>
      <c r="BB388" s="24"/>
      <c r="BC388" s="21"/>
      <c r="BD388" s="22"/>
      <c r="BE388" s="23"/>
      <c r="BF388" s="24"/>
      <c r="BG388" s="21"/>
      <c r="BH388" s="22"/>
      <c r="BI388" s="23"/>
      <c r="BJ388" s="24"/>
      <c r="BK388" s="21"/>
      <c r="BL388" s="23"/>
      <c r="BM388" s="24"/>
      <c r="BN388" s="21"/>
      <c r="BO388" s="22"/>
      <c r="BP388" s="23"/>
      <c r="BQ388" s="24"/>
      <c r="BR388" s="21"/>
      <c r="BS388" s="22"/>
      <c r="BT388" s="23"/>
      <c r="BU388" s="24"/>
      <c r="BV388" s="21"/>
      <c r="BW388" s="22"/>
      <c r="BX388" s="23"/>
      <c r="BY388" s="24"/>
      <c r="BZ388" s="21"/>
      <c r="CA388" s="22"/>
      <c r="CB388" s="23"/>
      <c r="CC388" s="24"/>
      <c r="CD388" s="21"/>
      <c r="CE388" s="22"/>
      <c r="CF388" s="23"/>
      <c r="CG388" s="24"/>
      <c r="CH388" s="21"/>
      <c r="CI388" s="22"/>
      <c r="CJ388" s="23"/>
      <c r="CK388" s="24"/>
      <c r="CL388" s="21"/>
      <c r="CM388" s="22"/>
      <c r="CN388" s="23"/>
      <c r="CO388" s="24"/>
      <c r="CP388" s="21"/>
      <c r="CQ388" s="22"/>
      <c r="CR388" s="23"/>
      <c r="CS388" s="24"/>
      <c r="CT388" s="21"/>
      <c r="CU388" s="22"/>
      <c r="CV388" s="23"/>
      <c r="CW388" s="24"/>
      <c r="CX388" s="21"/>
      <c r="CY388" s="22"/>
      <c r="CZ388" s="23"/>
      <c r="DA388" s="24"/>
      <c r="DB388" s="21"/>
      <c r="DC388" s="22"/>
      <c r="DD388" s="23"/>
      <c r="DE388" s="24"/>
      <c r="DF388" s="21"/>
      <c r="DG388" s="22"/>
      <c r="DH388" s="23"/>
      <c r="DI388" s="24"/>
      <c r="DJ388" s="21"/>
      <c r="DK388" s="22"/>
      <c r="DL388" s="23"/>
      <c r="DM388" s="24"/>
      <c r="DN388" s="21"/>
      <c r="DO388" s="22"/>
      <c r="DP388" s="23"/>
      <c r="DQ388" s="24"/>
      <c r="DR388" s="21"/>
      <c r="DS388" s="22"/>
      <c r="DT388" s="23"/>
      <c r="DU388" s="24"/>
      <c r="DV388" s="21"/>
      <c r="DW388" s="22"/>
      <c r="DX388" s="23"/>
      <c r="DY388" s="24"/>
      <c r="DZ388" s="21"/>
      <c r="EA388" s="22"/>
      <c r="EB388" s="23"/>
      <c r="EC388" s="24"/>
      <c r="ED388" s="21"/>
      <c r="EE388" s="22"/>
      <c r="EF388" s="23"/>
      <c r="EG388" s="24"/>
      <c r="EH388" s="21"/>
      <c r="EI388" s="22"/>
      <c r="EJ388" s="23"/>
      <c r="EK388" s="24"/>
      <c r="EL388" s="21"/>
    </row>
    <row r="389" spans="1:142" s="16" customFormat="1" ht="18" customHeight="1">
      <c r="A389" s="517"/>
      <c r="B389" s="521" t="s">
        <v>519</v>
      </c>
      <c r="C389" s="229" t="s">
        <v>928</v>
      </c>
      <c r="D389" s="229" t="s">
        <v>919</v>
      </c>
      <c r="E389" s="229" t="s">
        <v>203</v>
      </c>
      <c r="F389" s="161" t="s">
        <v>742</v>
      </c>
      <c r="G389" s="209"/>
      <c r="H389" s="209"/>
      <c r="I389" s="209"/>
      <c r="J389" s="209"/>
      <c r="K389" s="209"/>
      <c r="L389" s="209">
        <v>28</v>
      </c>
      <c r="M389" s="230"/>
      <c r="N389" s="285"/>
      <c r="O389" s="209"/>
      <c r="P389" s="209"/>
      <c r="Q389" s="231">
        <v>0</v>
      </c>
      <c r="R389" s="76" t="s">
        <v>532</v>
      </c>
      <c r="S389" s="209"/>
      <c r="T389" s="209"/>
      <c r="U389" s="236">
        <v>28</v>
      </c>
      <c r="V389" s="285"/>
      <c r="W389" s="230"/>
      <c r="X389" s="209"/>
      <c r="Y389" s="209"/>
      <c r="Z389" s="231">
        <v>0</v>
      </c>
      <c r="AA389" s="76" t="s">
        <v>532</v>
      </c>
      <c r="AB389" s="110"/>
      <c r="AC389" s="454">
        <v>28</v>
      </c>
      <c r="AD389" s="478"/>
      <c r="AE389" s="209"/>
      <c r="AF389" s="209">
        <v>28</v>
      </c>
      <c r="AG389" s="230"/>
      <c r="AH389" s="209"/>
      <c r="AI389" s="209"/>
      <c r="AJ389" s="209"/>
      <c r="AK389" s="209"/>
      <c r="AL389" s="230">
        <v>0.4728</v>
      </c>
      <c r="AM389" s="137" t="s">
        <v>41</v>
      </c>
      <c r="AN389" s="242"/>
      <c r="AO389" s="498"/>
      <c r="AP389" s="24"/>
      <c r="AQ389" s="21"/>
      <c r="AR389" s="22"/>
      <c r="AS389" s="23"/>
      <c r="AT389" s="24"/>
      <c r="AU389" s="21"/>
      <c r="AV389" s="22"/>
      <c r="AW389" s="23"/>
      <c r="AX389" s="24"/>
      <c r="AY389" s="21"/>
      <c r="AZ389" s="22"/>
      <c r="BA389" s="23"/>
      <c r="BB389" s="24"/>
      <c r="BC389" s="21"/>
      <c r="BD389" s="22"/>
      <c r="BE389" s="23"/>
      <c r="BF389" s="24"/>
      <c r="BG389" s="21"/>
      <c r="BH389" s="22"/>
      <c r="BI389" s="23"/>
      <c r="BJ389" s="24"/>
      <c r="BK389" s="21"/>
      <c r="BL389" s="23"/>
      <c r="BM389" s="24"/>
      <c r="BN389" s="21"/>
      <c r="BO389" s="22"/>
      <c r="BP389" s="23"/>
      <c r="BQ389" s="24"/>
      <c r="BR389" s="21"/>
      <c r="BS389" s="22"/>
      <c r="BT389" s="23"/>
      <c r="BU389" s="24"/>
      <c r="BV389" s="21"/>
      <c r="BW389" s="22"/>
      <c r="BX389" s="23"/>
      <c r="BY389" s="24"/>
      <c r="BZ389" s="21"/>
      <c r="CA389" s="22"/>
      <c r="CB389" s="23"/>
      <c r="CC389" s="24"/>
      <c r="CD389" s="21"/>
      <c r="CE389" s="22"/>
      <c r="CF389" s="23"/>
      <c r="CG389" s="24"/>
      <c r="CH389" s="21"/>
      <c r="CI389" s="22"/>
      <c r="CJ389" s="23"/>
      <c r="CK389" s="24"/>
      <c r="CL389" s="21"/>
      <c r="CM389" s="22"/>
      <c r="CN389" s="23"/>
      <c r="CO389" s="24"/>
      <c r="CP389" s="21"/>
      <c r="CQ389" s="22"/>
      <c r="CR389" s="23"/>
      <c r="CS389" s="24"/>
      <c r="CT389" s="21"/>
      <c r="CU389" s="22"/>
      <c r="CV389" s="23"/>
      <c r="CW389" s="24"/>
      <c r="CX389" s="21"/>
      <c r="CY389" s="22"/>
      <c r="CZ389" s="23"/>
      <c r="DA389" s="24"/>
      <c r="DB389" s="21"/>
      <c r="DC389" s="22"/>
      <c r="DD389" s="23"/>
      <c r="DE389" s="24"/>
      <c r="DF389" s="21"/>
      <c r="DG389" s="22"/>
      <c r="DH389" s="23"/>
      <c r="DI389" s="24"/>
      <c r="DJ389" s="21"/>
      <c r="DK389" s="22"/>
      <c r="DL389" s="23"/>
      <c r="DM389" s="24"/>
      <c r="DN389" s="21"/>
      <c r="DO389" s="22"/>
      <c r="DP389" s="23"/>
      <c r="DQ389" s="24"/>
      <c r="DR389" s="21"/>
      <c r="DS389" s="22"/>
      <c r="DT389" s="23"/>
      <c r="DU389" s="24"/>
      <c r="DV389" s="21"/>
      <c r="DW389" s="22"/>
      <c r="DX389" s="23"/>
      <c r="DY389" s="24"/>
      <c r="DZ389" s="21"/>
      <c r="EA389" s="22"/>
      <c r="EB389" s="23"/>
      <c r="EC389" s="24"/>
      <c r="ED389" s="21"/>
      <c r="EE389" s="22"/>
      <c r="EF389" s="23"/>
      <c r="EG389" s="24"/>
      <c r="EH389" s="21"/>
      <c r="EI389" s="22"/>
      <c r="EJ389" s="23"/>
      <c r="EK389" s="24"/>
      <c r="EL389" s="21"/>
    </row>
    <row r="390" spans="1:142" s="16" customFormat="1" ht="22.5" customHeight="1">
      <c r="A390" s="517"/>
      <c r="B390" s="521" t="s">
        <v>519</v>
      </c>
      <c r="C390" s="229" t="s">
        <v>929</v>
      </c>
      <c r="D390" s="229" t="s">
        <v>912</v>
      </c>
      <c r="E390" s="229" t="s">
        <v>203</v>
      </c>
      <c r="F390" s="161" t="s">
        <v>742</v>
      </c>
      <c r="G390" s="209"/>
      <c r="H390" s="209"/>
      <c r="I390" s="209"/>
      <c r="J390" s="209"/>
      <c r="K390" s="209"/>
      <c r="L390" s="209">
        <v>20</v>
      </c>
      <c r="M390" s="230"/>
      <c r="N390" s="285"/>
      <c r="O390" s="209"/>
      <c r="P390" s="209"/>
      <c r="Q390" s="231">
        <v>0</v>
      </c>
      <c r="R390" s="76" t="s">
        <v>532</v>
      </c>
      <c r="S390" s="209"/>
      <c r="T390" s="209"/>
      <c r="U390" s="236">
        <v>20</v>
      </c>
      <c r="V390" s="285"/>
      <c r="W390" s="230"/>
      <c r="X390" s="209"/>
      <c r="Y390" s="209"/>
      <c r="Z390" s="231">
        <v>0</v>
      </c>
      <c r="AA390" s="76" t="s">
        <v>532</v>
      </c>
      <c r="AB390" s="110"/>
      <c r="AC390" s="454">
        <v>20</v>
      </c>
      <c r="AD390" s="478"/>
      <c r="AE390" s="209"/>
      <c r="AF390" s="209">
        <v>20</v>
      </c>
      <c r="AG390" s="230"/>
      <c r="AH390" s="209"/>
      <c r="AI390" s="209"/>
      <c r="AJ390" s="209"/>
      <c r="AK390" s="209"/>
      <c r="AL390" s="230">
        <v>0.72699999999999998</v>
      </c>
      <c r="AM390" s="137" t="s">
        <v>41</v>
      </c>
      <c r="AN390" s="242"/>
      <c r="AO390" s="498"/>
      <c r="AP390" s="24"/>
      <c r="AQ390" s="21"/>
      <c r="AR390" s="22"/>
      <c r="AS390" s="23"/>
      <c r="AT390" s="24"/>
      <c r="AU390" s="21"/>
      <c r="AV390" s="22"/>
      <c r="AW390" s="23"/>
      <c r="AX390" s="24"/>
      <c r="AY390" s="21"/>
      <c r="AZ390" s="22"/>
      <c r="BA390" s="23"/>
      <c r="BB390" s="24"/>
      <c r="BC390" s="21"/>
      <c r="BD390" s="22"/>
      <c r="BE390" s="23"/>
      <c r="BF390" s="24"/>
      <c r="BG390" s="21"/>
      <c r="BH390" s="22"/>
      <c r="BI390" s="23"/>
      <c r="BJ390" s="24"/>
      <c r="BK390" s="21"/>
      <c r="BL390" s="23"/>
      <c r="BM390" s="24"/>
      <c r="BN390" s="21"/>
      <c r="BO390" s="22"/>
      <c r="BP390" s="23"/>
      <c r="BQ390" s="24"/>
      <c r="BR390" s="21"/>
      <c r="BS390" s="22"/>
      <c r="BT390" s="23"/>
      <c r="BU390" s="24"/>
      <c r="BV390" s="21"/>
      <c r="BW390" s="22"/>
      <c r="BX390" s="23"/>
      <c r="BY390" s="24"/>
      <c r="BZ390" s="21"/>
      <c r="CA390" s="22"/>
      <c r="CB390" s="23"/>
      <c r="CC390" s="24"/>
      <c r="CD390" s="21"/>
      <c r="CE390" s="22"/>
      <c r="CF390" s="23"/>
      <c r="CG390" s="24"/>
      <c r="CH390" s="21"/>
      <c r="CI390" s="22"/>
      <c r="CJ390" s="23"/>
      <c r="CK390" s="24"/>
      <c r="CL390" s="21"/>
      <c r="CM390" s="22"/>
      <c r="CN390" s="23"/>
      <c r="CO390" s="24"/>
      <c r="CP390" s="21"/>
      <c r="CQ390" s="22"/>
      <c r="CR390" s="23"/>
      <c r="CS390" s="24"/>
      <c r="CT390" s="21"/>
      <c r="CU390" s="22"/>
      <c r="CV390" s="23"/>
      <c r="CW390" s="24"/>
      <c r="CX390" s="21"/>
      <c r="CY390" s="22"/>
      <c r="CZ390" s="23"/>
      <c r="DA390" s="24"/>
      <c r="DB390" s="21"/>
      <c r="DC390" s="22"/>
      <c r="DD390" s="23"/>
      <c r="DE390" s="24"/>
      <c r="DF390" s="21"/>
      <c r="DG390" s="22"/>
      <c r="DH390" s="23"/>
      <c r="DI390" s="24"/>
      <c r="DJ390" s="21"/>
      <c r="DK390" s="22"/>
      <c r="DL390" s="23"/>
      <c r="DM390" s="24"/>
      <c r="DN390" s="21"/>
      <c r="DO390" s="22"/>
      <c r="DP390" s="23"/>
      <c r="DQ390" s="24"/>
      <c r="DR390" s="21"/>
      <c r="DS390" s="22"/>
      <c r="DT390" s="23"/>
      <c r="DU390" s="24"/>
      <c r="DV390" s="21"/>
      <c r="DW390" s="22"/>
      <c r="DX390" s="23"/>
      <c r="DY390" s="24"/>
      <c r="DZ390" s="21"/>
      <c r="EA390" s="22"/>
      <c r="EB390" s="23"/>
      <c r="EC390" s="24"/>
      <c r="ED390" s="21"/>
      <c r="EE390" s="22"/>
      <c r="EF390" s="23"/>
      <c r="EG390" s="24"/>
      <c r="EH390" s="21"/>
      <c r="EI390" s="22"/>
      <c r="EJ390" s="23"/>
      <c r="EK390" s="24"/>
      <c r="EL390" s="21"/>
    </row>
    <row r="391" spans="1:142" s="16" customFormat="1" ht="20.25" customHeight="1">
      <c r="A391" s="517"/>
      <c r="B391" s="521" t="s">
        <v>519</v>
      </c>
      <c r="C391" s="229" t="s">
        <v>934</v>
      </c>
      <c r="D391" s="229" t="s">
        <v>771</v>
      </c>
      <c r="E391" s="235" t="s">
        <v>288</v>
      </c>
      <c r="F391" s="161" t="s">
        <v>747</v>
      </c>
      <c r="G391" s="209"/>
      <c r="H391" s="209"/>
      <c r="I391" s="209"/>
      <c r="J391" s="209"/>
      <c r="K391" s="209"/>
      <c r="L391" s="209">
        <v>64</v>
      </c>
      <c r="M391" s="230"/>
      <c r="N391" s="285"/>
      <c r="O391" s="209"/>
      <c r="P391" s="209"/>
      <c r="Q391" s="231">
        <v>0</v>
      </c>
      <c r="R391" s="76" t="s">
        <v>532</v>
      </c>
      <c r="S391" s="209"/>
      <c r="T391" s="209"/>
      <c r="U391" s="236">
        <v>64</v>
      </c>
      <c r="V391" s="285"/>
      <c r="W391" s="230"/>
      <c r="X391" s="209"/>
      <c r="Y391" s="209"/>
      <c r="Z391" s="231">
        <v>0</v>
      </c>
      <c r="AA391" s="76" t="s">
        <v>532</v>
      </c>
      <c r="AB391" s="110"/>
      <c r="AC391" s="454">
        <v>64</v>
      </c>
      <c r="AD391" s="478"/>
      <c r="AE391" s="209"/>
      <c r="AF391" s="209">
        <v>64</v>
      </c>
      <c r="AG391" s="230"/>
      <c r="AH391" s="209"/>
      <c r="AI391" s="209"/>
      <c r="AJ391" s="209"/>
      <c r="AK391" s="209"/>
      <c r="AL391" s="230">
        <v>0.3</v>
      </c>
      <c r="AM391" s="137" t="s">
        <v>41</v>
      </c>
      <c r="AN391" s="242"/>
      <c r="AO391" s="498"/>
      <c r="AP391" s="24"/>
      <c r="AQ391" s="21"/>
      <c r="AR391" s="22"/>
      <c r="AS391" s="23"/>
      <c r="AT391" s="24"/>
      <c r="AU391" s="21"/>
      <c r="AV391" s="22"/>
      <c r="AW391" s="23"/>
      <c r="AX391" s="24"/>
      <c r="AY391" s="21"/>
      <c r="AZ391" s="22"/>
      <c r="BA391" s="23"/>
      <c r="BB391" s="24"/>
      <c r="BC391" s="21"/>
      <c r="BD391" s="22"/>
      <c r="BE391" s="23"/>
      <c r="BF391" s="24"/>
      <c r="BG391" s="21"/>
      <c r="BH391" s="22"/>
      <c r="BI391" s="23"/>
      <c r="BJ391" s="24"/>
      <c r="BK391" s="21"/>
      <c r="BL391" s="23"/>
      <c r="BM391" s="24"/>
      <c r="BN391" s="21"/>
      <c r="BO391" s="22"/>
      <c r="BP391" s="23"/>
      <c r="BQ391" s="24"/>
      <c r="BR391" s="21"/>
      <c r="BS391" s="22"/>
      <c r="BT391" s="23"/>
      <c r="BU391" s="24"/>
      <c r="BV391" s="21"/>
      <c r="BW391" s="22"/>
      <c r="BX391" s="23"/>
      <c r="BY391" s="24"/>
      <c r="BZ391" s="21"/>
      <c r="CA391" s="22"/>
      <c r="CB391" s="23"/>
      <c r="CC391" s="24"/>
      <c r="CD391" s="21"/>
      <c r="CE391" s="22"/>
      <c r="CF391" s="23"/>
      <c r="CG391" s="24"/>
      <c r="CH391" s="21"/>
      <c r="CI391" s="22"/>
      <c r="CJ391" s="23"/>
      <c r="CK391" s="24"/>
      <c r="CL391" s="21"/>
      <c r="CM391" s="22"/>
      <c r="CN391" s="23"/>
      <c r="CO391" s="24"/>
      <c r="CP391" s="21"/>
      <c r="CQ391" s="22"/>
      <c r="CR391" s="23"/>
      <c r="CS391" s="24"/>
      <c r="CT391" s="21"/>
      <c r="CU391" s="22"/>
      <c r="CV391" s="23"/>
      <c r="CW391" s="24"/>
      <c r="CX391" s="21"/>
      <c r="CY391" s="22"/>
      <c r="CZ391" s="23"/>
      <c r="DA391" s="24"/>
      <c r="DB391" s="21"/>
      <c r="DC391" s="22"/>
      <c r="DD391" s="23"/>
      <c r="DE391" s="24"/>
      <c r="DF391" s="21"/>
      <c r="DG391" s="22"/>
      <c r="DH391" s="23"/>
      <c r="DI391" s="24"/>
      <c r="DJ391" s="21"/>
      <c r="DK391" s="22"/>
      <c r="DL391" s="23"/>
      <c r="DM391" s="24"/>
      <c r="DN391" s="21"/>
      <c r="DO391" s="22"/>
      <c r="DP391" s="23"/>
      <c r="DQ391" s="24"/>
      <c r="DR391" s="21"/>
      <c r="DS391" s="22"/>
      <c r="DT391" s="23"/>
      <c r="DU391" s="24"/>
      <c r="DV391" s="21"/>
      <c r="DW391" s="22"/>
      <c r="DX391" s="23"/>
      <c r="DY391" s="24"/>
      <c r="DZ391" s="21"/>
      <c r="EA391" s="22"/>
      <c r="EB391" s="23"/>
      <c r="EC391" s="24"/>
      <c r="ED391" s="21"/>
      <c r="EE391" s="22"/>
      <c r="EF391" s="23"/>
      <c r="EG391" s="24"/>
      <c r="EH391" s="21"/>
      <c r="EI391" s="22"/>
      <c r="EJ391" s="23"/>
      <c r="EK391" s="24"/>
      <c r="EL391" s="21"/>
    </row>
    <row r="392" spans="1:142" s="16" customFormat="1" ht="18.75" customHeight="1">
      <c r="A392" s="517"/>
      <c r="B392" s="521" t="s">
        <v>519</v>
      </c>
      <c r="C392" s="229" t="s">
        <v>920</v>
      </c>
      <c r="D392" s="229" t="s">
        <v>771</v>
      </c>
      <c r="E392" s="229" t="s">
        <v>269</v>
      </c>
      <c r="F392" s="161" t="s">
        <v>747</v>
      </c>
      <c r="G392" s="209"/>
      <c r="H392" s="209"/>
      <c r="I392" s="209"/>
      <c r="J392" s="209"/>
      <c r="K392" s="209"/>
      <c r="L392" s="209">
        <v>15</v>
      </c>
      <c r="M392" s="230"/>
      <c r="N392" s="285"/>
      <c r="O392" s="209"/>
      <c r="P392" s="209"/>
      <c r="Q392" s="231">
        <v>0</v>
      </c>
      <c r="R392" s="76" t="s">
        <v>532</v>
      </c>
      <c r="S392" s="209"/>
      <c r="T392" s="209"/>
      <c r="U392" s="236">
        <v>15</v>
      </c>
      <c r="V392" s="285"/>
      <c r="W392" s="230"/>
      <c r="X392" s="209"/>
      <c r="Y392" s="209"/>
      <c r="Z392" s="231">
        <v>0</v>
      </c>
      <c r="AA392" s="76" t="s">
        <v>532</v>
      </c>
      <c r="AB392" s="110"/>
      <c r="AC392" s="454">
        <v>15</v>
      </c>
      <c r="AD392" s="478"/>
      <c r="AE392" s="209">
        <v>15</v>
      </c>
      <c r="AF392" s="230"/>
      <c r="AG392" s="230"/>
      <c r="AH392" s="209"/>
      <c r="AI392" s="209"/>
      <c r="AJ392" s="209"/>
      <c r="AK392" s="209"/>
      <c r="AL392" s="230">
        <v>0</v>
      </c>
      <c r="AM392" s="110" t="s">
        <v>532</v>
      </c>
      <c r="AN392" s="242"/>
      <c r="AO392" s="498"/>
      <c r="AP392" s="24"/>
      <c r="AQ392" s="21"/>
      <c r="AR392" s="22"/>
      <c r="AS392" s="23"/>
      <c r="AT392" s="24"/>
      <c r="AU392" s="21"/>
      <c r="AV392" s="22"/>
      <c r="AW392" s="23"/>
      <c r="AX392" s="24"/>
      <c r="AY392" s="21"/>
      <c r="AZ392" s="22"/>
      <c r="BA392" s="23"/>
      <c r="BB392" s="24"/>
      <c r="BC392" s="21"/>
      <c r="BD392" s="22"/>
      <c r="BE392" s="23"/>
      <c r="BF392" s="24"/>
      <c r="BG392" s="21"/>
      <c r="BH392" s="22"/>
      <c r="BI392" s="23"/>
      <c r="BJ392" s="24"/>
      <c r="BK392" s="21"/>
      <c r="BL392" s="23"/>
      <c r="BM392" s="24"/>
      <c r="BN392" s="21"/>
      <c r="BO392" s="22"/>
      <c r="BP392" s="23"/>
      <c r="BQ392" s="24"/>
      <c r="BR392" s="21"/>
      <c r="BS392" s="22"/>
      <c r="BT392" s="23"/>
      <c r="BU392" s="24"/>
      <c r="BV392" s="21"/>
      <c r="BW392" s="22"/>
      <c r="BX392" s="23"/>
      <c r="BY392" s="24"/>
      <c r="BZ392" s="21"/>
      <c r="CA392" s="22"/>
      <c r="CB392" s="23"/>
      <c r="CC392" s="24"/>
      <c r="CD392" s="21"/>
      <c r="CE392" s="22"/>
      <c r="CF392" s="23"/>
      <c r="CG392" s="24"/>
      <c r="CH392" s="21"/>
      <c r="CI392" s="22"/>
      <c r="CJ392" s="23"/>
      <c r="CK392" s="24"/>
      <c r="CL392" s="21"/>
      <c r="CM392" s="22"/>
      <c r="CN392" s="23"/>
      <c r="CO392" s="24"/>
      <c r="CP392" s="21"/>
      <c r="CQ392" s="22"/>
      <c r="CR392" s="23"/>
      <c r="CS392" s="24"/>
      <c r="CT392" s="21"/>
      <c r="CU392" s="22"/>
      <c r="CV392" s="23"/>
      <c r="CW392" s="24"/>
      <c r="CX392" s="21"/>
      <c r="CY392" s="22"/>
      <c r="CZ392" s="23"/>
      <c r="DA392" s="24"/>
      <c r="DB392" s="21"/>
      <c r="DC392" s="22"/>
      <c r="DD392" s="23"/>
      <c r="DE392" s="24"/>
      <c r="DF392" s="21"/>
      <c r="DG392" s="22"/>
      <c r="DH392" s="23"/>
      <c r="DI392" s="24"/>
      <c r="DJ392" s="21"/>
      <c r="DK392" s="22"/>
      <c r="DL392" s="23"/>
      <c r="DM392" s="24"/>
      <c r="DN392" s="21"/>
      <c r="DO392" s="22"/>
      <c r="DP392" s="23"/>
      <c r="DQ392" s="24"/>
      <c r="DR392" s="21"/>
      <c r="DS392" s="22"/>
      <c r="DT392" s="23"/>
      <c r="DU392" s="24"/>
      <c r="DV392" s="21"/>
      <c r="DW392" s="22"/>
      <c r="DX392" s="23"/>
      <c r="DY392" s="24"/>
      <c r="DZ392" s="21"/>
      <c r="EA392" s="22"/>
      <c r="EB392" s="23"/>
      <c r="EC392" s="24"/>
      <c r="ED392" s="21"/>
      <c r="EE392" s="22"/>
      <c r="EF392" s="23"/>
      <c r="EG392" s="24"/>
      <c r="EH392" s="21"/>
      <c r="EI392" s="22"/>
      <c r="EJ392" s="23"/>
      <c r="EK392" s="24"/>
      <c r="EL392" s="21"/>
    </row>
    <row r="393" spans="1:142" s="16" customFormat="1" ht="23.25" customHeight="1">
      <c r="A393" s="517"/>
      <c r="B393" s="521" t="s">
        <v>519</v>
      </c>
      <c r="C393" s="229" t="s">
        <v>921</v>
      </c>
      <c r="D393" s="229" t="s">
        <v>918</v>
      </c>
      <c r="E393" s="235" t="s">
        <v>288</v>
      </c>
      <c r="F393" s="161" t="s">
        <v>747</v>
      </c>
      <c r="G393" s="209"/>
      <c r="H393" s="209"/>
      <c r="I393" s="209"/>
      <c r="J393" s="209"/>
      <c r="K393" s="209"/>
      <c r="L393" s="209">
        <v>57</v>
      </c>
      <c r="M393" s="230"/>
      <c r="N393" s="285"/>
      <c r="O393" s="209"/>
      <c r="P393" s="209"/>
      <c r="Q393" s="231">
        <v>0</v>
      </c>
      <c r="R393" s="76" t="s">
        <v>532</v>
      </c>
      <c r="S393" s="209"/>
      <c r="T393" s="209"/>
      <c r="U393" s="236">
        <v>57</v>
      </c>
      <c r="V393" s="285"/>
      <c r="W393" s="230"/>
      <c r="X393" s="209"/>
      <c r="Y393" s="209"/>
      <c r="Z393" s="231">
        <v>0</v>
      </c>
      <c r="AA393" s="76" t="s">
        <v>532</v>
      </c>
      <c r="AB393" s="110"/>
      <c r="AC393" s="454">
        <v>56</v>
      </c>
      <c r="AD393" s="478"/>
      <c r="AE393" s="209"/>
      <c r="AF393" s="209">
        <v>56</v>
      </c>
      <c r="AG393" s="230"/>
      <c r="AH393" s="209"/>
      <c r="AI393" s="209"/>
      <c r="AJ393" s="209"/>
      <c r="AK393" s="209"/>
      <c r="AL393" s="230">
        <v>0.45</v>
      </c>
      <c r="AM393" s="110" t="s">
        <v>41</v>
      </c>
      <c r="AN393" s="242"/>
      <c r="AO393" s="498"/>
      <c r="AP393" s="24"/>
      <c r="AQ393" s="21"/>
      <c r="AR393" s="22"/>
      <c r="AS393" s="23"/>
      <c r="AT393" s="24"/>
      <c r="AU393" s="21"/>
      <c r="AV393" s="22"/>
      <c r="AW393" s="23"/>
      <c r="AX393" s="24"/>
      <c r="AY393" s="21"/>
      <c r="AZ393" s="22"/>
      <c r="BA393" s="23"/>
      <c r="BB393" s="24"/>
      <c r="BC393" s="21"/>
      <c r="BD393" s="22"/>
      <c r="BE393" s="23"/>
      <c r="BF393" s="24"/>
      <c r="BG393" s="21"/>
      <c r="BH393" s="22"/>
      <c r="BI393" s="23"/>
      <c r="BJ393" s="24"/>
      <c r="BK393" s="21"/>
      <c r="BL393" s="23"/>
      <c r="BM393" s="24"/>
      <c r="BN393" s="21"/>
      <c r="BO393" s="22"/>
      <c r="BP393" s="23"/>
      <c r="BQ393" s="24"/>
      <c r="BR393" s="21"/>
      <c r="BS393" s="22"/>
      <c r="BT393" s="23"/>
      <c r="BU393" s="24"/>
      <c r="BV393" s="21"/>
      <c r="BW393" s="22"/>
      <c r="BX393" s="23"/>
      <c r="BY393" s="24"/>
      <c r="BZ393" s="21"/>
      <c r="CA393" s="22"/>
      <c r="CB393" s="23"/>
      <c r="CC393" s="24"/>
      <c r="CD393" s="21"/>
      <c r="CE393" s="22"/>
      <c r="CF393" s="23"/>
      <c r="CG393" s="24"/>
      <c r="CH393" s="21"/>
      <c r="CI393" s="22"/>
      <c r="CJ393" s="23"/>
      <c r="CK393" s="24"/>
      <c r="CL393" s="21"/>
      <c r="CM393" s="22"/>
      <c r="CN393" s="23"/>
      <c r="CO393" s="24"/>
      <c r="CP393" s="21"/>
      <c r="CQ393" s="22"/>
      <c r="CR393" s="23"/>
      <c r="CS393" s="24"/>
      <c r="CT393" s="21"/>
      <c r="CU393" s="22"/>
      <c r="CV393" s="23"/>
      <c r="CW393" s="24"/>
      <c r="CX393" s="21"/>
      <c r="CY393" s="22"/>
      <c r="CZ393" s="23"/>
      <c r="DA393" s="24"/>
      <c r="DB393" s="21"/>
      <c r="DC393" s="22"/>
      <c r="DD393" s="23"/>
      <c r="DE393" s="24"/>
      <c r="DF393" s="21"/>
      <c r="DG393" s="22"/>
      <c r="DH393" s="23"/>
      <c r="DI393" s="24"/>
      <c r="DJ393" s="21"/>
      <c r="DK393" s="22"/>
      <c r="DL393" s="23"/>
      <c r="DM393" s="24"/>
      <c r="DN393" s="21"/>
      <c r="DO393" s="22"/>
      <c r="DP393" s="23"/>
      <c r="DQ393" s="24"/>
      <c r="DR393" s="21"/>
      <c r="DS393" s="22"/>
      <c r="DT393" s="23"/>
      <c r="DU393" s="24"/>
      <c r="DV393" s="21"/>
      <c r="DW393" s="22"/>
      <c r="DX393" s="23"/>
      <c r="DY393" s="24"/>
      <c r="DZ393" s="21"/>
      <c r="EA393" s="22"/>
      <c r="EB393" s="23"/>
      <c r="EC393" s="24"/>
      <c r="ED393" s="21"/>
      <c r="EE393" s="22"/>
      <c r="EF393" s="23"/>
      <c r="EG393" s="24"/>
      <c r="EH393" s="21"/>
      <c r="EI393" s="22"/>
      <c r="EJ393" s="23"/>
      <c r="EK393" s="24"/>
      <c r="EL393" s="21"/>
    </row>
    <row r="394" spans="1:142" s="16" customFormat="1" ht="23.25" customHeight="1">
      <c r="A394" s="517"/>
      <c r="B394" s="521" t="s">
        <v>519</v>
      </c>
      <c r="C394" s="229" t="s">
        <v>921</v>
      </c>
      <c r="D394" s="229" t="s">
        <v>918</v>
      </c>
      <c r="E394" s="381" t="s">
        <v>288</v>
      </c>
      <c r="F394" s="161" t="s">
        <v>747</v>
      </c>
      <c r="G394" s="209"/>
      <c r="H394" s="209"/>
      <c r="I394" s="209"/>
      <c r="J394" s="209"/>
      <c r="K394" s="209"/>
      <c r="L394" s="209"/>
      <c r="M394" s="230"/>
      <c r="N394" s="285"/>
      <c r="O394" s="209"/>
      <c r="P394" s="209"/>
      <c r="Q394" s="231"/>
      <c r="R394" s="76"/>
      <c r="S394" s="209"/>
      <c r="T394" s="209"/>
      <c r="U394" s="236"/>
      <c r="V394" s="285"/>
      <c r="W394" s="230"/>
      <c r="X394" s="209"/>
      <c r="Y394" s="209"/>
      <c r="Z394" s="231"/>
      <c r="AA394" s="76"/>
      <c r="AB394" s="110"/>
      <c r="AC394" s="454">
        <v>1</v>
      </c>
      <c r="AD394" s="478"/>
      <c r="AE394" s="209">
        <v>1</v>
      </c>
      <c r="AF394" s="230"/>
      <c r="AG394" s="230"/>
      <c r="AH394" s="209"/>
      <c r="AI394" s="209"/>
      <c r="AJ394" s="209"/>
      <c r="AK394" s="209"/>
      <c r="AL394" s="230">
        <v>0</v>
      </c>
      <c r="AM394" s="110" t="s">
        <v>532</v>
      </c>
      <c r="AN394" s="242"/>
      <c r="AO394" s="498"/>
      <c r="AP394" s="24"/>
      <c r="AQ394" s="21"/>
      <c r="AR394" s="22"/>
      <c r="AS394" s="23"/>
      <c r="AT394" s="24"/>
      <c r="AU394" s="21"/>
      <c r="AV394" s="22"/>
      <c r="AW394" s="23"/>
      <c r="AX394" s="24"/>
      <c r="AY394" s="21"/>
      <c r="AZ394" s="22"/>
      <c r="BA394" s="23"/>
      <c r="BB394" s="24"/>
      <c r="BC394" s="21"/>
      <c r="BD394" s="22"/>
      <c r="BE394" s="23"/>
      <c r="BF394" s="24"/>
      <c r="BG394" s="21"/>
      <c r="BH394" s="22"/>
      <c r="BI394" s="23"/>
      <c r="BJ394" s="24"/>
      <c r="BK394" s="21"/>
      <c r="BL394" s="23"/>
      <c r="BM394" s="24"/>
      <c r="BN394" s="21"/>
      <c r="BO394" s="22"/>
      <c r="BP394" s="23"/>
      <c r="BQ394" s="24"/>
      <c r="BR394" s="21"/>
      <c r="BS394" s="22"/>
      <c r="BT394" s="23"/>
      <c r="BU394" s="24"/>
      <c r="BV394" s="21"/>
      <c r="BW394" s="22"/>
      <c r="BX394" s="23"/>
      <c r="BY394" s="24"/>
      <c r="BZ394" s="21"/>
      <c r="CA394" s="22"/>
      <c r="CB394" s="23"/>
      <c r="CC394" s="24"/>
      <c r="CD394" s="21"/>
      <c r="CE394" s="22"/>
      <c r="CF394" s="23"/>
      <c r="CG394" s="24"/>
      <c r="CH394" s="21"/>
      <c r="CI394" s="22"/>
      <c r="CJ394" s="23"/>
      <c r="CK394" s="24"/>
      <c r="CL394" s="21"/>
      <c r="CM394" s="22"/>
      <c r="CN394" s="23"/>
      <c r="CO394" s="24"/>
      <c r="CP394" s="21"/>
      <c r="CQ394" s="22"/>
      <c r="CR394" s="23"/>
      <c r="CS394" s="24"/>
      <c r="CT394" s="21"/>
      <c r="CU394" s="22"/>
      <c r="CV394" s="23"/>
      <c r="CW394" s="24"/>
      <c r="CX394" s="21"/>
      <c r="CY394" s="22"/>
      <c r="CZ394" s="23"/>
      <c r="DA394" s="24"/>
      <c r="DB394" s="21"/>
      <c r="DC394" s="22"/>
      <c r="DD394" s="23"/>
      <c r="DE394" s="24"/>
      <c r="DF394" s="21"/>
      <c r="DG394" s="22"/>
      <c r="DH394" s="23"/>
      <c r="DI394" s="24"/>
      <c r="DJ394" s="21"/>
      <c r="DK394" s="22"/>
      <c r="DL394" s="23"/>
      <c r="DM394" s="24"/>
      <c r="DN394" s="21"/>
      <c r="DO394" s="22"/>
      <c r="DP394" s="23"/>
      <c r="DQ394" s="24"/>
      <c r="DR394" s="21"/>
      <c r="DS394" s="22"/>
      <c r="DT394" s="23"/>
      <c r="DU394" s="24"/>
      <c r="DV394" s="21"/>
      <c r="DW394" s="22"/>
      <c r="DX394" s="23"/>
      <c r="DY394" s="24"/>
      <c r="DZ394" s="21"/>
      <c r="EA394" s="22"/>
      <c r="EB394" s="23"/>
      <c r="EC394" s="24"/>
      <c r="ED394" s="21"/>
      <c r="EE394" s="22"/>
      <c r="EF394" s="23"/>
      <c r="EG394" s="24"/>
      <c r="EH394" s="21"/>
      <c r="EI394" s="22"/>
      <c r="EJ394" s="23"/>
      <c r="EK394" s="24"/>
      <c r="EL394" s="21"/>
    </row>
    <row r="395" spans="1:142" s="16" customFormat="1" ht="23.25" customHeight="1">
      <c r="A395" s="517"/>
      <c r="B395" s="521" t="s">
        <v>519</v>
      </c>
      <c r="C395" s="229" t="s">
        <v>935</v>
      </c>
      <c r="D395" s="229" t="s">
        <v>936</v>
      </c>
      <c r="E395" s="229" t="s">
        <v>217</v>
      </c>
      <c r="F395" s="161" t="s">
        <v>747</v>
      </c>
      <c r="G395" s="209"/>
      <c r="H395" s="209"/>
      <c r="I395" s="209"/>
      <c r="J395" s="209"/>
      <c r="K395" s="209"/>
      <c r="L395" s="209">
        <v>50</v>
      </c>
      <c r="M395" s="230"/>
      <c r="N395" s="285"/>
      <c r="O395" s="209"/>
      <c r="P395" s="209"/>
      <c r="Q395" s="231">
        <v>0</v>
      </c>
      <c r="R395" s="76" t="s">
        <v>532</v>
      </c>
      <c r="S395" s="209"/>
      <c r="T395" s="209"/>
      <c r="U395" s="236">
        <v>50</v>
      </c>
      <c r="V395" s="285"/>
      <c r="W395" s="230"/>
      <c r="X395" s="209"/>
      <c r="Y395" s="209"/>
      <c r="Z395" s="231">
        <v>0</v>
      </c>
      <c r="AA395" s="76" t="s">
        <v>532</v>
      </c>
      <c r="AB395" s="110"/>
      <c r="AC395" s="454">
        <v>47</v>
      </c>
      <c r="AD395" s="478"/>
      <c r="AE395" s="209">
        <v>47</v>
      </c>
      <c r="AF395" s="230"/>
      <c r="AG395" s="230"/>
      <c r="AH395" s="209"/>
      <c r="AI395" s="209"/>
      <c r="AJ395" s="209"/>
      <c r="AK395" s="209"/>
      <c r="AL395" s="230">
        <v>0</v>
      </c>
      <c r="AM395" s="110" t="s">
        <v>532</v>
      </c>
      <c r="AN395" s="242"/>
      <c r="AO395" s="498"/>
      <c r="AP395" s="24"/>
      <c r="AQ395" s="21"/>
      <c r="AR395" s="22"/>
      <c r="AS395" s="23"/>
      <c r="AT395" s="24"/>
      <c r="AU395" s="21"/>
      <c r="AV395" s="22"/>
      <c r="AW395" s="23"/>
      <c r="AX395" s="24"/>
      <c r="AY395" s="21"/>
      <c r="AZ395" s="22"/>
      <c r="BA395" s="23"/>
      <c r="BB395" s="24"/>
      <c r="BC395" s="21"/>
      <c r="BD395" s="22"/>
      <c r="BE395" s="23"/>
      <c r="BF395" s="24"/>
      <c r="BG395" s="21"/>
      <c r="BH395" s="22"/>
      <c r="BI395" s="23"/>
      <c r="BJ395" s="24"/>
      <c r="BK395" s="21"/>
      <c r="BL395" s="23"/>
      <c r="BM395" s="24"/>
      <c r="BN395" s="21"/>
      <c r="BO395" s="22"/>
      <c r="BP395" s="23"/>
      <c r="BQ395" s="24"/>
      <c r="BR395" s="21"/>
      <c r="BS395" s="22"/>
      <c r="BT395" s="23"/>
      <c r="BU395" s="24"/>
      <c r="BV395" s="21"/>
      <c r="BW395" s="22"/>
      <c r="BX395" s="23"/>
      <c r="BY395" s="24"/>
      <c r="BZ395" s="21"/>
      <c r="CA395" s="22"/>
      <c r="CB395" s="23"/>
      <c r="CC395" s="24"/>
      <c r="CD395" s="21"/>
      <c r="CE395" s="22"/>
      <c r="CF395" s="23"/>
      <c r="CG395" s="24"/>
      <c r="CH395" s="21"/>
      <c r="CI395" s="22"/>
      <c r="CJ395" s="23"/>
      <c r="CK395" s="24"/>
      <c r="CL395" s="21"/>
      <c r="CM395" s="22"/>
      <c r="CN395" s="23"/>
      <c r="CO395" s="24"/>
      <c r="CP395" s="21"/>
      <c r="CQ395" s="22"/>
      <c r="CR395" s="23"/>
      <c r="CS395" s="24"/>
      <c r="CT395" s="21"/>
      <c r="CU395" s="22"/>
      <c r="CV395" s="23"/>
      <c r="CW395" s="24"/>
      <c r="CX395" s="21"/>
      <c r="CY395" s="22"/>
      <c r="CZ395" s="23"/>
      <c r="DA395" s="24"/>
      <c r="DB395" s="21"/>
      <c r="DC395" s="22"/>
      <c r="DD395" s="23"/>
      <c r="DE395" s="24"/>
      <c r="DF395" s="21"/>
      <c r="DG395" s="22"/>
      <c r="DH395" s="23"/>
      <c r="DI395" s="24"/>
      <c r="DJ395" s="21"/>
      <c r="DK395" s="22"/>
      <c r="DL395" s="23"/>
      <c r="DM395" s="24"/>
      <c r="DN395" s="21"/>
      <c r="DO395" s="22"/>
      <c r="DP395" s="23"/>
      <c r="DQ395" s="24"/>
      <c r="DR395" s="21"/>
      <c r="DS395" s="22"/>
      <c r="DT395" s="23"/>
      <c r="DU395" s="24"/>
      <c r="DV395" s="21"/>
      <c r="DW395" s="22"/>
      <c r="DX395" s="23"/>
      <c r="DY395" s="24"/>
      <c r="DZ395" s="21"/>
      <c r="EA395" s="22"/>
      <c r="EB395" s="23"/>
      <c r="EC395" s="24"/>
      <c r="ED395" s="21"/>
      <c r="EE395" s="22"/>
      <c r="EF395" s="23"/>
      <c r="EG395" s="24"/>
      <c r="EH395" s="21"/>
      <c r="EI395" s="22"/>
      <c r="EJ395" s="23"/>
      <c r="EK395" s="24"/>
      <c r="EL395" s="21"/>
    </row>
    <row r="396" spans="1:142" s="16" customFormat="1" ht="23.25" customHeight="1">
      <c r="A396" s="517"/>
      <c r="B396" s="521" t="s">
        <v>519</v>
      </c>
      <c r="C396" s="229" t="s">
        <v>935</v>
      </c>
      <c r="D396" s="229" t="s">
        <v>936</v>
      </c>
      <c r="E396" s="229" t="s">
        <v>217</v>
      </c>
      <c r="F396" s="161" t="s">
        <v>747</v>
      </c>
      <c r="G396" s="209"/>
      <c r="H396" s="209"/>
      <c r="I396" s="209"/>
      <c r="J396" s="209"/>
      <c r="K396" s="209"/>
      <c r="L396" s="209"/>
      <c r="M396" s="230"/>
      <c r="N396" s="285"/>
      <c r="O396" s="209"/>
      <c r="P396" s="209"/>
      <c r="Q396" s="231"/>
      <c r="R396" s="76"/>
      <c r="S396" s="209"/>
      <c r="T396" s="209"/>
      <c r="U396" s="236"/>
      <c r="V396" s="285"/>
      <c r="W396" s="230"/>
      <c r="X396" s="209"/>
      <c r="Y396" s="209"/>
      <c r="Z396" s="231"/>
      <c r="AA396" s="76"/>
      <c r="AB396" s="110"/>
      <c r="AC396" s="454">
        <v>3</v>
      </c>
      <c r="AD396" s="478"/>
      <c r="AE396" s="209">
        <v>3</v>
      </c>
      <c r="AF396" s="230"/>
      <c r="AG396" s="230"/>
      <c r="AH396" s="209"/>
      <c r="AI396" s="209"/>
      <c r="AJ396" s="209"/>
      <c r="AK396" s="209"/>
      <c r="AL396" s="230">
        <v>0</v>
      </c>
      <c r="AM396" s="110" t="s">
        <v>532</v>
      </c>
      <c r="AN396" s="242"/>
      <c r="AO396" s="498"/>
      <c r="AP396" s="24"/>
      <c r="AQ396" s="21"/>
      <c r="AR396" s="22"/>
      <c r="AS396" s="23"/>
      <c r="AT396" s="24"/>
      <c r="AU396" s="21"/>
      <c r="AV396" s="22"/>
      <c r="AW396" s="23"/>
      <c r="AX396" s="24"/>
      <c r="AY396" s="21"/>
      <c r="AZ396" s="22"/>
      <c r="BA396" s="23"/>
      <c r="BB396" s="24"/>
      <c r="BC396" s="21"/>
      <c r="BD396" s="22"/>
      <c r="BE396" s="23"/>
      <c r="BF396" s="24"/>
      <c r="BG396" s="21"/>
      <c r="BH396" s="22"/>
      <c r="BI396" s="23"/>
      <c r="BJ396" s="24"/>
      <c r="BK396" s="21"/>
      <c r="BL396" s="23"/>
      <c r="BM396" s="24"/>
      <c r="BN396" s="21"/>
      <c r="BO396" s="22"/>
      <c r="BP396" s="23"/>
      <c r="BQ396" s="24"/>
      <c r="BR396" s="21"/>
      <c r="BS396" s="22"/>
      <c r="BT396" s="23"/>
      <c r="BU396" s="24"/>
      <c r="BV396" s="21"/>
      <c r="BW396" s="22"/>
      <c r="BX396" s="23"/>
      <c r="BY396" s="24"/>
      <c r="BZ396" s="21"/>
      <c r="CA396" s="22"/>
      <c r="CB396" s="23"/>
      <c r="CC396" s="24"/>
      <c r="CD396" s="21"/>
      <c r="CE396" s="22"/>
      <c r="CF396" s="23"/>
      <c r="CG396" s="24"/>
      <c r="CH396" s="21"/>
      <c r="CI396" s="22"/>
      <c r="CJ396" s="23"/>
      <c r="CK396" s="24"/>
      <c r="CL396" s="21"/>
      <c r="CM396" s="22"/>
      <c r="CN396" s="23"/>
      <c r="CO396" s="24"/>
      <c r="CP396" s="21"/>
      <c r="CQ396" s="22"/>
      <c r="CR396" s="23"/>
      <c r="CS396" s="24"/>
      <c r="CT396" s="21"/>
      <c r="CU396" s="22"/>
      <c r="CV396" s="23"/>
      <c r="CW396" s="24"/>
      <c r="CX396" s="21"/>
      <c r="CY396" s="22"/>
      <c r="CZ396" s="23"/>
      <c r="DA396" s="24"/>
      <c r="DB396" s="21"/>
      <c r="DC396" s="22"/>
      <c r="DD396" s="23"/>
      <c r="DE396" s="24"/>
      <c r="DF396" s="21"/>
      <c r="DG396" s="22"/>
      <c r="DH396" s="23"/>
      <c r="DI396" s="24"/>
      <c r="DJ396" s="21"/>
      <c r="DK396" s="22"/>
      <c r="DL396" s="23"/>
      <c r="DM396" s="24"/>
      <c r="DN396" s="21"/>
      <c r="DO396" s="22"/>
      <c r="DP396" s="23"/>
      <c r="DQ396" s="24"/>
      <c r="DR396" s="21"/>
      <c r="DS396" s="22"/>
      <c r="DT396" s="23"/>
      <c r="DU396" s="24"/>
      <c r="DV396" s="21"/>
      <c r="DW396" s="22"/>
      <c r="DX396" s="23"/>
      <c r="DY396" s="24"/>
      <c r="DZ396" s="21"/>
      <c r="EA396" s="22"/>
      <c r="EB396" s="23"/>
      <c r="EC396" s="24"/>
      <c r="ED396" s="21"/>
      <c r="EE396" s="22"/>
      <c r="EF396" s="23"/>
      <c r="EG396" s="24"/>
      <c r="EH396" s="21"/>
      <c r="EI396" s="22"/>
      <c r="EJ396" s="23"/>
      <c r="EK396" s="24"/>
      <c r="EL396" s="21"/>
    </row>
    <row r="397" spans="1:142" s="16" customFormat="1" ht="24" customHeight="1">
      <c r="A397" s="517"/>
      <c r="B397" s="521" t="s">
        <v>519</v>
      </c>
      <c r="C397" s="229" t="s">
        <v>930</v>
      </c>
      <c r="D397" s="229" t="s">
        <v>908</v>
      </c>
      <c r="E397" s="229" t="s">
        <v>214</v>
      </c>
      <c r="F397" s="161" t="s">
        <v>747</v>
      </c>
      <c r="G397" s="209"/>
      <c r="H397" s="209"/>
      <c r="I397" s="209"/>
      <c r="J397" s="209"/>
      <c r="K397" s="209"/>
      <c r="L397" s="209">
        <v>4</v>
      </c>
      <c r="M397" s="230"/>
      <c r="N397" s="285"/>
      <c r="O397" s="209"/>
      <c r="P397" s="209"/>
      <c r="Q397" s="231">
        <v>0</v>
      </c>
      <c r="R397" s="76" t="s">
        <v>532</v>
      </c>
      <c r="S397" s="209"/>
      <c r="T397" s="209"/>
      <c r="U397" s="236">
        <v>4</v>
      </c>
      <c r="V397" s="285"/>
      <c r="W397" s="230"/>
      <c r="X397" s="209"/>
      <c r="Y397" s="209"/>
      <c r="Z397" s="231">
        <v>0</v>
      </c>
      <c r="AA397" s="76" t="s">
        <v>532</v>
      </c>
      <c r="AB397" s="110"/>
      <c r="AC397" s="454">
        <v>3</v>
      </c>
      <c r="AD397" s="478"/>
      <c r="AE397" s="373"/>
      <c r="AF397" s="373">
        <v>3</v>
      </c>
      <c r="AG397" s="479"/>
      <c r="AH397" s="228"/>
      <c r="AI397" s="228"/>
      <c r="AJ397" s="228"/>
      <c r="AK397" s="228"/>
      <c r="AL397" s="474">
        <v>0.22339999999999999</v>
      </c>
      <c r="AM397" s="110" t="s">
        <v>41</v>
      </c>
      <c r="AN397" s="242"/>
      <c r="AO397" s="498"/>
      <c r="AP397" s="24"/>
      <c r="AQ397" s="21"/>
      <c r="AR397" s="22"/>
      <c r="AS397" s="23"/>
      <c r="AT397" s="24"/>
      <c r="AU397" s="21"/>
      <c r="AV397" s="22"/>
      <c r="AW397" s="23"/>
      <c r="AX397" s="24"/>
      <c r="AY397" s="21"/>
      <c r="AZ397" s="22"/>
      <c r="BA397" s="23"/>
      <c r="BB397" s="24"/>
      <c r="BC397" s="21"/>
      <c r="BD397" s="22"/>
      <c r="BE397" s="23"/>
      <c r="BF397" s="24"/>
      <c r="BG397" s="21"/>
      <c r="BH397" s="22"/>
      <c r="BI397" s="23"/>
      <c r="BJ397" s="24"/>
      <c r="BK397" s="21"/>
      <c r="BL397" s="23"/>
      <c r="BM397" s="24"/>
      <c r="BN397" s="21"/>
      <c r="BO397" s="22"/>
      <c r="BP397" s="23"/>
      <c r="BQ397" s="24"/>
      <c r="BR397" s="21"/>
      <c r="BS397" s="22"/>
      <c r="BT397" s="23"/>
      <c r="BU397" s="24"/>
      <c r="BV397" s="21"/>
      <c r="BW397" s="22"/>
      <c r="BX397" s="23"/>
      <c r="BY397" s="24"/>
      <c r="BZ397" s="21"/>
      <c r="CA397" s="22"/>
      <c r="CB397" s="23"/>
      <c r="CC397" s="24"/>
      <c r="CD397" s="21"/>
      <c r="CE397" s="22"/>
      <c r="CF397" s="23"/>
      <c r="CG397" s="24"/>
      <c r="CH397" s="21"/>
      <c r="CI397" s="22"/>
      <c r="CJ397" s="23"/>
      <c r="CK397" s="24"/>
      <c r="CL397" s="21"/>
      <c r="CM397" s="22"/>
      <c r="CN397" s="23"/>
      <c r="CO397" s="24"/>
      <c r="CP397" s="21"/>
      <c r="CQ397" s="22"/>
      <c r="CR397" s="23"/>
      <c r="CS397" s="24"/>
      <c r="CT397" s="21"/>
      <c r="CU397" s="22"/>
      <c r="CV397" s="23"/>
      <c r="CW397" s="24"/>
      <c r="CX397" s="21"/>
      <c r="CY397" s="22"/>
      <c r="CZ397" s="23"/>
      <c r="DA397" s="24"/>
      <c r="DB397" s="21"/>
      <c r="DC397" s="22"/>
      <c r="DD397" s="23"/>
      <c r="DE397" s="24"/>
      <c r="DF397" s="21"/>
      <c r="DG397" s="22"/>
      <c r="DH397" s="23"/>
      <c r="DI397" s="24"/>
      <c r="DJ397" s="21"/>
      <c r="DK397" s="22"/>
      <c r="DL397" s="23"/>
      <c r="DM397" s="24"/>
      <c r="DN397" s="21"/>
      <c r="DO397" s="22"/>
      <c r="DP397" s="23"/>
      <c r="DQ397" s="24"/>
      <c r="DR397" s="21"/>
      <c r="DS397" s="22"/>
      <c r="DT397" s="23"/>
      <c r="DU397" s="24"/>
      <c r="DV397" s="21"/>
      <c r="DW397" s="22"/>
      <c r="DX397" s="23"/>
      <c r="DY397" s="24"/>
      <c r="DZ397" s="21"/>
      <c r="EA397" s="22"/>
      <c r="EB397" s="23"/>
      <c r="EC397" s="24"/>
      <c r="ED397" s="21"/>
      <c r="EE397" s="22"/>
      <c r="EF397" s="23"/>
      <c r="EG397" s="24"/>
      <c r="EH397" s="21"/>
      <c r="EI397" s="22"/>
      <c r="EJ397" s="23"/>
      <c r="EK397" s="24"/>
      <c r="EL397" s="21"/>
    </row>
    <row r="398" spans="1:142" s="16" customFormat="1" ht="24" customHeight="1">
      <c r="A398" s="517"/>
      <c r="B398" s="521" t="s">
        <v>519</v>
      </c>
      <c r="C398" s="229" t="s">
        <v>930</v>
      </c>
      <c r="D398" s="229" t="s">
        <v>908</v>
      </c>
      <c r="E398" s="229" t="s">
        <v>214</v>
      </c>
      <c r="F398" s="161" t="s">
        <v>747</v>
      </c>
      <c r="G398" s="209"/>
      <c r="H398" s="209"/>
      <c r="I398" s="209"/>
      <c r="J398" s="209"/>
      <c r="K398" s="209"/>
      <c r="L398" s="209"/>
      <c r="M398" s="230"/>
      <c r="N398" s="285"/>
      <c r="O398" s="209"/>
      <c r="P398" s="209"/>
      <c r="Q398" s="231"/>
      <c r="R398" s="76"/>
      <c r="S398" s="209"/>
      <c r="T398" s="209"/>
      <c r="U398" s="236"/>
      <c r="V398" s="285"/>
      <c r="W398" s="230"/>
      <c r="X398" s="209"/>
      <c r="Y398" s="209"/>
      <c r="Z398" s="231"/>
      <c r="AA398" s="76"/>
      <c r="AB398" s="110"/>
      <c r="AC398" s="454">
        <v>1</v>
      </c>
      <c r="AD398" s="478"/>
      <c r="AE398" s="373"/>
      <c r="AF398" s="373">
        <v>1</v>
      </c>
      <c r="AG398" s="479"/>
      <c r="AH398" s="228"/>
      <c r="AI398" s="228"/>
      <c r="AJ398" s="228"/>
      <c r="AK398" s="228"/>
      <c r="AL398" s="230">
        <v>0</v>
      </c>
      <c r="AM398" s="110" t="s">
        <v>41</v>
      </c>
      <c r="AN398" s="242"/>
      <c r="AO398" s="498"/>
      <c r="AP398" s="24"/>
      <c r="AQ398" s="21"/>
      <c r="AR398" s="22"/>
      <c r="AS398" s="23"/>
      <c r="AT398" s="24"/>
      <c r="AU398" s="21"/>
      <c r="AV398" s="22"/>
      <c r="AW398" s="23"/>
      <c r="AX398" s="24"/>
      <c r="AY398" s="21"/>
      <c r="AZ398" s="22"/>
      <c r="BA398" s="23"/>
      <c r="BB398" s="24"/>
      <c r="BC398" s="21"/>
      <c r="BD398" s="22"/>
      <c r="BE398" s="23"/>
      <c r="BF398" s="24"/>
      <c r="BG398" s="21"/>
      <c r="BH398" s="22"/>
      <c r="BI398" s="23"/>
      <c r="BJ398" s="24"/>
      <c r="BK398" s="21"/>
      <c r="BL398" s="23"/>
      <c r="BM398" s="24"/>
      <c r="BN398" s="21"/>
      <c r="BO398" s="22"/>
      <c r="BP398" s="23"/>
      <c r="BQ398" s="24"/>
      <c r="BR398" s="21"/>
      <c r="BS398" s="22"/>
      <c r="BT398" s="23"/>
      <c r="BU398" s="24"/>
      <c r="BV398" s="21"/>
      <c r="BW398" s="22"/>
      <c r="BX398" s="23"/>
      <c r="BY398" s="24"/>
      <c r="BZ398" s="21"/>
      <c r="CA398" s="22"/>
      <c r="CB398" s="23"/>
      <c r="CC398" s="24"/>
      <c r="CD398" s="21"/>
      <c r="CE398" s="22"/>
      <c r="CF398" s="23"/>
      <c r="CG398" s="24"/>
      <c r="CH398" s="21"/>
      <c r="CI398" s="22"/>
      <c r="CJ398" s="23"/>
      <c r="CK398" s="24"/>
      <c r="CL398" s="21"/>
      <c r="CM398" s="22"/>
      <c r="CN398" s="23"/>
      <c r="CO398" s="24"/>
      <c r="CP398" s="21"/>
      <c r="CQ398" s="22"/>
      <c r="CR398" s="23"/>
      <c r="CS398" s="24"/>
      <c r="CT398" s="21"/>
      <c r="CU398" s="22"/>
      <c r="CV398" s="23"/>
      <c r="CW398" s="24"/>
      <c r="CX398" s="21"/>
      <c r="CY398" s="22"/>
      <c r="CZ398" s="23"/>
      <c r="DA398" s="24"/>
      <c r="DB398" s="21"/>
      <c r="DC398" s="22"/>
      <c r="DD398" s="23"/>
      <c r="DE398" s="24"/>
      <c r="DF398" s="21"/>
      <c r="DG398" s="22"/>
      <c r="DH398" s="23"/>
      <c r="DI398" s="24"/>
      <c r="DJ398" s="21"/>
      <c r="DK398" s="22"/>
      <c r="DL398" s="23"/>
      <c r="DM398" s="24"/>
      <c r="DN398" s="21"/>
      <c r="DO398" s="22"/>
      <c r="DP398" s="23"/>
      <c r="DQ398" s="24"/>
      <c r="DR398" s="21"/>
      <c r="DS398" s="22"/>
      <c r="DT398" s="23"/>
      <c r="DU398" s="24"/>
      <c r="DV398" s="21"/>
      <c r="DW398" s="22"/>
      <c r="DX398" s="23"/>
      <c r="DY398" s="24"/>
      <c r="DZ398" s="21"/>
      <c r="EA398" s="22"/>
      <c r="EB398" s="23"/>
      <c r="EC398" s="24"/>
      <c r="ED398" s="21"/>
      <c r="EE398" s="22"/>
      <c r="EF398" s="23"/>
      <c r="EG398" s="24"/>
      <c r="EH398" s="21"/>
      <c r="EI398" s="22"/>
      <c r="EJ398" s="23"/>
      <c r="EK398" s="24"/>
      <c r="EL398" s="21"/>
    </row>
    <row r="399" spans="1:142" s="16" customFormat="1" ht="31.5" customHeight="1">
      <c r="A399" s="517"/>
      <c r="B399" s="521" t="s">
        <v>519</v>
      </c>
      <c r="C399" s="229" t="s">
        <v>931</v>
      </c>
      <c r="D399" s="229" t="s">
        <v>919</v>
      </c>
      <c r="E399" s="229" t="s">
        <v>203</v>
      </c>
      <c r="F399" s="161" t="s">
        <v>759</v>
      </c>
      <c r="G399" s="209"/>
      <c r="H399" s="209"/>
      <c r="I399" s="209"/>
      <c r="J399" s="209"/>
      <c r="K399" s="209"/>
      <c r="L399" s="209">
        <v>10</v>
      </c>
      <c r="M399" s="230"/>
      <c r="N399" s="230"/>
      <c r="O399" s="209"/>
      <c r="P399" s="209"/>
      <c r="Q399" s="231">
        <v>0</v>
      </c>
      <c r="R399" s="76" t="s">
        <v>532</v>
      </c>
      <c r="S399" s="209"/>
      <c r="T399" s="209"/>
      <c r="U399" s="236">
        <v>10</v>
      </c>
      <c r="V399" s="285"/>
      <c r="W399" s="230"/>
      <c r="X399" s="209"/>
      <c r="Y399" s="209"/>
      <c r="Z399" s="231">
        <v>0</v>
      </c>
      <c r="AA399" s="76" t="s">
        <v>532</v>
      </c>
      <c r="AB399" s="110"/>
      <c r="AC399" s="455">
        <v>9</v>
      </c>
      <c r="AD399" s="478"/>
      <c r="AE399" s="209">
        <v>9</v>
      </c>
      <c r="AF399" s="230"/>
      <c r="AG399" s="230"/>
      <c r="AH399" s="209"/>
      <c r="AI399" s="209"/>
      <c r="AJ399" s="209"/>
      <c r="AK399" s="209"/>
      <c r="AL399" s="230">
        <v>0</v>
      </c>
      <c r="AM399" s="110" t="s">
        <v>532</v>
      </c>
      <c r="AN399" s="242"/>
      <c r="AO399" s="498"/>
      <c r="AP399" s="24"/>
      <c r="AQ399" s="21"/>
      <c r="AR399" s="22"/>
      <c r="AS399" s="23"/>
      <c r="AT399" s="24"/>
      <c r="AU399" s="21"/>
      <c r="AV399" s="22"/>
      <c r="AW399" s="23"/>
      <c r="AX399" s="24"/>
      <c r="AY399" s="21"/>
      <c r="AZ399" s="22"/>
      <c r="BA399" s="23"/>
      <c r="BB399" s="24"/>
      <c r="BC399" s="21"/>
      <c r="BD399" s="22"/>
      <c r="BE399" s="23"/>
      <c r="BF399" s="24"/>
      <c r="BG399" s="21"/>
      <c r="BH399" s="22"/>
      <c r="BI399" s="23"/>
      <c r="BJ399" s="24"/>
      <c r="BK399" s="21"/>
      <c r="BL399" s="23"/>
      <c r="BM399" s="24"/>
      <c r="BN399" s="21"/>
      <c r="BO399" s="22"/>
      <c r="BP399" s="23"/>
      <c r="BQ399" s="24"/>
      <c r="BR399" s="21"/>
      <c r="BS399" s="22"/>
      <c r="BT399" s="23"/>
      <c r="BU399" s="24"/>
      <c r="BV399" s="21"/>
      <c r="BW399" s="22"/>
      <c r="BX399" s="23"/>
      <c r="BY399" s="24"/>
      <c r="BZ399" s="21"/>
      <c r="CA399" s="22"/>
      <c r="CB399" s="23"/>
      <c r="CC399" s="24"/>
      <c r="CD399" s="21"/>
      <c r="CE399" s="22"/>
      <c r="CF399" s="23"/>
      <c r="CG399" s="24"/>
      <c r="CH399" s="21"/>
      <c r="CI399" s="22"/>
      <c r="CJ399" s="23"/>
      <c r="CK399" s="24"/>
      <c r="CL399" s="21"/>
      <c r="CM399" s="22"/>
      <c r="CN399" s="23"/>
      <c r="CO399" s="24"/>
      <c r="CP399" s="21"/>
      <c r="CQ399" s="22"/>
      <c r="CR399" s="23"/>
      <c r="CS399" s="24"/>
      <c r="CT399" s="21"/>
      <c r="CU399" s="22"/>
      <c r="CV399" s="23"/>
      <c r="CW399" s="24"/>
      <c r="CX399" s="21"/>
      <c r="CY399" s="22"/>
      <c r="CZ399" s="23"/>
      <c r="DA399" s="24"/>
      <c r="DB399" s="21"/>
      <c r="DC399" s="22"/>
      <c r="DD399" s="23"/>
      <c r="DE399" s="24"/>
      <c r="DF399" s="21"/>
      <c r="DG399" s="22"/>
      <c r="DH399" s="23"/>
      <c r="DI399" s="24"/>
      <c r="DJ399" s="21"/>
      <c r="DK399" s="22"/>
      <c r="DL399" s="23"/>
      <c r="DM399" s="24"/>
      <c r="DN399" s="21"/>
      <c r="DO399" s="22"/>
      <c r="DP399" s="23"/>
      <c r="DQ399" s="24"/>
      <c r="DR399" s="21"/>
      <c r="DS399" s="22"/>
      <c r="DT399" s="23"/>
      <c r="DU399" s="24"/>
      <c r="DV399" s="21"/>
      <c r="DW399" s="22"/>
      <c r="DX399" s="23"/>
      <c r="DY399" s="24"/>
      <c r="DZ399" s="21"/>
      <c r="EA399" s="22"/>
      <c r="EB399" s="23"/>
      <c r="EC399" s="24"/>
      <c r="ED399" s="21"/>
      <c r="EE399" s="22"/>
      <c r="EF399" s="23"/>
      <c r="EG399" s="24"/>
      <c r="EH399" s="21"/>
      <c r="EI399" s="22"/>
      <c r="EJ399" s="23"/>
      <c r="EK399" s="24"/>
      <c r="EL399" s="21"/>
    </row>
    <row r="400" spans="1:142" s="16" customFormat="1" ht="33" customHeight="1">
      <c r="A400" s="517"/>
      <c r="B400" s="521" t="s">
        <v>519</v>
      </c>
      <c r="C400" s="229" t="s">
        <v>931</v>
      </c>
      <c r="D400" s="229" t="s">
        <v>919</v>
      </c>
      <c r="E400" s="229" t="s">
        <v>203</v>
      </c>
      <c r="F400" s="161" t="s">
        <v>759</v>
      </c>
      <c r="G400" s="209"/>
      <c r="H400" s="209"/>
      <c r="I400" s="209"/>
      <c r="J400" s="270"/>
      <c r="K400" s="209"/>
      <c r="L400" s="209"/>
      <c r="M400" s="230"/>
      <c r="N400" s="230"/>
      <c r="O400" s="209"/>
      <c r="P400" s="209"/>
      <c r="Q400" s="357"/>
      <c r="R400" s="76"/>
      <c r="S400" s="209"/>
      <c r="T400" s="209"/>
      <c r="U400" s="236"/>
      <c r="V400" s="285"/>
      <c r="W400" s="230"/>
      <c r="X400" s="209"/>
      <c r="Y400" s="209"/>
      <c r="Z400" s="357"/>
      <c r="AA400" s="76"/>
      <c r="AB400" s="110"/>
      <c r="AC400" s="455">
        <v>1</v>
      </c>
      <c r="AD400" s="478"/>
      <c r="AE400" s="209">
        <v>1</v>
      </c>
      <c r="AF400" s="230"/>
      <c r="AG400" s="230"/>
      <c r="AH400" s="209"/>
      <c r="AI400" s="209"/>
      <c r="AJ400" s="209"/>
      <c r="AK400" s="209"/>
      <c r="AL400" s="230">
        <v>0</v>
      </c>
      <c r="AM400" s="110" t="s">
        <v>532</v>
      </c>
      <c r="AN400" s="242"/>
      <c r="AO400" s="498"/>
      <c r="AP400" s="24"/>
      <c r="AQ400" s="21"/>
      <c r="AR400" s="22"/>
      <c r="AS400" s="23"/>
      <c r="AT400" s="24"/>
      <c r="AU400" s="21"/>
      <c r="AV400" s="22"/>
      <c r="AW400" s="23"/>
      <c r="AX400" s="24"/>
      <c r="AY400" s="21"/>
      <c r="AZ400" s="22"/>
      <c r="BA400" s="23"/>
      <c r="BB400" s="24"/>
      <c r="BC400" s="21"/>
      <c r="BD400" s="22"/>
      <c r="BE400" s="23"/>
      <c r="BF400" s="24"/>
      <c r="BG400" s="21"/>
      <c r="BH400" s="22"/>
      <c r="BI400" s="23"/>
      <c r="BJ400" s="24"/>
      <c r="BK400" s="21"/>
      <c r="BL400" s="23"/>
      <c r="BM400" s="24"/>
      <c r="BN400" s="21"/>
      <c r="BO400" s="22"/>
      <c r="BP400" s="23"/>
      <c r="BQ400" s="24"/>
      <c r="BR400" s="21"/>
      <c r="BS400" s="22"/>
      <c r="BT400" s="23"/>
      <c r="BU400" s="24"/>
      <c r="BV400" s="21"/>
      <c r="BW400" s="22"/>
      <c r="BX400" s="23"/>
      <c r="BY400" s="24"/>
      <c r="BZ400" s="21"/>
      <c r="CA400" s="22"/>
      <c r="CB400" s="23"/>
      <c r="CC400" s="24"/>
      <c r="CD400" s="21"/>
      <c r="CE400" s="22"/>
      <c r="CF400" s="23"/>
      <c r="CG400" s="24"/>
      <c r="CH400" s="21"/>
      <c r="CI400" s="22"/>
      <c r="CJ400" s="23"/>
      <c r="CK400" s="24"/>
      <c r="CL400" s="21"/>
      <c r="CM400" s="22"/>
      <c r="CN400" s="23"/>
      <c r="CO400" s="24"/>
      <c r="CP400" s="21"/>
      <c r="CQ400" s="22"/>
      <c r="CR400" s="23"/>
      <c r="CS400" s="24"/>
      <c r="CT400" s="21"/>
      <c r="CU400" s="22"/>
      <c r="CV400" s="23"/>
      <c r="CW400" s="24"/>
      <c r="CX400" s="21"/>
      <c r="CY400" s="22"/>
      <c r="CZ400" s="23"/>
      <c r="DA400" s="24"/>
      <c r="DB400" s="21"/>
      <c r="DC400" s="22"/>
      <c r="DD400" s="23"/>
      <c r="DE400" s="24"/>
      <c r="DF400" s="21"/>
      <c r="DG400" s="22"/>
      <c r="DH400" s="23"/>
      <c r="DI400" s="24"/>
      <c r="DJ400" s="21"/>
      <c r="DK400" s="22"/>
      <c r="DL400" s="23"/>
      <c r="DM400" s="24"/>
      <c r="DN400" s="21"/>
      <c r="DO400" s="22"/>
      <c r="DP400" s="23"/>
      <c r="DQ400" s="24"/>
      <c r="DR400" s="21"/>
      <c r="DS400" s="22"/>
      <c r="DT400" s="23"/>
      <c r="DU400" s="24"/>
      <c r="DV400" s="21"/>
      <c r="DW400" s="22"/>
      <c r="DX400" s="23"/>
      <c r="DY400" s="24"/>
      <c r="DZ400" s="21"/>
      <c r="EA400" s="22"/>
      <c r="EB400" s="23"/>
      <c r="EC400" s="24"/>
      <c r="ED400" s="21"/>
      <c r="EE400" s="22"/>
      <c r="EF400" s="23"/>
      <c r="EG400" s="24"/>
      <c r="EH400" s="21"/>
      <c r="EI400" s="22"/>
      <c r="EJ400" s="23"/>
      <c r="EK400" s="24"/>
      <c r="EL400" s="21"/>
    </row>
    <row r="401" spans="1:142" s="16" customFormat="1" ht="33" customHeight="1">
      <c r="A401" s="517"/>
      <c r="B401" s="521" t="s">
        <v>519</v>
      </c>
      <c r="C401" s="513" t="s">
        <v>1014</v>
      </c>
      <c r="D401" s="229" t="s">
        <v>1085</v>
      </c>
      <c r="E401" s="229" t="s">
        <v>1086</v>
      </c>
      <c r="F401" s="123" t="s">
        <v>1041</v>
      </c>
      <c r="G401" s="209"/>
      <c r="H401" s="209"/>
      <c r="I401" s="209"/>
      <c r="J401" s="270"/>
      <c r="K401" s="209"/>
      <c r="L401" s="209"/>
      <c r="M401" s="230"/>
      <c r="N401" s="230"/>
      <c r="O401" s="209"/>
      <c r="P401" s="209"/>
      <c r="Q401" s="357"/>
      <c r="R401" s="76"/>
      <c r="S401" s="209"/>
      <c r="T401" s="209"/>
      <c r="U401" s="236"/>
      <c r="V401" s="285"/>
      <c r="W401" s="230"/>
      <c r="X401" s="209"/>
      <c r="Y401" s="209"/>
      <c r="Z401" s="357"/>
      <c r="AA401" s="76"/>
      <c r="AB401" s="110"/>
      <c r="AC401" s="449">
        <v>4</v>
      </c>
      <c r="AD401" s="469"/>
      <c r="AE401" s="209">
        <v>4</v>
      </c>
      <c r="AF401" s="230"/>
      <c r="AG401" s="230"/>
      <c r="AH401" s="209"/>
      <c r="AI401" s="209"/>
      <c r="AJ401" s="209"/>
      <c r="AK401" s="209"/>
      <c r="AL401" s="230">
        <v>0</v>
      </c>
      <c r="AM401" s="110" t="s">
        <v>532</v>
      </c>
      <c r="AN401" s="242"/>
      <c r="AO401" s="498"/>
      <c r="AP401" s="24"/>
      <c r="AQ401" s="21"/>
      <c r="AR401" s="22"/>
      <c r="AS401" s="23"/>
      <c r="AT401" s="24"/>
      <c r="AU401" s="21"/>
      <c r="AV401" s="22"/>
      <c r="AW401" s="23"/>
      <c r="AX401" s="24"/>
      <c r="AY401" s="21"/>
      <c r="AZ401" s="22"/>
      <c r="BA401" s="23"/>
      <c r="BB401" s="24"/>
      <c r="BC401" s="21"/>
      <c r="BD401" s="22"/>
      <c r="BE401" s="23"/>
      <c r="BF401" s="24"/>
      <c r="BG401" s="21"/>
      <c r="BH401" s="22"/>
      <c r="BI401" s="23"/>
      <c r="BJ401" s="24"/>
      <c r="BK401" s="21"/>
      <c r="BL401" s="23"/>
      <c r="BM401" s="24"/>
      <c r="BN401" s="21"/>
      <c r="BO401" s="22"/>
      <c r="BP401" s="23"/>
      <c r="BQ401" s="24"/>
      <c r="BR401" s="21"/>
      <c r="BS401" s="22"/>
      <c r="BT401" s="23"/>
      <c r="BU401" s="24"/>
      <c r="BV401" s="21"/>
      <c r="BW401" s="22"/>
      <c r="BX401" s="23"/>
      <c r="BY401" s="24"/>
      <c r="BZ401" s="21"/>
      <c r="CA401" s="22"/>
      <c r="CB401" s="23"/>
      <c r="CC401" s="24"/>
      <c r="CD401" s="21"/>
      <c r="CE401" s="22"/>
      <c r="CF401" s="23"/>
      <c r="CG401" s="24"/>
      <c r="CH401" s="21"/>
      <c r="CI401" s="22"/>
      <c r="CJ401" s="23"/>
      <c r="CK401" s="24"/>
      <c r="CL401" s="21"/>
      <c r="CM401" s="22"/>
      <c r="CN401" s="23"/>
      <c r="CO401" s="24"/>
      <c r="CP401" s="21"/>
      <c r="CQ401" s="22"/>
      <c r="CR401" s="23"/>
      <c r="CS401" s="24"/>
      <c r="CT401" s="21"/>
      <c r="CU401" s="22"/>
      <c r="CV401" s="23"/>
      <c r="CW401" s="24"/>
      <c r="CX401" s="21"/>
      <c r="CY401" s="22"/>
      <c r="CZ401" s="23"/>
      <c r="DA401" s="24"/>
      <c r="DB401" s="21"/>
      <c r="DC401" s="22"/>
      <c r="DD401" s="23"/>
      <c r="DE401" s="24"/>
      <c r="DF401" s="21"/>
      <c r="DG401" s="22"/>
      <c r="DH401" s="23"/>
      <c r="DI401" s="24"/>
      <c r="DJ401" s="21"/>
      <c r="DK401" s="22"/>
      <c r="DL401" s="23"/>
      <c r="DM401" s="24"/>
      <c r="DN401" s="21"/>
      <c r="DO401" s="22"/>
      <c r="DP401" s="23"/>
      <c r="DQ401" s="24"/>
      <c r="DR401" s="21"/>
      <c r="DS401" s="22"/>
      <c r="DT401" s="23"/>
      <c r="DU401" s="24"/>
      <c r="DV401" s="21"/>
      <c r="DW401" s="22"/>
      <c r="DX401" s="23"/>
      <c r="DY401" s="24"/>
      <c r="DZ401" s="21"/>
      <c r="EA401" s="22"/>
      <c r="EB401" s="23"/>
      <c r="EC401" s="24"/>
      <c r="ED401" s="21"/>
      <c r="EE401" s="22"/>
      <c r="EF401" s="23"/>
      <c r="EG401" s="24"/>
      <c r="EH401" s="21"/>
      <c r="EI401" s="22"/>
      <c r="EJ401" s="23"/>
      <c r="EK401" s="24"/>
      <c r="EL401" s="21"/>
    </row>
    <row r="402" spans="1:142" s="16" customFormat="1" ht="33" customHeight="1">
      <c r="A402" s="517"/>
      <c r="B402" s="521" t="s">
        <v>519</v>
      </c>
      <c r="C402" s="513" t="s">
        <v>1015</v>
      </c>
      <c r="D402" s="229" t="s">
        <v>64</v>
      </c>
      <c r="E402" s="229" t="s">
        <v>288</v>
      </c>
      <c r="F402" s="123" t="s">
        <v>1041</v>
      </c>
      <c r="G402" s="209"/>
      <c r="H402" s="209"/>
      <c r="I402" s="209"/>
      <c r="J402" s="270"/>
      <c r="K402" s="209"/>
      <c r="L402" s="209"/>
      <c r="M402" s="230"/>
      <c r="N402" s="230"/>
      <c r="O402" s="209"/>
      <c r="P402" s="209"/>
      <c r="Q402" s="357"/>
      <c r="R402" s="76"/>
      <c r="S402" s="209"/>
      <c r="T402" s="209"/>
      <c r="U402" s="236"/>
      <c r="V402" s="285"/>
      <c r="W402" s="230"/>
      <c r="X402" s="209"/>
      <c r="Y402" s="209"/>
      <c r="Z402" s="357"/>
      <c r="AA402" s="76"/>
      <c r="AB402" s="110"/>
      <c r="AC402" s="449">
        <v>56</v>
      </c>
      <c r="AD402" s="469"/>
      <c r="AE402" s="209"/>
      <c r="AF402" s="209">
        <v>56</v>
      </c>
      <c r="AG402" s="230"/>
      <c r="AH402" s="209"/>
      <c r="AI402" s="209"/>
      <c r="AJ402" s="209"/>
      <c r="AK402" s="209"/>
      <c r="AL402" s="230">
        <v>7.5899999999999995E-2</v>
      </c>
      <c r="AM402" s="110" t="s">
        <v>41</v>
      </c>
      <c r="AN402" s="242"/>
      <c r="AO402" s="498"/>
      <c r="AP402" s="24"/>
      <c r="AQ402" s="21"/>
      <c r="AR402" s="22"/>
      <c r="AS402" s="23"/>
      <c r="AT402" s="24"/>
      <c r="AU402" s="21"/>
      <c r="AV402" s="22"/>
      <c r="AW402" s="23"/>
      <c r="AX402" s="24"/>
      <c r="AY402" s="21"/>
      <c r="AZ402" s="22"/>
      <c r="BA402" s="23"/>
      <c r="BB402" s="24"/>
      <c r="BC402" s="21"/>
      <c r="BD402" s="22"/>
      <c r="BE402" s="23"/>
      <c r="BF402" s="24"/>
      <c r="BG402" s="21"/>
      <c r="BH402" s="22"/>
      <c r="BI402" s="23"/>
      <c r="BJ402" s="24"/>
      <c r="BK402" s="21"/>
      <c r="BL402" s="23"/>
      <c r="BM402" s="24"/>
      <c r="BN402" s="21"/>
      <c r="BO402" s="22"/>
      <c r="BP402" s="23"/>
      <c r="BQ402" s="24"/>
      <c r="BR402" s="21"/>
      <c r="BS402" s="22"/>
      <c r="BT402" s="23"/>
      <c r="BU402" s="24"/>
      <c r="BV402" s="21"/>
      <c r="BW402" s="22"/>
      <c r="BX402" s="23"/>
      <c r="BY402" s="24"/>
      <c r="BZ402" s="21"/>
      <c r="CA402" s="22"/>
      <c r="CB402" s="23"/>
      <c r="CC402" s="24"/>
      <c r="CD402" s="21"/>
      <c r="CE402" s="22"/>
      <c r="CF402" s="23"/>
      <c r="CG402" s="24"/>
      <c r="CH402" s="21"/>
      <c r="CI402" s="22"/>
      <c r="CJ402" s="23"/>
      <c r="CK402" s="24"/>
      <c r="CL402" s="21"/>
      <c r="CM402" s="22"/>
      <c r="CN402" s="23"/>
      <c r="CO402" s="24"/>
      <c r="CP402" s="21"/>
      <c r="CQ402" s="22"/>
      <c r="CR402" s="23"/>
      <c r="CS402" s="24"/>
      <c r="CT402" s="21"/>
      <c r="CU402" s="22"/>
      <c r="CV402" s="23"/>
      <c r="CW402" s="24"/>
      <c r="CX402" s="21"/>
      <c r="CY402" s="22"/>
      <c r="CZ402" s="23"/>
      <c r="DA402" s="24"/>
      <c r="DB402" s="21"/>
      <c r="DC402" s="22"/>
      <c r="DD402" s="23"/>
      <c r="DE402" s="24"/>
      <c r="DF402" s="21"/>
      <c r="DG402" s="22"/>
      <c r="DH402" s="23"/>
      <c r="DI402" s="24"/>
      <c r="DJ402" s="21"/>
      <c r="DK402" s="22"/>
      <c r="DL402" s="23"/>
      <c r="DM402" s="24"/>
      <c r="DN402" s="21"/>
      <c r="DO402" s="22"/>
      <c r="DP402" s="23"/>
      <c r="DQ402" s="24"/>
      <c r="DR402" s="21"/>
      <c r="DS402" s="22"/>
      <c r="DT402" s="23"/>
      <c r="DU402" s="24"/>
      <c r="DV402" s="21"/>
      <c r="DW402" s="22"/>
      <c r="DX402" s="23"/>
      <c r="DY402" s="24"/>
      <c r="DZ402" s="21"/>
      <c r="EA402" s="22"/>
      <c r="EB402" s="23"/>
      <c r="EC402" s="24"/>
      <c r="ED402" s="21"/>
      <c r="EE402" s="22"/>
      <c r="EF402" s="23"/>
      <c r="EG402" s="24"/>
      <c r="EH402" s="21"/>
      <c r="EI402" s="22"/>
      <c r="EJ402" s="23"/>
      <c r="EK402" s="24"/>
      <c r="EL402" s="21"/>
    </row>
    <row r="403" spans="1:142" s="16" customFormat="1" ht="33" customHeight="1">
      <c r="A403" s="517"/>
      <c r="B403" s="521" t="s">
        <v>519</v>
      </c>
      <c r="C403" s="513" t="s">
        <v>1016</v>
      </c>
      <c r="D403" s="229" t="s">
        <v>577</v>
      </c>
      <c r="E403" s="229" t="s">
        <v>1086</v>
      </c>
      <c r="F403" s="123" t="s">
        <v>1041</v>
      </c>
      <c r="G403" s="209"/>
      <c r="H403" s="209"/>
      <c r="I403" s="209"/>
      <c r="J403" s="270"/>
      <c r="K403" s="209"/>
      <c r="L403" s="209"/>
      <c r="M403" s="230"/>
      <c r="N403" s="230"/>
      <c r="O403" s="209"/>
      <c r="P403" s="209"/>
      <c r="Q403" s="357"/>
      <c r="R403" s="76"/>
      <c r="S403" s="209"/>
      <c r="T403" s="209"/>
      <c r="U403" s="236"/>
      <c r="V403" s="285"/>
      <c r="W403" s="230"/>
      <c r="X403" s="209"/>
      <c r="Y403" s="209"/>
      <c r="Z403" s="357"/>
      <c r="AA403" s="76"/>
      <c r="AB403" s="110"/>
      <c r="AC403" s="449">
        <v>16</v>
      </c>
      <c r="AD403" s="469"/>
      <c r="AE403" s="209">
        <v>16</v>
      </c>
      <c r="AF403" s="230"/>
      <c r="AG403" s="230"/>
      <c r="AH403" s="209"/>
      <c r="AI403" s="209"/>
      <c r="AJ403" s="209"/>
      <c r="AK403" s="209"/>
      <c r="AL403" s="230">
        <v>0</v>
      </c>
      <c r="AM403" s="110" t="s">
        <v>532</v>
      </c>
      <c r="AN403" s="242"/>
      <c r="AO403" s="498"/>
      <c r="AP403" s="24"/>
      <c r="AQ403" s="21"/>
      <c r="AR403" s="22"/>
      <c r="AS403" s="23"/>
      <c r="AT403" s="24"/>
      <c r="AU403" s="21"/>
      <c r="AV403" s="22"/>
      <c r="AW403" s="23"/>
      <c r="AX403" s="24"/>
      <c r="AY403" s="21"/>
      <c r="AZ403" s="22"/>
      <c r="BA403" s="23"/>
      <c r="BB403" s="24"/>
      <c r="BC403" s="21"/>
      <c r="BD403" s="22"/>
      <c r="BE403" s="23"/>
      <c r="BF403" s="24"/>
      <c r="BG403" s="21"/>
      <c r="BH403" s="22"/>
      <c r="BI403" s="23"/>
      <c r="BJ403" s="24"/>
      <c r="BK403" s="21"/>
      <c r="BL403" s="23"/>
      <c r="BM403" s="24"/>
      <c r="BN403" s="21"/>
      <c r="BO403" s="22"/>
      <c r="BP403" s="23"/>
      <c r="BQ403" s="24"/>
      <c r="BR403" s="21"/>
      <c r="BS403" s="22"/>
      <c r="BT403" s="23"/>
      <c r="BU403" s="24"/>
      <c r="BV403" s="21"/>
      <c r="BW403" s="22"/>
      <c r="BX403" s="23"/>
      <c r="BY403" s="24"/>
      <c r="BZ403" s="21"/>
      <c r="CA403" s="22"/>
      <c r="CB403" s="23"/>
      <c r="CC403" s="24"/>
      <c r="CD403" s="21"/>
      <c r="CE403" s="22"/>
      <c r="CF403" s="23"/>
      <c r="CG403" s="24"/>
      <c r="CH403" s="21"/>
      <c r="CI403" s="22"/>
      <c r="CJ403" s="23"/>
      <c r="CK403" s="24"/>
      <c r="CL403" s="21"/>
      <c r="CM403" s="22"/>
      <c r="CN403" s="23"/>
      <c r="CO403" s="24"/>
      <c r="CP403" s="21"/>
      <c r="CQ403" s="22"/>
      <c r="CR403" s="23"/>
      <c r="CS403" s="24"/>
      <c r="CT403" s="21"/>
      <c r="CU403" s="22"/>
      <c r="CV403" s="23"/>
      <c r="CW403" s="24"/>
      <c r="CX403" s="21"/>
      <c r="CY403" s="22"/>
      <c r="CZ403" s="23"/>
      <c r="DA403" s="24"/>
      <c r="DB403" s="21"/>
      <c r="DC403" s="22"/>
      <c r="DD403" s="23"/>
      <c r="DE403" s="24"/>
      <c r="DF403" s="21"/>
      <c r="DG403" s="22"/>
      <c r="DH403" s="23"/>
      <c r="DI403" s="24"/>
      <c r="DJ403" s="21"/>
      <c r="DK403" s="22"/>
      <c r="DL403" s="23"/>
      <c r="DM403" s="24"/>
      <c r="DN403" s="21"/>
      <c r="DO403" s="22"/>
      <c r="DP403" s="23"/>
      <c r="DQ403" s="24"/>
      <c r="DR403" s="21"/>
      <c r="DS403" s="22"/>
      <c r="DT403" s="23"/>
      <c r="DU403" s="24"/>
      <c r="DV403" s="21"/>
      <c r="DW403" s="22"/>
      <c r="DX403" s="23"/>
      <c r="DY403" s="24"/>
      <c r="DZ403" s="21"/>
      <c r="EA403" s="22"/>
      <c r="EB403" s="23"/>
      <c r="EC403" s="24"/>
      <c r="ED403" s="21"/>
      <c r="EE403" s="22"/>
      <c r="EF403" s="23"/>
      <c r="EG403" s="24"/>
      <c r="EH403" s="21"/>
      <c r="EI403" s="22"/>
      <c r="EJ403" s="23"/>
      <c r="EK403" s="24"/>
      <c r="EL403" s="21"/>
    </row>
    <row r="404" spans="1:142" s="16" customFormat="1" ht="33" customHeight="1">
      <c r="A404" s="517"/>
      <c r="B404" s="521" t="s">
        <v>519</v>
      </c>
      <c r="C404" s="513" t="s">
        <v>266</v>
      </c>
      <c r="D404" s="229" t="s">
        <v>1084</v>
      </c>
      <c r="E404" s="229" t="s">
        <v>203</v>
      </c>
      <c r="F404" s="123" t="s">
        <v>1041</v>
      </c>
      <c r="G404" s="209"/>
      <c r="H404" s="209"/>
      <c r="I404" s="209"/>
      <c r="J404" s="270"/>
      <c r="K404" s="209"/>
      <c r="L404" s="209"/>
      <c r="M404" s="230"/>
      <c r="N404" s="230"/>
      <c r="O404" s="209"/>
      <c r="P404" s="209"/>
      <c r="Q404" s="357"/>
      <c r="R404" s="76"/>
      <c r="S404" s="209"/>
      <c r="T404" s="209"/>
      <c r="U404" s="236"/>
      <c r="V404" s="285"/>
      <c r="W404" s="230"/>
      <c r="X404" s="209"/>
      <c r="Y404" s="209"/>
      <c r="Z404" s="357"/>
      <c r="AA404" s="76"/>
      <c r="AB404" s="110"/>
      <c r="AC404" s="449">
        <v>54</v>
      </c>
      <c r="AD404" s="469"/>
      <c r="AE404" s="209">
        <v>54</v>
      </c>
      <c r="AF404" s="230"/>
      <c r="AG404" s="230"/>
      <c r="AH404" s="209"/>
      <c r="AI404" s="209"/>
      <c r="AJ404" s="209"/>
      <c r="AK404" s="209"/>
      <c r="AL404" s="230">
        <v>0</v>
      </c>
      <c r="AM404" s="110" t="s">
        <v>532</v>
      </c>
      <c r="AN404" s="242"/>
      <c r="AO404" s="498"/>
      <c r="AP404" s="24"/>
      <c r="AQ404" s="21"/>
      <c r="AR404" s="22"/>
      <c r="AS404" s="23"/>
      <c r="AT404" s="24"/>
      <c r="AU404" s="21"/>
      <c r="AV404" s="22"/>
      <c r="AW404" s="23"/>
      <c r="AX404" s="24"/>
      <c r="AY404" s="21"/>
      <c r="AZ404" s="22"/>
      <c r="BA404" s="23"/>
      <c r="BB404" s="24"/>
      <c r="BC404" s="21"/>
      <c r="BD404" s="22"/>
      <c r="BE404" s="23"/>
      <c r="BF404" s="24"/>
      <c r="BG404" s="21"/>
      <c r="BH404" s="22"/>
      <c r="BI404" s="23"/>
      <c r="BJ404" s="24"/>
      <c r="BK404" s="21"/>
      <c r="BL404" s="23"/>
      <c r="BM404" s="24"/>
      <c r="BN404" s="21"/>
      <c r="BO404" s="22"/>
      <c r="BP404" s="23"/>
      <c r="BQ404" s="24"/>
      <c r="BR404" s="21"/>
      <c r="BS404" s="22"/>
      <c r="BT404" s="23"/>
      <c r="BU404" s="24"/>
      <c r="BV404" s="21"/>
      <c r="BW404" s="22"/>
      <c r="BX404" s="23"/>
      <c r="BY404" s="24"/>
      <c r="BZ404" s="21"/>
      <c r="CA404" s="22"/>
      <c r="CB404" s="23"/>
      <c r="CC404" s="24"/>
      <c r="CD404" s="21"/>
      <c r="CE404" s="22"/>
      <c r="CF404" s="23"/>
      <c r="CG404" s="24"/>
      <c r="CH404" s="21"/>
      <c r="CI404" s="22"/>
      <c r="CJ404" s="23"/>
      <c r="CK404" s="24"/>
      <c r="CL404" s="21"/>
      <c r="CM404" s="22"/>
      <c r="CN404" s="23"/>
      <c r="CO404" s="24"/>
      <c r="CP404" s="21"/>
      <c r="CQ404" s="22"/>
      <c r="CR404" s="23"/>
      <c r="CS404" s="24"/>
      <c r="CT404" s="21"/>
      <c r="CU404" s="22"/>
      <c r="CV404" s="23"/>
      <c r="CW404" s="24"/>
      <c r="CX404" s="21"/>
      <c r="CY404" s="22"/>
      <c r="CZ404" s="23"/>
      <c r="DA404" s="24"/>
      <c r="DB404" s="21"/>
      <c r="DC404" s="22"/>
      <c r="DD404" s="23"/>
      <c r="DE404" s="24"/>
      <c r="DF404" s="21"/>
      <c r="DG404" s="22"/>
      <c r="DH404" s="23"/>
      <c r="DI404" s="24"/>
      <c r="DJ404" s="21"/>
      <c r="DK404" s="22"/>
      <c r="DL404" s="23"/>
      <c r="DM404" s="24"/>
      <c r="DN404" s="21"/>
      <c r="DO404" s="22"/>
      <c r="DP404" s="23"/>
      <c r="DQ404" s="24"/>
      <c r="DR404" s="21"/>
      <c r="DS404" s="22"/>
      <c r="DT404" s="23"/>
      <c r="DU404" s="24"/>
      <c r="DV404" s="21"/>
      <c r="DW404" s="22"/>
      <c r="DX404" s="23"/>
      <c r="DY404" s="24"/>
      <c r="DZ404" s="21"/>
      <c r="EA404" s="22"/>
      <c r="EB404" s="23"/>
      <c r="EC404" s="24"/>
      <c r="ED404" s="21"/>
      <c r="EE404" s="22"/>
      <c r="EF404" s="23"/>
      <c r="EG404" s="24"/>
      <c r="EH404" s="21"/>
      <c r="EI404" s="22"/>
      <c r="EJ404" s="23"/>
      <c r="EK404" s="24"/>
      <c r="EL404" s="21"/>
    </row>
    <row r="405" spans="1:142" s="16" customFormat="1" ht="33" customHeight="1">
      <c r="A405" s="517"/>
      <c r="B405" s="521" t="s">
        <v>519</v>
      </c>
      <c r="C405" s="513" t="s">
        <v>1017</v>
      </c>
      <c r="D405" s="229" t="s">
        <v>64</v>
      </c>
      <c r="E405" s="229" t="s">
        <v>209</v>
      </c>
      <c r="F405" s="123" t="s">
        <v>1041</v>
      </c>
      <c r="G405" s="209"/>
      <c r="H405" s="209"/>
      <c r="I405" s="209"/>
      <c r="J405" s="270"/>
      <c r="K405" s="209"/>
      <c r="L405" s="209"/>
      <c r="M405" s="230"/>
      <c r="N405" s="230"/>
      <c r="O405" s="209"/>
      <c r="P405" s="209"/>
      <c r="Q405" s="357"/>
      <c r="R405" s="76"/>
      <c r="S405" s="209"/>
      <c r="T405" s="209"/>
      <c r="U405" s="236"/>
      <c r="V405" s="285"/>
      <c r="W405" s="230"/>
      <c r="X405" s="209"/>
      <c r="Y405" s="209"/>
      <c r="Z405" s="357"/>
      <c r="AA405" s="76"/>
      <c r="AB405" s="110"/>
      <c r="AC405" s="449">
        <v>10</v>
      </c>
      <c r="AD405" s="469"/>
      <c r="AE405" s="209">
        <v>10</v>
      </c>
      <c r="AF405" s="230"/>
      <c r="AG405" s="230"/>
      <c r="AH405" s="209"/>
      <c r="AI405" s="209"/>
      <c r="AJ405" s="209"/>
      <c r="AK405" s="209"/>
      <c r="AL405" s="230">
        <v>0</v>
      </c>
      <c r="AM405" s="110" t="s">
        <v>532</v>
      </c>
      <c r="AN405" s="242"/>
      <c r="AO405" s="498"/>
      <c r="AP405" s="24"/>
      <c r="AQ405" s="21"/>
      <c r="AR405" s="22"/>
      <c r="AS405" s="23"/>
      <c r="AT405" s="24"/>
      <c r="AU405" s="21"/>
      <c r="AV405" s="22"/>
      <c r="AW405" s="23"/>
      <c r="AX405" s="24"/>
      <c r="AY405" s="21"/>
      <c r="AZ405" s="22"/>
      <c r="BA405" s="23"/>
      <c r="BB405" s="24"/>
      <c r="BC405" s="21"/>
      <c r="BD405" s="22"/>
      <c r="BE405" s="23"/>
      <c r="BF405" s="24"/>
      <c r="BG405" s="21"/>
      <c r="BH405" s="22"/>
      <c r="BI405" s="23"/>
      <c r="BJ405" s="24"/>
      <c r="BK405" s="21"/>
      <c r="BL405" s="23"/>
      <c r="BM405" s="24"/>
      <c r="BN405" s="21"/>
      <c r="BO405" s="22"/>
      <c r="BP405" s="23"/>
      <c r="BQ405" s="24"/>
      <c r="BR405" s="21"/>
      <c r="BS405" s="22"/>
      <c r="BT405" s="23"/>
      <c r="BU405" s="24"/>
      <c r="BV405" s="21"/>
      <c r="BW405" s="22"/>
      <c r="BX405" s="23"/>
      <c r="BY405" s="24"/>
      <c r="BZ405" s="21"/>
      <c r="CA405" s="22"/>
      <c r="CB405" s="23"/>
      <c r="CC405" s="24"/>
      <c r="CD405" s="21"/>
      <c r="CE405" s="22"/>
      <c r="CF405" s="23"/>
      <c r="CG405" s="24"/>
      <c r="CH405" s="21"/>
      <c r="CI405" s="22"/>
      <c r="CJ405" s="23"/>
      <c r="CK405" s="24"/>
      <c r="CL405" s="21"/>
      <c r="CM405" s="22"/>
      <c r="CN405" s="23"/>
      <c r="CO405" s="24"/>
      <c r="CP405" s="21"/>
      <c r="CQ405" s="22"/>
      <c r="CR405" s="23"/>
      <c r="CS405" s="24"/>
      <c r="CT405" s="21"/>
      <c r="CU405" s="22"/>
      <c r="CV405" s="23"/>
      <c r="CW405" s="24"/>
      <c r="CX405" s="21"/>
      <c r="CY405" s="22"/>
      <c r="CZ405" s="23"/>
      <c r="DA405" s="24"/>
      <c r="DB405" s="21"/>
      <c r="DC405" s="22"/>
      <c r="DD405" s="23"/>
      <c r="DE405" s="24"/>
      <c r="DF405" s="21"/>
      <c r="DG405" s="22"/>
      <c r="DH405" s="23"/>
      <c r="DI405" s="24"/>
      <c r="DJ405" s="21"/>
      <c r="DK405" s="22"/>
      <c r="DL405" s="23"/>
      <c r="DM405" s="24"/>
      <c r="DN405" s="21"/>
      <c r="DO405" s="22"/>
      <c r="DP405" s="23"/>
      <c r="DQ405" s="24"/>
      <c r="DR405" s="21"/>
      <c r="DS405" s="22"/>
      <c r="DT405" s="23"/>
      <c r="DU405" s="24"/>
      <c r="DV405" s="21"/>
      <c r="DW405" s="22"/>
      <c r="DX405" s="23"/>
      <c r="DY405" s="24"/>
      <c r="DZ405" s="21"/>
      <c r="EA405" s="22"/>
      <c r="EB405" s="23"/>
      <c r="EC405" s="24"/>
      <c r="ED405" s="21"/>
      <c r="EE405" s="22"/>
      <c r="EF405" s="23"/>
      <c r="EG405" s="24"/>
      <c r="EH405" s="21"/>
      <c r="EI405" s="22"/>
      <c r="EJ405" s="23"/>
      <c r="EK405" s="24"/>
      <c r="EL405" s="21"/>
    </row>
    <row r="406" spans="1:142" s="16" customFormat="1" ht="33" customHeight="1">
      <c r="A406" s="517"/>
      <c r="B406" s="521" t="s">
        <v>519</v>
      </c>
      <c r="C406" s="513" t="s">
        <v>268</v>
      </c>
      <c r="D406" s="229" t="s">
        <v>1091</v>
      </c>
      <c r="E406" s="229" t="s">
        <v>269</v>
      </c>
      <c r="F406" s="123" t="s">
        <v>1041</v>
      </c>
      <c r="G406" s="209"/>
      <c r="H406" s="209"/>
      <c r="I406" s="209"/>
      <c r="J406" s="270"/>
      <c r="K406" s="209"/>
      <c r="L406" s="209"/>
      <c r="M406" s="230"/>
      <c r="N406" s="230"/>
      <c r="O406" s="209"/>
      <c r="P406" s="209"/>
      <c r="Q406" s="357"/>
      <c r="R406" s="76"/>
      <c r="S406" s="209"/>
      <c r="T406" s="209"/>
      <c r="U406" s="236"/>
      <c r="V406" s="285"/>
      <c r="W406" s="230"/>
      <c r="X406" s="209"/>
      <c r="Y406" s="209"/>
      <c r="Z406" s="357"/>
      <c r="AA406" s="76"/>
      <c r="AB406" s="110"/>
      <c r="AC406" s="449">
        <v>12</v>
      </c>
      <c r="AD406" s="469"/>
      <c r="AE406" s="209">
        <v>12</v>
      </c>
      <c r="AF406" s="230"/>
      <c r="AG406" s="230"/>
      <c r="AH406" s="209"/>
      <c r="AI406" s="209"/>
      <c r="AJ406" s="209"/>
      <c r="AK406" s="209"/>
      <c r="AL406" s="230">
        <v>0</v>
      </c>
      <c r="AM406" s="110" t="s">
        <v>532</v>
      </c>
      <c r="AN406" s="242"/>
      <c r="AO406" s="498"/>
      <c r="AP406" s="24"/>
      <c r="AQ406" s="21"/>
      <c r="AR406" s="22"/>
      <c r="AS406" s="23"/>
      <c r="AT406" s="24"/>
      <c r="AU406" s="21"/>
      <c r="AV406" s="22"/>
      <c r="AW406" s="23"/>
      <c r="AX406" s="24"/>
      <c r="AY406" s="21"/>
      <c r="AZ406" s="22"/>
      <c r="BA406" s="23"/>
      <c r="BB406" s="24"/>
      <c r="BC406" s="21"/>
      <c r="BD406" s="22"/>
      <c r="BE406" s="23"/>
      <c r="BF406" s="24"/>
      <c r="BG406" s="21"/>
      <c r="BH406" s="22"/>
      <c r="BI406" s="23"/>
      <c r="BJ406" s="24"/>
      <c r="BK406" s="21"/>
      <c r="BL406" s="23"/>
      <c r="BM406" s="24"/>
      <c r="BN406" s="21"/>
      <c r="BO406" s="22"/>
      <c r="BP406" s="23"/>
      <c r="BQ406" s="24"/>
      <c r="BR406" s="21"/>
      <c r="BS406" s="22"/>
      <c r="BT406" s="23"/>
      <c r="BU406" s="24"/>
      <c r="BV406" s="21"/>
      <c r="BW406" s="22"/>
      <c r="BX406" s="23"/>
      <c r="BY406" s="24"/>
      <c r="BZ406" s="21"/>
      <c r="CA406" s="22"/>
      <c r="CB406" s="23"/>
      <c r="CC406" s="24"/>
      <c r="CD406" s="21"/>
      <c r="CE406" s="22"/>
      <c r="CF406" s="23"/>
      <c r="CG406" s="24"/>
      <c r="CH406" s="21"/>
      <c r="CI406" s="22"/>
      <c r="CJ406" s="23"/>
      <c r="CK406" s="24"/>
      <c r="CL406" s="21"/>
      <c r="CM406" s="22"/>
      <c r="CN406" s="23"/>
      <c r="CO406" s="24"/>
      <c r="CP406" s="21"/>
      <c r="CQ406" s="22"/>
      <c r="CR406" s="23"/>
      <c r="CS406" s="24"/>
      <c r="CT406" s="21"/>
      <c r="CU406" s="22"/>
      <c r="CV406" s="23"/>
      <c r="CW406" s="24"/>
      <c r="CX406" s="21"/>
      <c r="CY406" s="22"/>
      <c r="CZ406" s="23"/>
      <c r="DA406" s="24"/>
      <c r="DB406" s="21"/>
      <c r="DC406" s="22"/>
      <c r="DD406" s="23"/>
      <c r="DE406" s="24"/>
      <c r="DF406" s="21"/>
      <c r="DG406" s="22"/>
      <c r="DH406" s="23"/>
      <c r="DI406" s="24"/>
      <c r="DJ406" s="21"/>
      <c r="DK406" s="22"/>
      <c r="DL406" s="23"/>
      <c r="DM406" s="24"/>
      <c r="DN406" s="21"/>
      <c r="DO406" s="22"/>
      <c r="DP406" s="23"/>
      <c r="DQ406" s="24"/>
      <c r="DR406" s="21"/>
      <c r="DS406" s="22"/>
      <c r="DT406" s="23"/>
      <c r="DU406" s="24"/>
      <c r="DV406" s="21"/>
      <c r="DW406" s="22"/>
      <c r="DX406" s="23"/>
      <c r="DY406" s="24"/>
      <c r="DZ406" s="21"/>
      <c r="EA406" s="22"/>
      <c r="EB406" s="23"/>
      <c r="EC406" s="24"/>
      <c r="ED406" s="21"/>
      <c r="EE406" s="22"/>
      <c r="EF406" s="23"/>
      <c r="EG406" s="24"/>
      <c r="EH406" s="21"/>
      <c r="EI406" s="22"/>
      <c r="EJ406" s="23"/>
      <c r="EK406" s="24"/>
      <c r="EL406" s="21"/>
    </row>
    <row r="407" spans="1:142" s="16" customFormat="1" ht="33" customHeight="1">
      <c r="A407" s="517"/>
      <c r="B407" s="521" t="s">
        <v>519</v>
      </c>
      <c r="C407" s="513" t="s">
        <v>1022</v>
      </c>
      <c r="D407" s="229" t="s">
        <v>1082</v>
      </c>
      <c r="E407" s="229" t="s">
        <v>288</v>
      </c>
      <c r="F407" s="123" t="s">
        <v>1041</v>
      </c>
      <c r="G407" s="209"/>
      <c r="H407" s="209"/>
      <c r="I407" s="209"/>
      <c r="J407" s="270"/>
      <c r="K407" s="209"/>
      <c r="L407" s="209"/>
      <c r="M407" s="230"/>
      <c r="N407" s="230"/>
      <c r="O407" s="209"/>
      <c r="P407" s="209"/>
      <c r="Q407" s="357"/>
      <c r="R407" s="76"/>
      <c r="S407" s="209"/>
      <c r="T407" s="209"/>
      <c r="U407" s="236"/>
      <c r="V407" s="285"/>
      <c r="W407" s="230"/>
      <c r="X407" s="209"/>
      <c r="Y407" s="209"/>
      <c r="Z407" s="357"/>
      <c r="AA407" s="76"/>
      <c r="AB407" s="110"/>
      <c r="AC407" s="449">
        <v>69</v>
      </c>
      <c r="AD407" s="469"/>
      <c r="AE407" s="209">
        <v>69</v>
      </c>
      <c r="AF407" s="230"/>
      <c r="AG407" s="230"/>
      <c r="AH407" s="209"/>
      <c r="AI407" s="209"/>
      <c r="AJ407" s="209"/>
      <c r="AK407" s="209"/>
      <c r="AL407" s="230">
        <v>0</v>
      </c>
      <c r="AM407" s="110" t="s">
        <v>532</v>
      </c>
      <c r="AN407" s="242"/>
      <c r="AO407" s="498"/>
      <c r="AP407" s="24"/>
      <c r="AQ407" s="21"/>
      <c r="AR407" s="22"/>
      <c r="AS407" s="23"/>
      <c r="AT407" s="24"/>
      <c r="AU407" s="21"/>
      <c r="AV407" s="22"/>
      <c r="AW407" s="23"/>
      <c r="AX407" s="24"/>
      <c r="AY407" s="21"/>
      <c r="AZ407" s="22"/>
      <c r="BA407" s="23"/>
      <c r="BB407" s="24"/>
      <c r="BC407" s="21"/>
      <c r="BD407" s="22"/>
      <c r="BE407" s="23"/>
      <c r="BF407" s="24"/>
      <c r="BG407" s="21"/>
      <c r="BH407" s="22"/>
      <c r="BI407" s="23"/>
      <c r="BJ407" s="24"/>
      <c r="BK407" s="21"/>
      <c r="BL407" s="23"/>
      <c r="BM407" s="24"/>
      <c r="BN407" s="21"/>
      <c r="BO407" s="22"/>
      <c r="BP407" s="23"/>
      <c r="BQ407" s="24"/>
      <c r="BR407" s="21"/>
      <c r="BS407" s="22"/>
      <c r="BT407" s="23"/>
      <c r="BU407" s="24"/>
      <c r="BV407" s="21"/>
      <c r="BW407" s="22"/>
      <c r="BX407" s="23"/>
      <c r="BY407" s="24"/>
      <c r="BZ407" s="21"/>
      <c r="CA407" s="22"/>
      <c r="CB407" s="23"/>
      <c r="CC407" s="24"/>
      <c r="CD407" s="21"/>
      <c r="CE407" s="22"/>
      <c r="CF407" s="23"/>
      <c r="CG407" s="24"/>
      <c r="CH407" s="21"/>
      <c r="CI407" s="22"/>
      <c r="CJ407" s="23"/>
      <c r="CK407" s="24"/>
      <c r="CL407" s="21"/>
      <c r="CM407" s="22"/>
      <c r="CN407" s="23"/>
      <c r="CO407" s="24"/>
      <c r="CP407" s="21"/>
      <c r="CQ407" s="22"/>
      <c r="CR407" s="23"/>
      <c r="CS407" s="24"/>
      <c r="CT407" s="21"/>
      <c r="CU407" s="22"/>
      <c r="CV407" s="23"/>
      <c r="CW407" s="24"/>
      <c r="CX407" s="21"/>
      <c r="CY407" s="22"/>
      <c r="CZ407" s="23"/>
      <c r="DA407" s="24"/>
      <c r="DB407" s="21"/>
      <c r="DC407" s="22"/>
      <c r="DD407" s="23"/>
      <c r="DE407" s="24"/>
      <c r="DF407" s="21"/>
      <c r="DG407" s="22"/>
      <c r="DH407" s="23"/>
      <c r="DI407" s="24"/>
      <c r="DJ407" s="21"/>
      <c r="DK407" s="22"/>
      <c r="DL407" s="23"/>
      <c r="DM407" s="24"/>
      <c r="DN407" s="21"/>
      <c r="DO407" s="22"/>
      <c r="DP407" s="23"/>
      <c r="DQ407" s="24"/>
      <c r="DR407" s="21"/>
      <c r="DS407" s="22"/>
      <c r="DT407" s="23"/>
      <c r="DU407" s="24"/>
      <c r="DV407" s="21"/>
      <c r="DW407" s="22"/>
      <c r="DX407" s="23"/>
      <c r="DY407" s="24"/>
      <c r="DZ407" s="21"/>
      <c r="EA407" s="22"/>
      <c r="EB407" s="23"/>
      <c r="EC407" s="24"/>
      <c r="ED407" s="21"/>
      <c r="EE407" s="22"/>
      <c r="EF407" s="23"/>
      <c r="EG407" s="24"/>
      <c r="EH407" s="21"/>
      <c r="EI407" s="22"/>
      <c r="EJ407" s="23"/>
      <c r="EK407" s="24"/>
      <c r="EL407" s="21"/>
    </row>
    <row r="408" spans="1:142" s="16" customFormat="1" ht="33" customHeight="1">
      <c r="A408" s="517"/>
      <c r="B408" s="521" t="s">
        <v>519</v>
      </c>
      <c r="C408" s="513" t="s">
        <v>1023</v>
      </c>
      <c r="D408" s="229" t="s">
        <v>1083</v>
      </c>
      <c r="E408" s="229" t="s">
        <v>203</v>
      </c>
      <c r="F408" s="123" t="s">
        <v>1041</v>
      </c>
      <c r="G408" s="209"/>
      <c r="H408" s="209"/>
      <c r="I408" s="209"/>
      <c r="J408" s="270"/>
      <c r="K408" s="209"/>
      <c r="L408" s="209"/>
      <c r="M408" s="230"/>
      <c r="N408" s="230"/>
      <c r="O408" s="209"/>
      <c r="P408" s="209"/>
      <c r="Q408" s="357"/>
      <c r="R408" s="76"/>
      <c r="S408" s="209"/>
      <c r="T408" s="209"/>
      <c r="U408" s="236"/>
      <c r="V408" s="285"/>
      <c r="W408" s="230"/>
      <c r="X408" s="209"/>
      <c r="Y408" s="209"/>
      <c r="Z408" s="357"/>
      <c r="AA408" s="76"/>
      <c r="AB408" s="110"/>
      <c r="AC408" s="449">
        <v>14</v>
      </c>
      <c r="AD408" s="469"/>
      <c r="AE408" s="209">
        <v>14</v>
      </c>
      <c r="AF408" s="230"/>
      <c r="AG408" s="230"/>
      <c r="AH408" s="209"/>
      <c r="AI408" s="209"/>
      <c r="AJ408" s="209"/>
      <c r="AK408" s="209"/>
      <c r="AL408" s="230">
        <v>0</v>
      </c>
      <c r="AM408" s="110" t="s">
        <v>532</v>
      </c>
      <c r="AN408" s="242"/>
      <c r="AO408" s="498"/>
      <c r="AP408" s="24"/>
      <c r="AQ408" s="21"/>
      <c r="AR408" s="22"/>
      <c r="AS408" s="23"/>
      <c r="AT408" s="24"/>
      <c r="AU408" s="21"/>
      <c r="AV408" s="22"/>
      <c r="AW408" s="23"/>
      <c r="AX408" s="24"/>
      <c r="AY408" s="21"/>
      <c r="AZ408" s="22"/>
      <c r="BA408" s="23"/>
      <c r="BB408" s="24"/>
      <c r="BC408" s="21"/>
      <c r="BD408" s="22"/>
      <c r="BE408" s="23"/>
      <c r="BF408" s="24"/>
      <c r="BG408" s="21"/>
      <c r="BH408" s="22"/>
      <c r="BI408" s="23"/>
      <c r="BJ408" s="24"/>
      <c r="BK408" s="21"/>
      <c r="BL408" s="23"/>
      <c r="BM408" s="24"/>
      <c r="BN408" s="21"/>
      <c r="BO408" s="22"/>
      <c r="BP408" s="23"/>
      <c r="BQ408" s="24"/>
      <c r="BR408" s="21"/>
      <c r="BS408" s="22"/>
      <c r="BT408" s="23"/>
      <c r="BU408" s="24"/>
      <c r="BV408" s="21"/>
      <c r="BW408" s="22"/>
      <c r="BX408" s="23"/>
      <c r="BY408" s="24"/>
      <c r="BZ408" s="21"/>
      <c r="CA408" s="22"/>
      <c r="CB408" s="23"/>
      <c r="CC408" s="24"/>
      <c r="CD408" s="21"/>
      <c r="CE408" s="22"/>
      <c r="CF408" s="23"/>
      <c r="CG408" s="24"/>
      <c r="CH408" s="21"/>
      <c r="CI408" s="22"/>
      <c r="CJ408" s="23"/>
      <c r="CK408" s="24"/>
      <c r="CL408" s="21"/>
      <c r="CM408" s="22"/>
      <c r="CN408" s="23"/>
      <c r="CO408" s="24"/>
      <c r="CP408" s="21"/>
      <c r="CQ408" s="22"/>
      <c r="CR408" s="23"/>
      <c r="CS408" s="24"/>
      <c r="CT408" s="21"/>
      <c r="CU408" s="22"/>
      <c r="CV408" s="23"/>
      <c r="CW408" s="24"/>
      <c r="CX408" s="21"/>
      <c r="CY408" s="22"/>
      <c r="CZ408" s="23"/>
      <c r="DA408" s="24"/>
      <c r="DB408" s="21"/>
      <c r="DC408" s="22"/>
      <c r="DD408" s="23"/>
      <c r="DE408" s="24"/>
      <c r="DF408" s="21"/>
      <c r="DG408" s="22"/>
      <c r="DH408" s="23"/>
      <c r="DI408" s="24"/>
      <c r="DJ408" s="21"/>
      <c r="DK408" s="22"/>
      <c r="DL408" s="23"/>
      <c r="DM408" s="24"/>
      <c r="DN408" s="21"/>
      <c r="DO408" s="22"/>
      <c r="DP408" s="23"/>
      <c r="DQ408" s="24"/>
      <c r="DR408" s="21"/>
      <c r="DS408" s="22"/>
      <c r="DT408" s="23"/>
      <c r="DU408" s="24"/>
      <c r="DV408" s="21"/>
      <c r="DW408" s="22"/>
      <c r="DX408" s="23"/>
      <c r="DY408" s="24"/>
      <c r="DZ408" s="21"/>
      <c r="EA408" s="22"/>
      <c r="EB408" s="23"/>
      <c r="EC408" s="24"/>
      <c r="ED408" s="21"/>
      <c r="EE408" s="22"/>
      <c r="EF408" s="23"/>
      <c r="EG408" s="24"/>
      <c r="EH408" s="21"/>
      <c r="EI408" s="22"/>
      <c r="EJ408" s="23"/>
      <c r="EK408" s="24"/>
      <c r="EL408" s="21"/>
    </row>
    <row r="409" spans="1:142" s="16" customFormat="1" ht="33" customHeight="1">
      <c r="A409" s="517"/>
      <c r="B409" s="521" t="s">
        <v>519</v>
      </c>
      <c r="C409" s="513" t="s">
        <v>1023</v>
      </c>
      <c r="D409" s="229" t="s">
        <v>1083</v>
      </c>
      <c r="E409" s="229" t="s">
        <v>203</v>
      </c>
      <c r="F409" s="123" t="s">
        <v>1041</v>
      </c>
      <c r="G409" s="209"/>
      <c r="H409" s="209"/>
      <c r="I409" s="209"/>
      <c r="J409" s="270"/>
      <c r="K409" s="209"/>
      <c r="L409" s="209"/>
      <c r="M409" s="230"/>
      <c r="N409" s="230"/>
      <c r="O409" s="209"/>
      <c r="P409" s="209"/>
      <c r="Q409" s="357"/>
      <c r="R409" s="76"/>
      <c r="S409" s="209"/>
      <c r="T409" s="209"/>
      <c r="U409" s="209"/>
      <c r="V409" s="230"/>
      <c r="W409" s="230"/>
      <c r="X409" s="209"/>
      <c r="Y409" s="209"/>
      <c r="Z409" s="357"/>
      <c r="AA409" s="76"/>
      <c r="AB409" s="110"/>
      <c r="AC409" s="449">
        <v>2</v>
      </c>
      <c r="AD409" s="469"/>
      <c r="AE409" s="209">
        <v>2</v>
      </c>
      <c r="AF409" s="230"/>
      <c r="AG409" s="230"/>
      <c r="AH409" s="209"/>
      <c r="AI409" s="209"/>
      <c r="AJ409" s="209"/>
      <c r="AK409" s="209"/>
      <c r="AL409" s="230">
        <v>0</v>
      </c>
      <c r="AM409" s="110" t="s">
        <v>532</v>
      </c>
      <c r="AN409" s="242"/>
      <c r="AO409" s="498"/>
      <c r="AP409" s="24"/>
      <c r="AQ409" s="21"/>
      <c r="AR409" s="22"/>
      <c r="AS409" s="23"/>
      <c r="AT409" s="24"/>
      <c r="AU409" s="21"/>
      <c r="AV409" s="22"/>
      <c r="AW409" s="23"/>
      <c r="AX409" s="24"/>
      <c r="AY409" s="21"/>
      <c r="AZ409" s="22"/>
      <c r="BA409" s="23"/>
      <c r="BB409" s="24"/>
      <c r="BC409" s="21"/>
      <c r="BD409" s="22"/>
      <c r="BE409" s="23"/>
      <c r="BF409" s="24"/>
      <c r="BG409" s="21"/>
      <c r="BH409" s="22"/>
      <c r="BI409" s="23"/>
      <c r="BJ409" s="24"/>
      <c r="BK409" s="21"/>
      <c r="BL409" s="23"/>
      <c r="BM409" s="24"/>
      <c r="BN409" s="21"/>
      <c r="BO409" s="22"/>
      <c r="BP409" s="23"/>
      <c r="BQ409" s="24"/>
      <c r="BR409" s="21"/>
      <c r="BS409" s="22"/>
      <c r="BT409" s="23"/>
      <c r="BU409" s="24"/>
      <c r="BV409" s="21"/>
      <c r="BW409" s="22"/>
      <c r="BX409" s="23"/>
      <c r="BY409" s="24"/>
      <c r="BZ409" s="21"/>
      <c r="CA409" s="22"/>
      <c r="CB409" s="23"/>
      <c r="CC409" s="24"/>
      <c r="CD409" s="21"/>
      <c r="CE409" s="22"/>
      <c r="CF409" s="23"/>
      <c r="CG409" s="24"/>
      <c r="CH409" s="21"/>
      <c r="CI409" s="22"/>
      <c r="CJ409" s="23"/>
      <c r="CK409" s="24"/>
      <c r="CL409" s="21"/>
      <c r="CM409" s="22"/>
      <c r="CN409" s="23"/>
      <c r="CO409" s="24"/>
      <c r="CP409" s="21"/>
      <c r="CQ409" s="22"/>
      <c r="CR409" s="23"/>
      <c r="CS409" s="24"/>
      <c r="CT409" s="21"/>
      <c r="CU409" s="22"/>
      <c r="CV409" s="23"/>
      <c r="CW409" s="24"/>
      <c r="CX409" s="21"/>
      <c r="CY409" s="22"/>
      <c r="CZ409" s="23"/>
      <c r="DA409" s="24"/>
      <c r="DB409" s="21"/>
      <c r="DC409" s="22"/>
      <c r="DD409" s="23"/>
      <c r="DE409" s="24"/>
      <c r="DF409" s="21"/>
      <c r="DG409" s="22"/>
      <c r="DH409" s="23"/>
      <c r="DI409" s="24"/>
      <c r="DJ409" s="21"/>
      <c r="DK409" s="22"/>
      <c r="DL409" s="23"/>
      <c r="DM409" s="24"/>
      <c r="DN409" s="21"/>
      <c r="DO409" s="22"/>
      <c r="DP409" s="23"/>
      <c r="DQ409" s="24"/>
      <c r="DR409" s="21"/>
      <c r="DS409" s="22"/>
      <c r="DT409" s="23"/>
      <c r="DU409" s="24"/>
      <c r="DV409" s="21"/>
      <c r="DW409" s="22"/>
      <c r="DX409" s="23"/>
      <c r="DY409" s="24"/>
      <c r="DZ409" s="21"/>
      <c r="EA409" s="22"/>
      <c r="EB409" s="23"/>
      <c r="EC409" s="24"/>
      <c r="ED409" s="21"/>
      <c r="EE409" s="22"/>
      <c r="EF409" s="23"/>
      <c r="EG409" s="24"/>
      <c r="EH409" s="21"/>
      <c r="EI409" s="22"/>
      <c r="EJ409" s="23"/>
      <c r="EK409" s="24"/>
      <c r="EL409" s="21"/>
    </row>
    <row r="410" spans="1:142" s="16" customFormat="1" ht="33" customHeight="1">
      <c r="A410" s="517"/>
      <c r="B410" s="521" t="s">
        <v>519</v>
      </c>
      <c r="C410" s="513" t="s">
        <v>1074</v>
      </c>
      <c r="D410" s="438" t="s">
        <v>1075</v>
      </c>
      <c r="E410" s="439" t="s">
        <v>983</v>
      </c>
      <c r="F410" s="163" t="s">
        <v>1041</v>
      </c>
      <c r="G410" s="440"/>
      <c r="H410" s="440"/>
      <c r="I410" s="440"/>
      <c r="J410" s="441"/>
      <c r="K410" s="440"/>
      <c r="L410" s="440"/>
      <c r="M410" s="442"/>
      <c r="N410" s="442"/>
      <c r="O410" s="440"/>
      <c r="P410" s="440"/>
      <c r="Q410" s="357"/>
      <c r="R410" s="75"/>
      <c r="S410" s="440"/>
      <c r="T410" s="440"/>
      <c r="U410" s="440"/>
      <c r="V410" s="442"/>
      <c r="W410" s="442"/>
      <c r="X410" s="440"/>
      <c r="Y410" s="440"/>
      <c r="Z410" s="357"/>
      <c r="AA410" s="75"/>
      <c r="AB410" s="137"/>
      <c r="AC410" s="452">
        <v>9</v>
      </c>
      <c r="AD410" s="475"/>
      <c r="AE410" s="440">
        <v>9</v>
      </c>
      <c r="AF410" s="442"/>
      <c r="AG410" s="442"/>
      <c r="AH410" s="440"/>
      <c r="AI410" s="440"/>
      <c r="AJ410" s="440"/>
      <c r="AK410" s="440"/>
      <c r="AL410" s="230">
        <v>0</v>
      </c>
      <c r="AM410" s="137" t="s">
        <v>532</v>
      </c>
      <c r="AN410" s="242"/>
      <c r="AO410" s="498"/>
      <c r="AP410" s="24"/>
      <c r="AQ410" s="21"/>
      <c r="AR410" s="22"/>
      <c r="AS410" s="23"/>
      <c r="AT410" s="24"/>
      <c r="AU410" s="21"/>
      <c r="AV410" s="22"/>
      <c r="AW410" s="23"/>
      <c r="AX410" s="24"/>
      <c r="AY410" s="21"/>
      <c r="AZ410" s="22"/>
      <c r="BA410" s="23"/>
      <c r="BB410" s="24"/>
      <c r="BC410" s="21"/>
      <c r="BD410" s="22"/>
      <c r="BE410" s="23"/>
      <c r="BF410" s="24"/>
      <c r="BG410" s="21"/>
      <c r="BH410" s="22"/>
      <c r="BI410" s="23"/>
      <c r="BJ410" s="24"/>
      <c r="BK410" s="21"/>
      <c r="BL410" s="23"/>
      <c r="BM410" s="24"/>
      <c r="BN410" s="21"/>
      <c r="BO410" s="22"/>
      <c r="BP410" s="23"/>
      <c r="BQ410" s="24"/>
      <c r="BR410" s="21"/>
      <c r="BS410" s="22"/>
      <c r="BT410" s="23"/>
      <c r="BU410" s="24"/>
      <c r="BV410" s="21"/>
      <c r="BW410" s="22"/>
      <c r="BX410" s="23"/>
      <c r="BY410" s="24"/>
      <c r="BZ410" s="21"/>
      <c r="CA410" s="22"/>
      <c r="CB410" s="23"/>
      <c r="CC410" s="24"/>
      <c r="CD410" s="21"/>
      <c r="CE410" s="22"/>
      <c r="CF410" s="23"/>
      <c r="CG410" s="24"/>
      <c r="CH410" s="21"/>
      <c r="CI410" s="22"/>
      <c r="CJ410" s="23"/>
      <c r="CK410" s="24"/>
      <c r="CL410" s="21"/>
      <c r="CM410" s="22"/>
      <c r="CN410" s="23"/>
      <c r="CO410" s="24"/>
      <c r="CP410" s="21"/>
      <c r="CQ410" s="22"/>
      <c r="CR410" s="23"/>
      <c r="CS410" s="24"/>
      <c r="CT410" s="21"/>
      <c r="CU410" s="22"/>
      <c r="CV410" s="23"/>
      <c r="CW410" s="24"/>
      <c r="CX410" s="21"/>
      <c r="CY410" s="22"/>
      <c r="CZ410" s="23"/>
      <c r="DA410" s="24"/>
      <c r="DB410" s="21"/>
      <c r="DC410" s="22"/>
      <c r="DD410" s="23"/>
      <c r="DE410" s="24"/>
      <c r="DF410" s="21"/>
      <c r="DG410" s="22"/>
      <c r="DH410" s="23"/>
      <c r="DI410" s="24"/>
      <c r="DJ410" s="21"/>
      <c r="DK410" s="22"/>
      <c r="DL410" s="23"/>
      <c r="DM410" s="24"/>
      <c r="DN410" s="21"/>
      <c r="DO410" s="22"/>
      <c r="DP410" s="23"/>
      <c r="DQ410" s="24"/>
      <c r="DR410" s="21"/>
      <c r="DS410" s="22"/>
      <c r="DT410" s="23"/>
      <c r="DU410" s="24"/>
      <c r="DV410" s="21"/>
      <c r="DW410" s="22"/>
      <c r="DX410" s="23"/>
      <c r="DY410" s="24"/>
      <c r="DZ410" s="21"/>
      <c r="EA410" s="22"/>
      <c r="EB410" s="23"/>
      <c r="EC410" s="24"/>
      <c r="ED410" s="21"/>
      <c r="EE410" s="22"/>
      <c r="EF410" s="23"/>
      <c r="EG410" s="24"/>
      <c r="EH410" s="21"/>
      <c r="EI410" s="22"/>
      <c r="EJ410" s="23"/>
      <c r="EK410" s="24"/>
      <c r="EL410" s="21"/>
    </row>
    <row r="411" spans="1:142" s="16" customFormat="1" ht="33" customHeight="1">
      <c r="A411" s="517"/>
      <c r="B411" s="521" t="s">
        <v>519</v>
      </c>
      <c r="C411" s="513" t="s">
        <v>1126</v>
      </c>
      <c r="D411" s="438" t="s">
        <v>578</v>
      </c>
      <c r="E411" s="438" t="s">
        <v>217</v>
      </c>
      <c r="F411" s="163" t="s">
        <v>1041</v>
      </c>
      <c r="G411" s="440"/>
      <c r="H411" s="440"/>
      <c r="I411" s="440"/>
      <c r="J411" s="441"/>
      <c r="K411" s="440"/>
      <c r="L411" s="440"/>
      <c r="M411" s="442"/>
      <c r="N411" s="442"/>
      <c r="O411" s="440"/>
      <c r="P411" s="440"/>
      <c r="Q411" s="357"/>
      <c r="R411" s="75"/>
      <c r="S411" s="440"/>
      <c r="T411" s="440"/>
      <c r="U411" s="440"/>
      <c r="V411" s="442"/>
      <c r="W411" s="442"/>
      <c r="X411" s="440"/>
      <c r="Y411" s="440"/>
      <c r="Z411" s="357"/>
      <c r="AA411" s="75"/>
      <c r="AB411" s="137"/>
      <c r="AC411" s="452">
        <v>16</v>
      </c>
      <c r="AD411" s="475"/>
      <c r="AE411" s="209">
        <v>16</v>
      </c>
      <c r="AF411" s="230"/>
      <c r="AG411" s="230"/>
      <c r="AH411" s="209"/>
      <c r="AI411" s="209"/>
      <c r="AJ411" s="209"/>
      <c r="AK411" s="209"/>
      <c r="AL411" s="230">
        <v>0</v>
      </c>
      <c r="AM411" s="137" t="s">
        <v>532</v>
      </c>
      <c r="AN411" s="242"/>
      <c r="AO411" s="498"/>
      <c r="AP411" s="24"/>
      <c r="AQ411" s="21"/>
      <c r="AR411" s="22"/>
      <c r="AS411" s="23"/>
      <c r="AT411" s="24"/>
      <c r="AU411" s="21"/>
      <c r="AV411" s="22"/>
      <c r="AW411" s="23"/>
      <c r="AX411" s="24"/>
      <c r="AY411" s="21"/>
      <c r="AZ411" s="22"/>
      <c r="BA411" s="23"/>
      <c r="BB411" s="24"/>
      <c r="BC411" s="21"/>
      <c r="BD411" s="22"/>
      <c r="BE411" s="23"/>
      <c r="BF411" s="24"/>
      <c r="BG411" s="21"/>
      <c r="BH411" s="22"/>
      <c r="BI411" s="23"/>
      <c r="BJ411" s="24"/>
      <c r="BK411" s="21"/>
      <c r="BL411" s="23"/>
      <c r="BM411" s="24"/>
      <c r="BN411" s="21"/>
      <c r="BO411" s="22"/>
      <c r="BP411" s="23"/>
      <c r="BQ411" s="24"/>
      <c r="BR411" s="21"/>
      <c r="BS411" s="22"/>
      <c r="BT411" s="23"/>
      <c r="BU411" s="24"/>
      <c r="BV411" s="21"/>
      <c r="BW411" s="22"/>
      <c r="BX411" s="23"/>
      <c r="BY411" s="24"/>
      <c r="BZ411" s="21"/>
      <c r="CA411" s="22"/>
      <c r="CB411" s="23"/>
      <c r="CC411" s="24"/>
      <c r="CD411" s="21"/>
      <c r="CE411" s="22"/>
      <c r="CF411" s="23"/>
      <c r="CG411" s="24"/>
      <c r="CH411" s="21"/>
      <c r="CI411" s="22"/>
      <c r="CJ411" s="23"/>
      <c r="CK411" s="24"/>
      <c r="CL411" s="21"/>
      <c r="CM411" s="22"/>
      <c r="CN411" s="23"/>
      <c r="CO411" s="24"/>
      <c r="CP411" s="21"/>
      <c r="CQ411" s="22"/>
      <c r="CR411" s="23"/>
      <c r="CS411" s="24"/>
      <c r="CT411" s="21"/>
      <c r="CU411" s="22"/>
      <c r="CV411" s="23"/>
      <c r="CW411" s="24"/>
      <c r="CX411" s="21"/>
      <c r="CY411" s="22"/>
      <c r="CZ411" s="23"/>
      <c r="DA411" s="24"/>
      <c r="DB411" s="21"/>
      <c r="DC411" s="22"/>
      <c r="DD411" s="23"/>
      <c r="DE411" s="24"/>
      <c r="DF411" s="21"/>
      <c r="DG411" s="22"/>
      <c r="DH411" s="23"/>
      <c r="DI411" s="24"/>
      <c r="DJ411" s="21"/>
      <c r="DK411" s="22"/>
      <c r="DL411" s="23"/>
      <c r="DM411" s="24"/>
      <c r="DN411" s="21"/>
      <c r="DO411" s="22"/>
      <c r="DP411" s="23"/>
      <c r="DQ411" s="24"/>
      <c r="DR411" s="21"/>
      <c r="DS411" s="22"/>
      <c r="DT411" s="23"/>
      <c r="DU411" s="24"/>
      <c r="DV411" s="21"/>
      <c r="DW411" s="22"/>
      <c r="DX411" s="23"/>
      <c r="DY411" s="24"/>
      <c r="DZ411" s="21"/>
      <c r="EA411" s="22"/>
      <c r="EB411" s="23"/>
      <c r="EC411" s="24"/>
      <c r="ED411" s="21"/>
      <c r="EE411" s="22"/>
      <c r="EF411" s="23"/>
      <c r="EG411" s="24"/>
      <c r="EH411" s="21"/>
      <c r="EI411" s="22"/>
      <c r="EJ411" s="23"/>
      <c r="EK411" s="24"/>
      <c r="EL411" s="21"/>
    </row>
    <row r="412" spans="1:142" s="16" customFormat="1" ht="18" customHeight="1">
      <c r="A412" s="517"/>
      <c r="B412" s="518" t="s">
        <v>801</v>
      </c>
      <c r="C412" s="518"/>
      <c r="D412" s="519"/>
      <c r="E412" s="520"/>
      <c r="F412" s="172"/>
      <c r="G412" s="53"/>
      <c r="H412" s="53">
        <f>SUM(H413)</f>
        <v>0</v>
      </c>
      <c r="I412" s="52"/>
      <c r="J412" s="77"/>
      <c r="K412" s="53">
        <f t="shared" ref="K412:P412" si="21">SUM(K413)</f>
        <v>0</v>
      </c>
      <c r="L412" s="53">
        <f t="shared" si="21"/>
        <v>28</v>
      </c>
      <c r="M412" s="53">
        <f t="shared" si="21"/>
        <v>0</v>
      </c>
      <c r="N412" s="53">
        <f t="shared" si="21"/>
        <v>0</v>
      </c>
      <c r="O412" s="53">
        <f t="shared" si="21"/>
        <v>0</v>
      </c>
      <c r="P412" s="53">
        <f t="shared" si="21"/>
        <v>0</v>
      </c>
      <c r="Q412" s="152"/>
      <c r="R412" s="153"/>
      <c r="S412" s="53">
        <f t="shared" ref="S412:Y412" si="22">SUM(S413)</f>
        <v>0</v>
      </c>
      <c r="T412" s="53">
        <f t="shared" si="22"/>
        <v>0</v>
      </c>
      <c r="U412" s="53">
        <f t="shared" si="22"/>
        <v>28</v>
      </c>
      <c r="V412" s="53">
        <f t="shared" si="22"/>
        <v>0</v>
      </c>
      <c r="W412" s="53">
        <f t="shared" si="22"/>
        <v>0</v>
      </c>
      <c r="X412" s="53">
        <f t="shared" si="22"/>
        <v>0</v>
      </c>
      <c r="Y412" s="53">
        <f t="shared" si="22"/>
        <v>0</v>
      </c>
      <c r="Z412" s="152"/>
      <c r="AA412" s="153"/>
      <c r="AB412" s="436"/>
      <c r="AC412" s="53">
        <f>SUM(AC413:AC415)</f>
        <v>88</v>
      </c>
      <c r="AD412" s="53">
        <f>SUM(AD413:AD415)</f>
        <v>0</v>
      </c>
      <c r="AE412" s="53">
        <f t="shared" ref="AE412:AK412" si="23">SUM(AE413:AE415)</f>
        <v>60</v>
      </c>
      <c r="AF412" s="53">
        <f t="shared" si="23"/>
        <v>28</v>
      </c>
      <c r="AG412" s="53">
        <f t="shared" si="23"/>
        <v>0</v>
      </c>
      <c r="AH412" s="53">
        <f t="shared" si="23"/>
        <v>0</v>
      </c>
      <c r="AI412" s="53">
        <f t="shared" si="23"/>
        <v>0</v>
      </c>
      <c r="AJ412" s="53">
        <f t="shared" si="23"/>
        <v>0</v>
      </c>
      <c r="AK412" s="53">
        <f t="shared" si="23"/>
        <v>0</v>
      </c>
      <c r="AL412" s="152"/>
      <c r="AM412" s="436"/>
      <c r="AN412" s="242"/>
      <c r="AO412" s="498"/>
      <c r="AP412" s="24"/>
      <c r="AQ412" s="21"/>
      <c r="AR412" s="22"/>
      <c r="AS412" s="23"/>
      <c r="AT412" s="24"/>
      <c r="AU412" s="21"/>
      <c r="AV412" s="22"/>
      <c r="AW412" s="23"/>
      <c r="AX412" s="24"/>
      <c r="AY412" s="21"/>
      <c r="AZ412" s="22"/>
      <c r="BA412" s="23"/>
      <c r="BB412" s="24"/>
      <c r="BC412" s="21"/>
      <c r="BD412" s="22"/>
      <c r="BE412" s="23"/>
      <c r="BF412" s="24"/>
      <c r="BG412" s="21"/>
      <c r="BH412" s="22"/>
      <c r="BI412" s="23"/>
      <c r="BJ412" s="24"/>
      <c r="BK412" s="21"/>
      <c r="BL412" s="23"/>
      <c r="BM412" s="24"/>
      <c r="BN412" s="21"/>
      <c r="BO412" s="22"/>
      <c r="BP412" s="23"/>
      <c r="BQ412" s="24"/>
      <c r="BR412" s="21"/>
      <c r="BS412" s="22"/>
      <c r="BT412" s="23"/>
      <c r="BU412" s="24"/>
      <c r="BV412" s="21"/>
      <c r="BW412" s="22"/>
      <c r="BX412" s="23"/>
      <c r="BY412" s="24"/>
      <c r="BZ412" s="21"/>
      <c r="CA412" s="22"/>
      <c r="CB412" s="23"/>
      <c r="CC412" s="24"/>
      <c r="CD412" s="21"/>
      <c r="CE412" s="22"/>
      <c r="CF412" s="23"/>
      <c r="CG412" s="24"/>
      <c r="CH412" s="21"/>
      <c r="CI412" s="22"/>
      <c r="CJ412" s="23"/>
      <c r="CK412" s="24"/>
      <c r="CL412" s="21"/>
      <c r="CM412" s="22"/>
      <c r="CN412" s="23"/>
      <c r="CO412" s="24"/>
      <c r="CP412" s="21"/>
      <c r="CQ412" s="22"/>
      <c r="CR412" s="23"/>
      <c r="CS412" s="24"/>
      <c r="CT412" s="21"/>
      <c r="CU412" s="22"/>
      <c r="CV412" s="23"/>
      <c r="CW412" s="24"/>
      <c r="CX412" s="21"/>
      <c r="CY412" s="22"/>
      <c r="CZ412" s="23"/>
      <c r="DA412" s="24"/>
      <c r="DB412" s="21"/>
      <c r="DC412" s="22"/>
      <c r="DD412" s="23"/>
      <c r="DE412" s="24"/>
      <c r="DF412" s="21"/>
      <c r="DG412" s="22"/>
      <c r="DH412" s="23"/>
      <c r="DI412" s="24"/>
      <c r="DJ412" s="21"/>
      <c r="DK412" s="22"/>
      <c r="DL412" s="23"/>
      <c r="DM412" s="24"/>
      <c r="DN412" s="21"/>
      <c r="DO412" s="22"/>
      <c r="DP412" s="23"/>
      <c r="DQ412" s="24"/>
      <c r="DR412" s="21"/>
      <c r="DS412" s="22"/>
      <c r="DT412" s="23"/>
      <c r="DU412" s="24"/>
      <c r="DV412" s="21"/>
      <c r="DW412" s="22"/>
      <c r="DX412" s="23"/>
      <c r="DY412" s="24"/>
      <c r="DZ412" s="21"/>
      <c r="EA412" s="22"/>
      <c r="EB412" s="23"/>
      <c r="EC412" s="24"/>
      <c r="ED412" s="21"/>
      <c r="EE412" s="22"/>
      <c r="EF412" s="23"/>
      <c r="EG412" s="24"/>
      <c r="EH412" s="21"/>
      <c r="EI412" s="22"/>
      <c r="EJ412" s="23"/>
      <c r="EK412" s="24"/>
      <c r="EL412" s="21"/>
    </row>
    <row r="413" spans="1:142" s="16" customFormat="1" ht="18" customHeight="1">
      <c r="A413" s="517"/>
      <c r="B413" s="521" t="s">
        <v>801</v>
      </c>
      <c r="C413" s="175" t="s">
        <v>802</v>
      </c>
      <c r="D413" s="240" t="s">
        <v>803</v>
      </c>
      <c r="E413" s="112" t="s">
        <v>804</v>
      </c>
      <c r="F413" s="161" t="s">
        <v>747</v>
      </c>
      <c r="G413" s="6"/>
      <c r="H413" s="6"/>
      <c r="I413" s="9"/>
      <c r="J413" s="76"/>
      <c r="K413" s="6"/>
      <c r="L413" s="6">
        <v>28</v>
      </c>
      <c r="M413" s="6"/>
      <c r="N413" s="6"/>
      <c r="O413" s="6"/>
      <c r="P413" s="6"/>
      <c r="Q413" s="9">
        <v>0</v>
      </c>
      <c r="R413" s="76" t="s">
        <v>532</v>
      </c>
      <c r="S413" s="6"/>
      <c r="T413" s="6"/>
      <c r="U413" s="6">
        <v>28</v>
      </c>
      <c r="V413" s="6"/>
      <c r="W413" s="6"/>
      <c r="X413" s="6"/>
      <c r="Y413" s="6"/>
      <c r="Z413" s="9">
        <v>0</v>
      </c>
      <c r="AA413" s="76" t="s">
        <v>532</v>
      </c>
      <c r="AB413" s="110"/>
      <c r="AC413" s="385">
        <v>28</v>
      </c>
      <c r="AD413" s="6"/>
      <c r="AE413" s="6"/>
      <c r="AF413" s="6">
        <v>28</v>
      </c>
      <c r="AG413" s="6"/>
      <c r="AH413" s="6"/>
      <c r="AI413" s="6"/>
      <c r="AJ413" s="6"/>
      <c r="AK413" s="6"/>
      <c r="AL413" s="40">
        <v>0</v>
      </c>
      <c r="AM413" s="137" t="s">
        <v>41</v>
      </c>
      <c r="AN413" s="242"/>
      <c r="AO413" s="498"/>
      <c r="AP413" s="24"/>
      <c r="AQ413" s="21"/>
      <c r="AR413" s="22"/>
      <c r="AS413" s="23"/>
      <c r="AT413" s="24"/>
      <c r="AU413" s="21"/>
      <c r="AV413" s="22"/>
      <c r="AW413" s="23"/>
      <c r="AX413" s="24"/>
      <c r="AY413" s="21"/>
      <c r="AZ413" s="22"/>
      <c r="BA413" s="23"/>
      <c r="BB413" s="24"/>
      <c r="BC413" s="21"/>
      <c r="BD413" s="22"/>
      <c r="BE413" s="23"/>
      <c r="BF413" s="24"/>
      <c r="BG413" s="21"/>
      <c r="BH413" s="22"/>
      <c r="BI413" s="23"/>
      <c r="BJ413" s="24"/>
      <c r="BK413" s="21"/>
      <c r="BL413" s="23"/>
      <c r="BM413" s="24"/>
      <c r="BN413" s="21"/>
      <c r="BO413" s="22"/>
      <c r="BP413" s="23"/>
      <c r="BQ413" s="24"/>
      <c r="BR413" s="21"/>
      <c r="BS413" s="22"/>
      <c r="BT413" s="23"/>
      <c r="BU413" s="24"/>
      <c r="BV413" s="21"/>
      <c r="BW413" s="22"/>
      <c r="BX413" s="23"/>
      <c r="BY413" s="24"/>
      <c r="BZ413" s="21"/>
      <c r="CA413" s="22"/>
      <c r="CB413" s="23"/>
      <c r="CC413" s="24"/>
      <c r="CD413" s="21"/>
      <c r="CE413" s="22"/>
      <c r="CF413" s="23"/>
      <c r="CG413" s="24"/>
      <c r="CH413" s="21"/>
      <c r="CI413" s="22"/>
      <c r="CJ413" s="23"/>
      <c r="CK413" s="24"/>
      <c r="CL413" s="21"/>
      <c r="CM413" s="22"/>
      <c r="CN413" s="23"/>
      <c r="CO413" s="24"/>
      <c r="CP413" s="21"/>
      <c r="CQ413" s="22"/>
      <c r="CR413" s="23"/>
      <c r="CS413" s="24"/>
      <c r="CT413" s="21"/>
      <c r="CU413" s="22"/>
      <c r="CV413" s="23"/>
      <c r="CW413" s="24"/>
      <c r="CX413" s="21"/>
      <c r="CY413" s="22"/>
      <c r="CZ413" s="23"/>
      <c r="DA413" s="24"/>
      <c r="DB413" s="21"/>
      <c r="DC413" s="22"/>
      <c r="DD413" s="23"/>
      <c r="DE413" s="24"/>
      <c r="DF413" s="21"/>
      <c r="DG413" s="22"/>
      <c r="DH413" s="23"/>
      <c r="DI413" s="24"/>
      <c r="DJ413" s="21"/>
      <c r="DK413" s="22"/>
      <c r="DL413" s="23"/>
      <c r="DM413" s="24"/>
      <c r="DN413" s="21"/>
      <c r="DO413" s="22"/>
      <c r="DP413" s="23"/>
      <c r="DQ413" s="24"/>
      <c r="DR413" s="21"/>
      <c r="DS413" s="22"/>
      <c r="DT413" s="23"/>
      <c r="DU413" s="24"/>
      <c r="DV413" s="21"/>
      <c r="DW413" s="22"/>
      <c r="DX413" s="23"/>
      <c r="DY413" s="24"/>
      <c r="DZ413" s="21"/>
      <c r="EA413" s="22"/>
      <c r="EB413" s="23"/>
      <c r="EC413" s="24"/>
      <c r="ED413" s="21"/>
      <c r="EE413" s="22"/>
      <c r="EF413" s="23"/>
      <c r="EG413" s="24"/>
      <c r="EH413" s="21"/>
      <c r="EI413" s="22"/>
      <c r="EJ413" s="23"/>
      <c r="EK413" s="24"/>
      <c r="EL413" s="21"/>
    </row>
    <row r="414" spans="1:142" s="16" customFormat="1" ht="25.5" customHeight="1">
      <c r="A414" s="517"/>
      <c r="B414" s="521" t="s">
        <v>801</v>
      </c>
      <c r="C414" s="513" t="s">
        <v>1018</v>
      </c>
      <c r="D414" s="47" t="s">
        <v>1090</v>
      </c>
      <c r="E414" s="421" t="s">
        <v>1089</v>
      </c>
      <c r="F414" s="123" t="s">
        <v>1041</v>
      </c>
      <c r="G414" s="6"/>
      <c r="H414" s="6"/>
      <c r="I414" s="9"/>
      <c r="J414" s="76"/>
      <c r="K414" s="6"/>
      <c r="L414" s="6"/>
      <c r="M414" s="6"/>
      <c r="N414" s="6"/>
      <c r="O414" s="6"/>
      <c r="P414" s="6"/>
      <c r="Q414" s="9"/>
      <c r="R414" s="76"/>
      <c r="S414" s="6"/>
      <c r="T414" s="6"/>
      <c r="U414" s="6"/>
      <c r="V414" s="6"/>
      <c r="W414" s="6"/>
      <c r="X414" s="6"/>
      <c r="Y414" s="6"/>
      <c r="Z414" s="9"/>
      <c r="AA414" s="76"/>
      <c r="AB414" s="110"/>
      <c r="AC414" s="515">
        <v>13</v>
      </c>
      <c r="AD414" s="481"/>
      <c r="AE414" s="6">
        <v>13</v>
      </c>
      <c r="AF414" s="6"/>
      <c r="AG414" s="6"/>
      <c r="AH414" s="6"/>
      <c r="AI414" s="6"/>
      <c r="AJ414" s="6"/>
      <c r="AK414" s="6"/>
      <c r="AL414" s="231">
        <v>0</v>
      </c>
      <c r="AM414" s="110" t="s">
        <v>532</v>
      </c>
      <c r="AN414" s="242"/>
      <c r="AO414" s="498"/>
      <c r="AP414" s="24"/>
      <c r="AQ414" s="21"/>
      <c r="AR414" s="22"/>
      <c r="AS414" s="23"/>
      <c r="AT414" s="24"/>
      <c r="AU414" s="21"/>
      <c r="AV414" s="22"/>
      <c r="AW414" s="23"/>
      <c r="AX414" s="24"/>
      <c r="AY414" s="21"/>
      <c r="AZ414" s="22"/>
      <c r="BA414" s="23"/>
      <c r="BB414" s="24"/>
      <c r="BC414" s="21"/>
      <c r="BD414" s="22"/>
      <c r="BE414" s="23"/>
      <c r="BF414" s="24"/>
      <c r="BG414" s="21"/>
      <c r="BH414" s="22"/>
      <c r="BI414" s="23"/>
      <c r="BJ414" s="24"/>
      <c r="BK414" s="21"/>
      <c r="BL414" s="23"/>
      <c r="BM414" s="24"/>
      <c r="BN414" s="21"/>
      <c r="BO414" s="22"/>
      <c r="BP414" s="23"/>
      <c r="BQ414" s="24"/>
      <c r="BR414" s="21"/>
      <c r="BS414" s="22"/>
      <c r="BT414" s="23"/>
      <c r="BU414" s="24"/>
      <c r="BV414" s="21"/>
      <c r="BW414" s="22"/>
      <c r="BX414" s="23"/>
      <c r="BY414" s="24"/>
      <c r="BZ414" s="21"/>
      <c r="CA414" s="22"/>
      <c r="CB414" s="23"/>
      <c r="CC414" s="24"/>
      <c r="CD414" s="21"/>
      <c r="CE414" s="22"/>
      <c r="CF414" s="23"/>
      <c r="CG414" s="24"/>
      <c r="CH414" s="21"/>
      <c r="CI414" s="22"/>
      <c r="CJ414" s="23"/>
      <c r="CK414" s="24"/>
      <c r="CL414" s="21"/>
      <c r="CM414" s="22"/>
      <c r="CN414" s="23"/>
      <c r="CO414" s="24"/>
      <c r="CP414" s="21"/>
      <c r="CQ414" s="22"/>
      <c r="CR414" s="23"/>
      <c r="CS414" s="24"/>
      <c r="CT414" s="21"/>
      <c r="CU414" s="22"/>
      <c r="CV414" s="23"/>
      <c r="CW414" s="24"/>
      <c r="CX414" s="21"/>
      <c r="CY414" s="22"/>
      <c r="CZ414" s="23"/>
      <c r="DA414" s="24"/>
      <c r="DB414" s="21"/>
      <c r="DC414" s="22"/>
      <c r="DD414" s="23"/>
      <c r="DE414" s="24"/>
      <c r="DF414" s="21"/>
      <c r="DG414" s="22"/>
      <c r="DH414" s="23"/>
      <c r="DI414" s="24"/>
      <c r="DJ414" s="21"/>
      <c r="DK414" s="22"/>
      <c r="DL414" s="23"/>
      <c r="DM414" s="24"/>
      <c r="DN414" s="21"/>
      <c r="DO414" s="22"/>
      <c r="DP414" s="23"/>
      <c r="DQ414" s="24"/>
      <c r="DR414" s="21"/>
      <c r="DS414" s="22"/>
      <c r="DT414" s="23"/>
      <c r="DU414" s="24"/>
      <c r="DV414" s="21"/>
      <c r="DW414" s="22"/>
      <c r="DX414" s="23"/>
      <c r="DY414" s="24"/>
      <c r="DZ414" s="21"/>
      <c r="EA414" s="22"/>
      <c r="EB414" s="23"/>
      <c r="EC414" s="24"/>
      <c r="ED414" s="21"/>
      <c r="EE414" s="22"/>
      <c r="EF414" s="23"/>
      <c r="EG414" s="24"/>
      <c r="EH414" s="21"/>
      <c r="EI414" s="22"/>
      <c r="EJ414" s="23"/>
      <c r="EK414" s="24"/>
      <c r="EL414" s="21"/>
    </row>
    <row r="415" spans="1:142" s="16" customFormat="1" ht="22.5" customHeight="1">
      <c r="A415" s="517"/>
      <c r="B415" s="521" t="s">
        <v>801</v>
      </c>
      <c r="C415" s="513" t="s">
        <v>1019</v>
      </c>
      <c r="D415" s="421" t="s">
        <v>791</v>
      </c>
      <c r="E415" s="421" t="s">
        <v>1089</v>
      </c>
      <c r="F415" s="123" t="s">
        <v>1041</v>
      </c>
      <c r="G415" s="6"/>
      <c r="H415" s="6"/>
      <c r="I415" s="9"/>
      <c r="J415" s="76"/>
      <c r="K415" s="6"/>
      <c r="L415" s="6"/>
      <c r="M415" s="6"/>
      <c r="N415" s="6"/>
      <c r="O415" s="6"/>
      <c r="P415" s="6"/>
      <c r="Q415" s="9"/>
      <c r="R415" s="76"/>
      <c r="S415" s="6"/>
      <c r="T415" s="6"/>
      <c r="U415" s="6"/>
      <c r="V415" s="6"/>
      <c r="W415" s="6"/>
      <c r="X415" s="6"/>
      <c r="Y415" s="6"/>
      <c r="Z415" s="9"/>
      <c r="AA415" s="76"/>
      <c r="AB415" s="110"/>
      <c r="AC415" s="515">
        <v>47</v>
      </c>
      <c r="AD415" s="481"/>
      <c r="AE415" s="6">
        <v>47</v>
      </c>
      <c r="AF415" s="6"/>
      <c r="AG415" s="6"/>
      <c r="AH415" s="6"/>
      <c r="AI415" s="6"/>
      <c r="AJ415" s="6"/>
      <c r="AK415" s="6"/>
      <c r="AL415" s="231">
        <v>0</v>
      </c>
      <c r="AM415" s="110" t="s">
        <v>532</v>
      </c>
      <c r="AN415" s="242"/>
      <c r="AO415" s="498"/>
      <c r="AP415" s="24"/>
      <c r="AQ415" s="21"/>
      <c r="AR415" s="22"/>
      <c r="AS415" s="23"/>
      <c r="AT415" s="24"/>
      <c r="AU415" s="21"/>
      <c r="AV415" s="22"/>
      <c r="AW415" s="23"/>
      <c r="AX415" s="24"/>
      <c r="AY415" s="21"/>
      <c r="AZ415" s="22"/>
      <c r="BA415" s="23"/>
      <c r="BB415" s="24"/>
      <c r="BC415" s="21"/>
      <c r="BD415" s="22"/>
      <c r="BE415" s="23"/>
      <c r="BF415" s="24"/>
      <c r="BG415" s="21"/>
      <c r="BH415" s="22"/>
      <c r="BI415" s="23"/>
      <c r="BJ415" s="24"/>
      <c r="BK415" s="21"/>
      <c r="BL415" s="23"/>
      <c r="BM415" s="24"/>
      <c r="BN415" s="21"/>
      <c r="BO415" s="22"/>
      <c r="BP415" s="23"/>
      <c r="BQ415" s="24"/>
      <c r="BR415" s="21"/>
      <c r="BS415" s="22"/>
      <c r="BT415" s="23"/>
      <c r="BU415" s="24"/>
      <c r="BV415" s="21"/>
      <c r="BW415" s="22"/>
      <c r="BX415" s="23"/>
      <c r="BY415" s="24"/>
      <c r="BZ415" s="21"/>
      <c r="CA415" s="22"/>
      <c r="CB415" s="23"/>
      <c r="CC415" s="24"/>
      <c r="CD415" s="21"/>
      <c r="CE415" s="22"/>
      <c r="CF415" s="23"/>
      <c r="CG415" s="24"/>
      <c r="CH415" s="21"/>
      <c r="CI415" s="22"/>
      <c r="CJ415" s="23"/>
      <c r="CK415" s="24"/>
      <c r="CL415" s="21"/>
      <c r="CM415" s="22"/>
      <c r="CN415" s="23"/>
      <c r="CO415" s="24"/>
      <c r="CP415" s="21"/>
      <c r="CQ415" s="22"/>
      <c r="CR415" s="23"/>
      <c r="CS415" s="24"/>
      <c r="CT415" s="21"/>
      <c r="CU415" s="22"/>
      <c r="CV415" s="23"/>
      <c r="CW415" s="24"/>
      <c r="CX415" s="21"/>
      <c r="CY415" s="22"/>
      <c r="CZ415" s="23"/>
      <c r="DA415" s="24"/>
      <c r="DB415" s="21"/>
      <c r="DC415" s="22"/>
      <c r="DD415" s="23"/>
      <c r="DE415" s="24"/>
      <c r="DF415" s="21"/>
      <c r="DG415" s="22"/>
      <c r="DH415" s="23"/>
      <c r="DI415" s="24"/>
      <c r="DJ415" s="21"/>
      <c r="DK415" s="22"/>
      <c r="DL415" s="23"/>
      <c r="DM415" s="24"/>
      <c r="DN415" s="21"/>
      <c r="DO415" s="22"/>
      <c r="DP415" s="23"/>
      <c r="DQ415" s="24"/>
      <c r="DR415" s="21"/>
      <c r="DS415" s="22"/>
      <c r="DT415" s="23"/>
      <c r="DU415" s="24"/>
      <c r="DV415" s="21"/>
      <c r="DW415" s="22"/>
      <c r="DX415" s="23"/>
      <c r="DY415" s="24"/>
      <c r="DZ415" s="21"/>
      <c r="EA415" s="22"/>
      <c r="EB415" s="23"/>
      <c r="EC415" s="24"/>
      <c r="ED415" s="21"/>
      <c r="EE415" s="22"/>
      <c r="EF415" s="23"/>
      <c r="EG415" s="24"/>
      <c r="EH415" s="21"/>
      <c r="EI415" s="22"/>
      <c r="EJ415" s="23"/>
      <c r="EK415" s="24"/>
      <c r="EL415" s="21"/>
    </row>
    <row r="416" spans="1:142" s="16" customFormat="1" ht="18" customHeight="1">
      <c r="A416" s="517"/>
      <c r="B416" s="518" t="s">
        <v>520</v>
      </c>
      <c r="C416" s="518"/>
      <c r="D416" s="519"/>
      <c r="E416" s="520"/>
      <c r="F416" s="116"/>
      <c r="G416" s="53">
        <f>SUM(G417:G427)</f>
        <v>124</v>
      </c>
      <c r="H416" s="53">
        <f>SUM(H417:H436)</f>
        <v>403</v>
      </c>
      <c r="I416" s="52"/>
      <c r="J416" s="77"/>
      <c r="K416" s="53">
        <f t="shared" ref="K416:P416" si="24">SUM(K417:K436)</f>
        <v>418</v>
      </c>
      <c r="L416" s="53">
        <f t="shared" si="24"/>
        <v>142</v>
      </c>
      <c r="M416" s="53">
        <f t="shared" si="24"/>
        <v>352</v>
      </c>
      <c r="N416" s="53">
        <f t="shared" si="24"/>
        <v>167</v>
      </c>
      <c r="O416" s="53">
        <f t="shared" si="24"/>
        <v>0</v>
      </c>
      <c r="P416" s="53">
        <f t="shared" si="24"/>
        <v>0</v>
      </c>
      <c r="Q416" s="152"/>
      <c r="R416" s="153"/>
      <c r="S416" s="53">
        <f t="shared" ref="S416:Y416" si="25">SUM(S417:S436)</f>
        <v>0</v>
      </c>
      <c r="T416" s="53">
        <f t="shared" si="25"/>
        <v>0</v>
      </c>
      <c r="U416" s="53">
        <f t="shared" si="25"/>
        <v>142</v>
      </c>
      <c r="V416" s="53">
        <f t="shared" si="25"/>
        <v>352</v>
      </c>
      <c r="W416" s="53">
        <f t="shared" si="25"/>
        <v>0</v>
      </c>
      <c r="X416" s="53">
        <f t="shared" si="25"/>
        <v>0</v>
      </c>
      <c r="Y416" s="53">
        <f t="shared" si="25"/>
        <v>0</v>
      </c>
      <c r="Z416" s="152"/>
      <c r="AA416" s="153"/>
      <c r="AB416" s="436"/>
      <c r="AC416" s="53">
        <f t="shared" ref="AC416:AK416" si="26">SUM(AC417:AC439)</f>
        <v>538</v>
      </c>
      <c r="AD416" s="53">
        <f t="shared" si="26"/>
        <v>0</v>
      </c>
      <c r="AE416" s="53">
        <f t="shared" si="26"/>
        <v>50</v>
      </c>
      <c r="AF416" s="53">
        <f t="shared" si="26"/>
        <v>386</v>
      </c>
      <c r="AG416" s="53">
        <f t="shared" si="26"/>
        <v>102</v>
      </c>
      <c r="AH416" s="53">
        <f t="shared" si="26"/>
        <v>0</v>
      </c>
      <c r="AI416" s="53">
        <f t="shared" si="26"/>
        <v>0</v>
      </c>
      <c r="AJ416" s="53">
        <f t="shared" si="26"/>
        <v>0</v>
      </c>
      <c r="AK416" s="53">
        <f t="shared" si="26"/>
        <v>0</v>
      </c>
      <c r="AL416" s="152"/>
      <c r="AM416" s="436"/>
      <c r="AN416" s="488"/>
      <c r="AO416" s="490"/>
    </row>
    <row r="417" spans="1:41" s="16" customFormat="1" ht="18" hidden="1" customHeight="1">
      <c r="A417" s="517"/>
      <c r="B417" s="521" t="s">
        <v>520</v>
      </c>
      <c r="C417" s="105" t="s">
        <v>289</v>
      </c>
      <c r="D417" s="104" t="s">
        <v>123</v>
      </c>
      <c r="E417" s="93" t="s">
        <v>292</v>
      </c>
      <c r="F417" s="93"/>
      <c r="G417" s="289">
        <v>10</v>
      </c>
      <c r="H417" s="6"/>
      <c r="I417" s="9">
        <v>1</v>
      </c>
      <c r="J417" s="76" t="s">
        <v>17</v>
      </c>
      <c r="K417" s="6"/>
      <c r="L417" s="6"/>
      <c r="M417" s="6"/>
      <c r="N417" s="6"/>
      <c r="O417" s="6"/>
      <c r="P417" s="6"/>
      <c r="Q417" s="9"/>
      <c r="R417" s="76"/>
      <c r="S417" s="6"/>
      <c r="T417" s="6"/>
      <c r="U417" s="6"/>
      <c r="V417" s="6"/>
      <c r="W417" s="6"/>
      <c r="X417" s="6"/>
      <c r="Y417" s="6"/>
      <c r="Z417" s="9"/>
      <c r="AA417" s="76"/>
      <c r="AB417" s="110"/>
      <c r="AC417" s="6"/>
      <c r="AD417" s="6"/>
      <c r="AE417" s="6"/>
      <c r="AF417" s="6"/>
      <c r="AG417" s="6"/>
      <c r="AH417" s="6"/>
      <c r="AI417" s="6"/>
      <c r="AJ417" s="6"/>
      <c r="AK417" s="6"/>
      <c r="AL417" s="9"/>
      <c r="AM417" s="110"/>
      <c r="AN417" s="242" t="s">
        <v>650</v>
      </c>
      <c r="AO417" s="490"/>
    </row>
    <row r="418" spans="1:41" s="16" customFormat="1" ht="25.5" hidden="1" customHeight="1">
      <c r="A418" s="517"/>
      <c r="B418" s="521" t="s">
        <v>520</v>
      </c>
      <c r="C418" s="86" t="s">
        <v>291</v>
      </c>
      <c r="D418" s="104" t="s">
        <v>123</v>
      </c>
      <c r="E418" s="104" t="s">
        <v>292</v>
      </c>
      <c r="F418" s="115"/>
      <c r="G418" s="289">
        <v>57</v>
      </c>
      <c r="H418" s="12"/>
      <c r="I418" s="9">
        <v>1</v>
      </c>
      <c r="J418" s="76" t="s">
        <v>17</v>
      </c>
      <c r="K418" s="12"/>
      <c r="L418" s="12"/>
      <c r="M418" s="12"/>
      <c r="N418" s="12"/>
      <c r="O418" s="12"/>
      <c r="P418" s="12"/>
      <c r="Q418" s="9"/>
      <c r="R418" s="76"/>
      <c r="S418" s="12"/>
      <c r="T418" s="12"/>
      <c r="U418" s="12"/>
      <c r="V418" s="12"/>
      <c r="W418" s="12"/>
      <c r="X418" s="12"/>
      <c r="Y418" s="12"/>
      <c r="Z418" s="9"/>
      <c r="AA418" s="76"/>
      <c r="AB418" s="137"/>
      <c r="AC418" s="12"/>
      <c r="AD418" s="12"/>
      <c r="AE418" s="12"/>
      <c r="AF418" s="12"/>
      <c r="AG418" s="12"/>
      <c r="AH418" s="12"/>
      <c r="AI418" s="12"/>
      <c r="AJ418" s="12"/>
      <c r="AK418" s="12"/>
      <c r="AL418" s="9"/>
      <c r="AM418" s="110"/>
      <c r="AN418" s="242" t="s">
        <v>650</v>
      </c>
      <c r="AO418" s="490"/>
    </row>
    <row r="419" spans="1:41" s="16" customFormat="1" ht="24" hidden="1" customHeight="1">
      <c r="A419" s="517"/>
      <c r="B419" s="521" t="s">
        <v>520</v>
      </c>
      <c r="C419" s="86" t="s">
        <v>291</v>
      </c>
      <c r="D419" s="104" t="s">
        <v>123</v>
      </c>
      <c r="E419" s="104" t="s">
        <v>292</v>
      </c>
      <c r="F419" s="115"/>
      <c r="G419" s="289">
        <v>57</v>
      </c>
      <c r="H419" s="12"/>
      <c r="I419" s="9">
        <v>1</v>
      </c>
      <c r="J419" s="76" t="s">
        <v>17</v>
      </c>
      <c r="K419" s="12"/>
      <c r="L419" s="12"/>
      <c r="M419" s="12"/>
      <c r="N419" s="279"/>
      <c r="O419" s="12"/>
      <c r="P419" s="12"/>
      <c r="Q419" s="9"/>
      <c r="R419" s="76"/>
      <c r="S419" s="12"/>
      <c r="T419" s="12"/>
      <c r="U419" s="12"/>
      <c r="V419" s="12"/>
      <c r="W419" s="12"/>
      <c r="X419" s="12"/>
      <c r="Y419" s="12"/>
      <c r="Z419" s="9"/>
      <c r="AA419" s="76"/>
      <c r="AB419" s="137"/>
      <c r="AC419" s="12"/>
      <c r="AD419" s="12"/>
      <c r="AE419" s="12"/>
      <c r="AF419" s="12"/>
      <c r="AG419" s="12"/>
      <c r="AH419" s="12"/>
      <c r="AI419" s="12"/>
      <c r="AJ419" s="12"/>
      <c r="AK419" s="12"/>
      <c r="AL419" s="9"/>
      <c r="AM419" s="110"/>
      <c r="AN419" s="242" t="s">
        <v>650</v>
      </c>
      <c r="AO419" s="490"/>
    </row>
    <row r="420" spans="1:41" s="16" customFormat="1" ht="18" hidden="1" customHeight="1">
      <c r="A420" s="517">
        <v>459</v>
      </c>
      <c r="B420" s="521" t="s">
        <v>520</v>
      </c>
      <c r="C420" s="108" t="s">
        <v>293</v>
      </c>
      <c r="D420" s="104" t="s">
        <v>106</v>
      </c>
      <c r="E420" s="104" t="s">
        <v>534</v>
      </c>
      <c r="F420" s="161" t="s">
        <v>654</v>
      </c>
      <c r="G420" s="6"/>
      <c r="H420" s="6">
        <v>41</v>
      </c>
      <c r="I420" s="9">
        <v>0.15329999999999999</v>
      </c>
      <c r="J420" s="76" t="s">
        <v>41</v>
      </c>
      <c r="K420" s="6">
        <v>41</v>
      </c>
      <c r="L420" s="6"/>
      <c r="M420" s="6"/>
      <c r="N420" s="289">
        <v>41</v>
      </c>
      <c r="O420" s="6"/>
      <c r="P420" s="6"/>
      <c r="Q420" s="9">
        <v>1</v>
      </c>
      <c r="R420" s="75" t="s">
        <v>668</v>
      </c>
      <c r="S420" s="6"/>
      <c r="T420" s="6"/>
      <c r="U420" s="17"/>
      <c r="V420" s="17"/>
      <c r="W420" s="6"/>
      <c r="X420" s="6"/>
      <c r="Y420" s="6"/>
      <c r="Z420" s="9">
        <v>1</v>
      </c>
      <c r="AA420" s="75" t="s">
        <v>668</v>
      </c>
      <c r="AB420" s="137"/>
      <c r="AC420" s="6"/>
      <c r="AD420" s="6"/>
      <c r="AE420" s="17"/>
      <c r="AF420" s="17"/>
      <c r="AG420" s="6"/>
      <c r="AH420" s="6"/>
      <c r="AI420" s="6"/>
      <c r="AJ420" s="6"/>
      <c r="AK420" s="6"/>
      <c r="AL420" s="9">
        <v>1</v>
      </c>
      <c r="AM420" s="137" t="s">
        <v>668</v>
      </c>
      <c r="AN420" s="242" t="s">
        <v>650</v>
      </c>
      <c r="AO420" s="490"/>
    </row>
    <row r="421" spans="1:41" s="16" customFormat="1" ht="18" customHeight="1">
      <c r="A421" s="517">
        <v>822</v>
      </c>
      <c r="B421" s="521" t="s">
        <v>520</v>
      </c>
      <c r="C421" s="108" t="s">
        <v>294</v>
      </c>
      <c r="D421" s="104" t="s">
        <v>295</v>
      </c>
      <c r="E421" s="104" t="s">
        <v>296</v>
      </c>
      <c r="F421" s="161" t="s">
        <v>655</v>
      </c>
      <c r="G421" s="6"/>
      <c r="H421" s="6">
        <v>16</v>
      </c>
      <c r="I421" s="9">
        <v>0</v>
      </c>
      <c r="J421" s="76" t="s">
        <v>532</v>
      </c>
      <c r="K421" s="6">
        <v>16</v>
      </c>
      <c r="L421" s="6"/>
      <c r="M421" s="289">
        <v>16</v>
      </c>
      <c r="N421" s="17"/>
      <c r="O421" s="6"/>
      <c r="P421" s="6"/>
      <c r="Q421" s="9">
        <v>0.81779999999999997</v>
      </c>
      <c r="R421" s="75" t="s">
        <v>41</v>
      </c>
      <c r="S421" s="6"/>
      <c r="T421" s="6"/>
      <c r="U421" s="17"/>
      <c r="V421" s="17">
        <v>16</v>
      </c>
      <c r="W421" s="6"/>
      <c r="X421" s="6"/>
      <c r="Y421" s="6"/>
      <c r="Z421" s="9">
        <v>0.81779999999999997</v>
      </c>
      <c r="AA421" s="75" t="s">
        <v>41</v>
      </c>
      <c r="AB421" s="137"/>
      <c r="AC421" s="385">
        <v>16</v>
      </c>
      <c r="AD421" s="6"/>
      <c r="AE421" s="6"/>
      <c r="AF421" s="6"/>
      <c r="AG421" s="6">
        <v>16</v>
      </c>
      <c r="AH421" s="6"/>
      <c r="AI421" s="6"/>
      <c r="AJ421" s="6"/>
      <c r="AK421" s="6"/>
      <c r="AL421" s="9">
        <v>1</v>
      </c>
      <c r="AM421" s="137" t="s">
        <v>668</v>
      </c>
      <c r="AN421" s="242" t="s">
        <v>650</v>
      </c>
      <c r="AO421" s="490"/>
    </row>
    <row r="422" spans="1:41" s="16" customFormat="1" ht="27" customHeight="1">
      <c r="A422" s="517">
        <v>817</v>
      </c>
      <c r="B422" s="521" t="s">
        <v>520</v>
      </c>
      <c r="C422" s="90" t="s">
        <v>297</v>
      </c>
      <c r="D422" s="104" t="s">
        <v>295</v>
      </c>
      <c r="E422" s="104" t="s">
        <v>296</v>
      </c>
      <c r="F422" s="161" t="s">
        <v>674</v>
      </c>
      <c r="G422" s="6"/>
      <c r="H422" s="6">
        <v>25</v>
      </c>
      <c r="I422" s="9">
        <v>0</v>
      </c>
      <c r="J422" s="76" t="s">
        <v>532</v>
      </c>
      <c r="K422" s="6">
        <v>25</v>
      </c>
      <c r="L422" s="6"/>
      <c r="M422" s="289">
        <v>25</v>
      </c>
      <c r="N422" s="17"/>
      <c r="O422" s="6"/>
      <c r="P422" s="6"/>
      <c r="Q422" s="9">
        <v>0.45850000000000002</v>
      </c>
      <c r="R422" s="75" t="s">
        <v>41</v>
      </c>
      <c r="S422" s="6"/>
      <c r="T422" s="6"/>
      <c r="U422" s="17"/>
      <c r="V422" s="17">
        <v>25</v>
      </c>
      <c r="W422" s="6"/>
      <c r="X422" s="6"/>
      <c r="Y422" s="6"/>
      <c r="Z422" s="9">
        <v>0.45850000000000002</v>
      </c>
      <c r="AA422" s="75" t="s">
        <v>41</v>
      </c>
      <c r="AB422" s="137"/>
      <c r="AC422" s="385">
        <v>25</v>
      </c>
      <c r="AD422" s="6"/>
      <c r="AE422" s="6"/>
      <c r="AF422" s="6">
        <v>25</v>
      </c>
      <c r="AG422" s="6"/>
      <c r="AH422" s="6"/>
      <c r="AI422" s="6"/>
      <c r="AJ422" s="6"/>
      <c r="AK422" s="6"/>
      <c r="AL422" s="9">
        <v>0.91930000000000001</v>
      </c>
      <c r="AM422" s="137" t="s">
        <v>41</v>
      </c>
      <c r="AN422" s="242" t="s">
        <v>650</v>
      </c>
      <c r="AO422" s="242" t="s">
        <v>665</v>
      </c>
    </row>
    <row r="423" spans="1:41" s="16" customFormat="1" ht="24.75" customHeight="1">
      <c r="A423" s="517"/>
      <c r="B423" s="521" t="s">
        <v>520</v>
      </c>
      <c r="C423" s="90" t="s">
        <v>297</v>
      </c>
      <c r="D423" s="104" t="s">
        <v>295</v>
      </c>
      <c r="E423" s="104" t="s">
        <v>296</v>
      </c>
      <c r="F423" s="161" t="s">
        <v>674</v>
      </c>
      <c r="G423" s="6"/>
      <c r="H423" s="6">
        <v>3</v>
      </c>
      <c r="I423" s="9">
        <v>0</v>
      </c>
      <c r="J423" s="76" t="s">
        <v>532</v>
      </c>
      <c r="K423" s="6">
        <v>3</v>
      </c>
      <c r="L423" s="289">
        <v>3</v>
      </c>
      <c r="M423" s="6"/>
      <c r="N423" s="17"/>
      <c r="O423" s="6"/>
      <c r="P423" s="6"/>
      <c r="Q423" s="9">
        <v>0</v>
      </c>
      <c r="R423" s="76" t="s">
        <v>532</v>
      </c>
      <c r="S423" s="6"/>
      <c r="T423" s="6"/>
      <c r="U423" s="17">
        <v>3</v>
      </c>
      <c r="V423" s="17"/>
      <c r="W423" s="6"/>
      <c r="X423" s="6"/>
      <c r="Y423" s="6"/>
      <c r="Z423" s="9">
        <v>0</v>
      </c>
      <c r="AA423" s="76" t="s">
        <v>532</v>
      </c>
      <c r="AB423" s="110"/>
      <c r="AC423" s="385">
        <v>3</v>
      </c>
      <c r="AD423" s="6"/>
      <c r="AE423" s="6">
        <v>3</v>
      </c>
      <c r="AF423" s="6"/>
      <c r="AG423" s="6"/>
      <c r="AH423" s="6"/>
      <c r="AI423" s="6"/>
      <c r="AJ423" s="6"/>
      <c r="AK423" s="6"/>
      <c r="AL423" s="9">
        <v>0</v>
      </c>
      <c r="AM423" s="110" t="s">
        <v>532</v>
      </c>
      <c r="AN423" s="242" t="s">
        <v>650</v>
      </c>
      <c r="AO423" s="490"/>
    </row>
    <row r="424" spans="1:41" s="16" customFormat="1" ht="18" customHeight="1">
      <c r="A424" s="517">
        <v>848</v>
      </c>
      <c r="B424" s="521" t="s">
        <v>520</v>
      </c>
      <c r="C424" s="186" t="s">
        <v>298</v>
      </c>
      <c r="D424" s="132" t="s">
        <v>10</v>
      </c>
      <c r="E424" s="132" t="s">
        <v>299</v>
      </c>
      <c r="F424" s="161" t="s">
        <v>674</v>
      </c>
      <c r="G424" s="6"/>
      <c r="H424" s="6">
        <v>88</v>
      </c>
      <c r="I424" s="9">
        <v>0</v>
      </c>
      <c r="J424" s="76" t="s">
        <v>532</v>
      </c>
      <c r="K424" s="6">
        <v>88</v>
      </c>
      <c r="L424" s="6"/>
      <c r="M424" s="289">
        <v>88</v>
      </c>
      <c r="N424" s="17"/>
      <c r="O424" s="6"/>
      <c r="P424" s="6"/>
      <c r="Q424" s="9">
        <v>0.56610000000000005</v>
      </c>
      <c r="R424" s="75" t="s">
        <v>41</v>
      </c>
      <c r="S424" s="6"/>
      <c r="T424" s="6"/>
      <c r="U424" s="17"/>
      <c r="V424" s="17">
        <v>88</v>
      </c>
      <c r="W424" s="6"/>
      <c r="X424" s="6"/>
      <c r="Y424" s="6"/>
      <c r="Z424" s="9">
        <v>0.56610000000000005</v>
      </c>
      <c r="AA424" s="75" t="s">
        <v>41</v>
      </c>
      <c r="AB424" s="137"/>
      <c r="AC424" s="385">
        <v>88</v>
      </c>
      <c r="AD424" s="6"/>
      <c r="AE424" s="6"/>
      <c r="AF424" s="6">
        <v>88</v>
      </c>
      <c r="AG424" s="6"/>
      <c r="AH424" s="6"/>
      <c r="AI424" s="6"/>
      <c r="AJ424" s="6"/>
      <c r="AK424" s="6"/>
      <c r="AL424" s="9">
        <v>0.82350000000000001</v>
      </c>
      <c r="AM424" s="137" t="s">
        <v>41</v>
      </c>
      <c r="AN424" s="242" t="s">
        <v>650</v>
      </c>
      <c r="AO424" s="490"/>
    </row>
    <row r="425" spans="1:41" s="16" customFormat="1" ht="18" customHeight="1">
      <c r="A425" s="517"/>
      <c r="B425" s="521" t="s">
        <v>520</v>
      </c>
      <c r="C425" s="186" t="s">
        <v>298</v>
      </c>
      <c r="D425" s="132" t="s">
        <v>10</v>
      </c>
      <c r="E425" s="132" t="s">
        <v>299</v>
      </c>
      <c r="F425" s="161" t="s">
        <v>674</v>
      </c>
      <c r="G425" s="6" t="s">
        <v>0</v>
      </c>
      <c r="H425" s="6">
        <v>2</v>
      </c>
      <c r="I425" s="9">
        <v>0</v>
      </c>
      <c r="J425" s="76" t="s">
        <v>532</v>
      </c>
      <c r="K425" s="6">
        <v>2</v>
      </c>
      <c r="L425" s="306">
        <v>2</v>
      </c>
      <c r="M425" s="25"/>
      <c r="N425" s="283"/>
      <c r="O425" s="25"/>
      <c r="P425" s="25"/>
      <c r="Q425" s="9">
        <v>0</v>
      </c>
      <c r="R425" s="76" t="s">
        <v>532</v>
      </c>
      <c r="S425" s="6"/>
      <c r="T425" s="6"/>
      <c r="U425" s="283">
        <v>2</v>
      </c>
      <c r="V425" s="283"/>
      <c r="W425" s="25"/>
      <c r="X425" s="25"/>
      <c r="Y425" s="25"/>
      <c r="Z425" s="9">
        <v>0</v>
      </c>
      <c r="AA425" s="76" t="s">
        <v>532</v>
      </c>
      <c r="AB425" s="110"/>
      <c r="AC425" s="385">
        <v>2</v>
      </c>
      <c r="AD425" s="6"/>
      <c r="AE425" s="6"/>
      <c r="AF425" s="6">
        <v>2</v>
      </c>
      <c r="AG425" s="25"/>
      <c r="AH425" s="25"/>
      <c r="AI425" s="25"/>
      <c r="AJ425" s="25"/>
      <c r="AK425" s="25"/>
      <c r="AL425" s="9">
        <v>0</v>
      </c>
      <c r="AM425" s="137" t="s">
        <v>41</v>
      </c>
      <c r="AN425" s="242" t="s">
        <v>650</v>
      </c>
      <c r="AO425" s="490"/>
    </row>
    <row r="426" spans="1:41" s="16" customFormat="1" ht="25.5" hidden="1" customHeight="1">
      <c r="A426" s="517">
        <v>577</v>
      </c>
      <c r="B426" s="521" t="s">
        <v>520</v>
      </c>
      <c r="C426" s="86" t="s">
        <v>290</v>
      </c>
      <c r="D426" s="104" t="s">
        <v>163</v>
      </c>
      <c r="E426" s="104" t="s">
        <v>885</v>
      </c>
      <c r="F426" s="161" t="s">
        <v>715</v>
      </c>
      <c r="G426" s="6"/>
      <c r="H426" s="6">
        <v>40</v>
      </c>
      <c r="I426" s="9">
        <v>0</v>
      </c>
      <c r="J426" s="76" t="s">
        <v>532</v>
      </c>
      <c r="K426" s="6">
        <v>40</v>
      </c>
      <c r="L426" s="25"/>
      <c r="M426" s="25"/>
      <c r="N426" s="306">
        <v>40</v>
      </c>
      <c r="O426" s="25"/>
      <c r="P426" s="25"/>
      <c r="Q426" s="9">
        <v>1</v>
      </c>
      <c r="R426" s="75" t="s">
        <v>668</v>
      </c>
      <c r="S426" s="6"/>
      <c r="T426" s="6"/>
      <c r="U426" s="283"/>
      <c r="V426" s="283"/>
      <c r="W426" s="25"/>
      <c r="X426" s="25"/>
      <c r="Y426" s="25"/>
      <c r="Z426" s="9">
        <v>1</v>
      </c>
      <c r="AA426" s="75" t="s">
        <v>668</v>
      </c>
      <c r="AB426" s="137"/>
      <c r="AC426" s="6"/>
      <c r="AD426" s="6"/>
      <c r="AE426" s="25"/>
      <c r="AF426" s="25"/>
      <c r="AG426" s="25"/>
      <c r="AH426" s="25"/>
      <c r="AI426" s="25"/>
      <c r="AJ426" s="25"/>
      <c r="AK426" s="25"/>
      <c r="AL426" s="9">
        <v>1</v>
      </c>
      <c r="AM426" s="137" t="s">
        <v>668</v>
      </c>
      <c r="AN426" s="242" t="s">
        <v>650</v>
      </c>
      <c r="AO426" s="490"/>
    </row>
    <row r="427" spans="1:41" s="16" customFormat="1" ht="18" hidden="1" customHeight="1">
      <c r="A427" s="517">
        <v>842</v>
      </c>
      <c r="B427" s="521" t="s">
        <v>520</v>
      </c>
      <c r="C427" s="108" t="s">
        <v>300</v>
      </c>
      <c r="D427" s="104" t="s">
        <v>123</v>
      </c>
      <c r="E427" s="104" t="s">
        <v>299</v>
      </c>
      <c r="F427" s="161" t="s">
        <v>674</v>
      </c>
      <c r="G427" s="6"/>
      <c r="H427" s="6">
        <v>34</v>
      </c>
      <c r="I427" s="9">
        <v>0</v>
      </c>
      <c r="J427" s="76" t="s">
        <v>532</v>
      </c>
      <c r="K427" s="6">
        <v>34</v>
      </c>
      <c r="L427" s="6"/>
      <c r="M427" s="6"/>
      <c r="N427" s="289">
        <v>34</v>
      </c>
      <c r="O427" s="6"/>
      <c r="P427" s="6"/>
      <c r="Q427" s="9">
        <v>1</v>
      </c>
      <c r="R427" s="75" t="s">
        <v>668</v>
      </c>
      <c r="S427" s="6"/>
      <c r="T427" s="6"/>
      <c r="U427" s="17"/>
      <c r="V427" s="17"/>
      <c r="W427" s="6"/>
      <c r="X427" s="6"/>
      <c r="Y427" s="6"/>
      <c r="Z427" s="9">
        <v>1</v>
      </c>
      <c r="AA427" s="75" t="s">
        <v>668</v>
      </c>
      <c r="AB427" s="137"/>
      <c r="AC427" s="6"/>
      <c r="AD427" s="6"/>
      <c r="AE427" s="6"/>
      <c r="AF427" s="6"/>
      <c r="AG427" s="6"/>
      <c r="AH427" s="6"/>
      <c r="AI427" s="6"/>
      <c r="AJ427" s="6"/>
      <c r="AK427" s="6"/>
      <c r="AL427" s="9">
        <v>1</v>
      </c>
      <c r="AM427" s="137" t="s">
        <v>668</v>
      </c>
      <c r="AN427" s="242" t="s">
        <v>650</v>
      </c>
      <c r="AO427" s="242" t="s">
        <v>666</v>
      </c>
    </row>
    <row r="428" spans="1:41" s="16" customFormat="1" ht="18" customHeight="1">
      <c r="A428" s="517"/>
      <c r="B428" s="521" t="s">
        <v>520</v>
      </c>
      <c r="C428" s="223" t="s">
        <v>990</v>
      </c>
      <c r="D428" s="171" t="s">
        <v>123</v>
      </c>
      <c r="E428" s="104" t="s">
        <v>292</v>
      </c>
      <c r="F428" s="161" t="s">
        <v>674</v>
      </c>
      <c r="G428" s="6"/>
      <c r="H428" s="6">
        <v>57</v>
      </c>
      <c r="I428" s="9">
        <v>0</v>
      </c>
      <c r="J428" s="76" t="s">
        <v>532</v>
      </c>
      <c r="K428" s="6">
        <v>57</v>
      </c>
      <c r="L428" s="6"/>
      <c r="M428" s="289">
        <v>57</v>
      </c>
      <c r="N428" s="17"/>
      <c r="O428" s="6"/>
      <c r="P428" s="6"/>
      <c r="Q428" s="9">
        <v>0.45079999999999998</v>
      </c>
      <c r="R428" s="75" t="s">
        <v>41</v>
      </c>
      <c r="S428" s="6"/>
      <c r="T428" s="6"/>
      <c r="U428" s="17"/>
      <c r="V428" s="17">
        <v>57</v>
      </c>
      <c r="W428" s="6"/>
      <c r="X428" s="6"/>
      <c r="Y428" s="6"/>
      <c r="Z428" s="9">
        <v>0.45079999999999998</v>
      </c>
      <c r="AA428" s="75" t="s">
        <v>41</v>
      </c>
      <c r="AB428" s="137"/>
      <c r="AC428" s="385">
        <v>57</v>
      </c>
      <c r="AD428" s="6"/>
      <c r="AE428" s="6"/>
      <c r="AF428" s="6"/>
      <c r="AG428" s="6">
        <v>57</v>
      </c>
      <c r="AH428" s="6"/>
      <c r="AI428" s="6"/>
      <c r="AJ428" s="6"/>
      <c r="AK428" s="6"/>
      <c r="AL428" s="9">
        <v>1</v>
      </c>
      <c r="AM428" s="137" t="s">
        <v>668</v>
      </c>
      <c r="AN428" s="242" t="s">
        <v>650</v>
      </c>
      <c r="AO428" s="490"/>
    </row>
    <row r="429" spans="1:41" s="16" customFormat="1" ht="18" hidden="1" customHeight="1">
      <c r="A429" s="517">
        <v>1007</v>
      </c>
      <c r="B429" s="521" t="s">
        <v>520</v>
      </c>
      <c r="C429" s="247" t="s">
        <v>884</v>
      </c>
      <c r="D429" s="95" t="s">
        <v>123</v>
      </c>
      <c r="E429" s="95" t="s">
        <v>292</v>
      </c>
      <c r="F429" s="161" t="s">
        <v>674</v>
      </c>
      <c r="G429" s="6"/>
      <c r="H429" s="6">
        <v>52</v>
      </c>
      <c r="I429" s="9">
        <v>0</v>
      </c>
      <c r="J429" s="76" t="s">
        <v>532</v>
      </c>
      <c r="K429" s="6">
        <v>52</v>
      </c>
      <c r="L429" s="6"/>
      <c r="M429" s="6"/>
      <c r="N429" s="289">
        <v>52</v>
      </c>
      <c r="O429" s="6"/>
      <c r="P429" s="6"/>
      <c r="Q429" s="9">
        <v>1</v>
      </c>
      <c r="R429" s="75" t="s">
        <v>668</v>
      </c>
      <c r="S429" s="6"/>
      <c r="T429" s="6"/>
      <c r="U429" s="17"/>
      <c r="V429" s="17"/>
      <c r="W429" s="6"/>
      <c r="X429" s="6"/>
      <c r="Y429" s="6"/>
      <c r="Z429" s="9">
        <v>1</v>
      </c>
      <c r="AA429" s="75" t="s">
        <v>668</v>
      </c>
      <c r="AB429" s="137"/>
      <c r="AC429" s="6"/>
      <c r="AD429" s="6"/>
      <c r="AE429" s="6"/>
      <c r="AF429" s="6"/>
      <c r="AG429" s="6"/>
      <c r="AH429" s="6"/>
      <c r="AI429" s="6"/>
      <c r="AJ429" s="6"/>
      <c r="AK429" s="6"/>
      <c r="AL429" s="9">
        <v>1</v>
      </c>
      <c r="AM429" s="137" t="s">
        <v>668</v>
      </c>
      <c r="AN429" s="242" t="s">
        <v>650</v>
      </c>
      <c r="AO429" s="490"/>
    </row>
    <row r="430" spans="1:41" s="16" customFormat="1" ht="18" hidden="1" customHeight="1">
      <c r="A430" s="517"/>
      <c r="B430" s="521" t="s">
        <v>520</v>
      </c>
      <c r="C430" s="121" t="s">
        <v>726</v>
      </c>
      <c r="D430" s="240" t="s">
        <v>177</v>
      </c>
      <c r="E430" s="240" t="s">
        <v>533</v>
      </c>
      <c r="F430" s="146"/>
      <c r="G430" s="6"/>
      <c r="H430" s="6">
        <v>45</v>
      </c>
      <c r="I430" s="9"/>
      <c r="J430" s="76"/>
      <c r="K430" s="6"/>
      <c r="L430" s="6"/>
      <c r="M430" s="6"/>
      <c r="N430" s="17"/>
      <c r="O430" s="6"/>
      <c r="P430" s="6"/>
      <c r="Q430" s="9"/>
      <c r="R430" s="76" t="s">
        <v>725</v>
      </c>
      <c r="S430" s="6"/>
      <c r="T430" s="6"/>
      <c r="U430" s="17"/>
      <c r="V430" s="17"/>
      <c r="W430" s="6"/>
      <c r="X430" s="6"/>
      <c r="Y430" s="6"/>
      <c r="Z430" s="9"/>
      <c r="AA430" s="76" t="s">
        <v>725</v>
      </c>
      <c r="AB430" s="110"/>
      <c r="AC430" s="6"/>
      <c r="AD430" s="6"/>
      <c r="AE430" s="6"/>
      <c r="AF430" s="6"/>
      <c r="AG430" s="6"/>
      <c r="AH430" s="6"/>
      <c r="AI430" s="6"/>
      <c r="AJ430" s="6"/>
      <c r="AK430" s="6"/>
      <c r="AL430" s="9"/>
      <c r="AM430" s="110" t="s">
        <v>725</v>
      </c>
      <c r="AN430" s="242"/>
      <c r="AO430" s="490"/>
    </row>
    <row r="431" spans="1:41" s="16" customFormat="1" ht="23.25" customHeight="1">
      <c r="A431" s="517">
        <v>138</v>
      </c>
      <c r="B431" s="521" t="s">
        <v>520</v>
      </c>
      <c r="C431" s="90" t="s">
        <v>579</v>
      </c>
      <c r="D431" s="104" t="s">
        <v>10</v>
      </c>
      <c r="E431" s="104" t="s">
        <v>580</v>
      </c>
      <c r="F431" s="161" t="s">
        <v>683</v>
      </c>
      <c r="G431" s="6"/>
      <c r="H431" s="6"/>
      <c r="I431" s="9"/>
      <c r="J431" s="76"/>
      <c r="K431" s="6">
        <v>60</v>
      </c>
      <c r="L431" s="6"/>
      <c r="M431" s="289">
        <v>60</v>
      </c>
      <c r="N431" s="17"/>
      <c r="O431" s="6"/>
      <c r="P431" s="6"/>
      <c r="Q431" s="9">
        <v>0.4269</v>
      </c>
      <c r="R431" s="75" t="s">
        <v>41</v>
      </c>
      <c r="S431" s="6"/>
      <c r="T431" s="6"/>
      <c r="U431" s="17"/>
      <c r="V431" s="289">
        <v>60</v>
      </c>
      <c r="W431" s="6"/>
      <c r="X431" s="6"/>
      <c r="Y431" s="6"/>
      <c r="Z431" s="348">
        <v>0.4269</v>
      </c>
      <c r="AA431" s="349" t="s">
        <v>41</v>
      </c>
      <c r="AB431" s="435"/>
      <c r="AC431" s="385">
        <v>60</v>
      </c>
      <c r="AD431" s="6"/>
      <c r="AE431" s="6"/>
      <c r="AF431" s="6">
        <v>60</v>
      </c>
      <c r="AG431" s="6"/>
      <c r="AH431" s="6"/>
      <c r="AI431" s="6"/>
      <c r="AJ431" s="6"/>
      <c r="AK431" s="6"/>
      <c r="AL431" s="9">
        <v>0.4269</v>
      </c>
      <c r="AM431" s="137" t="s">
        <v>41</v>
      </c>
      <c r="AN431" s="242" t="s">
        <v>995</v>
      </c>
      <c r="AO431" s="490"/>
    </row>
    <row r="432" spans="1:41" s="16" customFormat="1" ht="23.25" customHeight="1">
      <c r="A432" s="517"/>
      <c r="B432" s="521" t="s">
        <v>520</v>
      </c>
      <c r="C432" s="192" t="s">
        <v>810</v>
      </c>
      <c r="D432" s="192" t="s">
        <v>805</v>
      </c>
      <c r="E432" s="192" t="s">
        <v>292</v>
      </c>
      <c r="F432" s="161" t="s">
        <v>740</v>
      </c>
      <c r="G432" s="193"/>
      <c r="H432" s="209"/>
      <c r="I432" s="209"/>
      <c r="J432" s="209"/>
      <c r="K432" s="209"/>
      <c r="L432" s="6"/>
      <c r="M432" s="289">
        <v>77</v>
      </c>
      <c r="N432" s="6"/>
      <c r="O432" s="6"/>
      <c r="P432" s="6"/>
      <c r="Q432" s="194">
        <v>0.43180000000000002</v>
      </c>
      <c r="R432" s="75" t="s">
        <v>41</v>
      </c>
      <c r="S432" s="209"/>
      <c r="T432" s="209"/>
      <c r="U432" s="17"/>
      <c r="V432" s="17">
        <v>77</v>
      </c>
      <c r="W432" s="6"/>
      <c r="X432" s="6"/>
      <c r="Y432" s="6"/>
      <c r="Z432" s="194">
        <v>0.43180000000000002</v>
      </c>
      <c r="AA432" s="75" t="s">
        <v>41</v>
      </c>
      <c r="AB432" s="137"/>
      <c r="AC432" s="408">
        <v>77</v>
      </c>
      <c r="AD432" s="209"/>
      <c r="AE432" s="6"/>
      <c r="AF432" s="6">
        <v>77</v>
      </c>
      <c r="AG432" s="6"/>
      <c r="AH432" s="6"/>
      <c r="AI432" s="6"/>
      <c r="AJ432" s="6"/>
      <c r="AK432" s="6"/>
      <c r="AL432" s="230">
        <v>0.68489999999999995</v>
      </c>
      <c r="AM432" s="137" t="s">
        <v>41</v>
      </c>
      <c r="AN432" s="242"/>
      <c r="AO432" s="490"/>
    </row>
    <row r="433" spans="1:41" s="16" customFormat="1" ht="23.25" customHeight="1">
      <c r="A433" s="517"/>
      <c r="B433" s="521" t="s">
        <v>520</v>
      </c>
      <c r="C433" s="192" t="s">
        <v>810</v>
      </c>
      <c r="D433" s="192" t="s">
        <v>805</v>
      </c>
      <c r="E433" s="192" t="s">
        <v>292</v>
      </c>
      <c r="F433" s="161" t="s">
        <v>740</v>
      </c>
      <c r="G433" s="193"/>
      <c r="H433" s="209"/>
      <c r="I433" s="209"/>
      <c r="J433" s="209"/>
      <c r="K433" s="209"/>
      <c r="L433" s="25">
        <v>3</v>
      </c>
      <c r="M433" s="25"/>
      <c r="N433" s="25"/>
      <c r="O433" s="25"/>
      <c r="P433" s="25"/>
      <c r="Q433" s="9">
        <v>0</v>
      </c>
      <c r="R433" s="76" t="s">
        <v>532</v>
      </c>
      <c r="S433" s="209"/>
      <c r="T433" s="209"/>
      <c r="U433" s="283">
        <v>3</v>
      </c>
      <c r="V433" s="283"/>
      <c r="W433" s="25"/>
      <c r="X433" s="25"/>
      <c r="Y433" s="25"/>
      <c r="Z433" s="9">
        <v>0</v>
      </c>
      <c r="AA433" s="76" t="s">
        <v>532</v>
      </c>
      <c r="AB433" s="110"/>
      <c r="AC433" s="408">
        <v>3</v>
      </c>
      <c r="AD433" s="209"/>
      <c r="AE433" s="6">
        <v>3</v>
      </c>
      <c r="AF433" s="25"/>
      <c r="AG433" s="25"/>
      <c r="AH433" s="25"/>
      <c r="AI433" s="25"/>
      <c r="AJ433" s="25"/>
      <c r="AK433" s="25"/>
      <c r="AL433" s="9">
        <v>0</v>
      </c>
      <c r="AM433" s="110" t="s">
        <v>532</v>
      </c>
      <c r="AN433" s="242"/>
      <c r="AO433" s="490"/>
    </row>
    <row r="434" spans="1:41" s="16" customFormat="1" ht="23.25" customHeight="1">
      <c r="A434" s="517"/>
      <c r="B434" s="521" t="s">
        <v>520</v>
      </c>
      <c r="C434" s="192" t="s">
        <v>806</v>
      </c>
      <c r="D434" s="192" t="s">
        <v>805</v>
      </c>
      <c r="E434" s="192" t="s">
        <v>885</v>
      </c>
      <c r="F434" s="161" t="s">
        <v>742</v>
      </c>
      <c r="G434" s="193"/>
      <c r="H434" s="209"/>
      <c r="I434" s="209"/>
      <c r="J434" s="209"/>
      <c r="K434" s="209"/>
      <c r="L434" s="289">
        <v>41</v>
      </c>
      <c r="M434" s="6"/>
      <c r="N434" s="6"/>
      <c r="O434" s="6"/>
      <c r="P434" s="6"/>
      <c r="Q434" s="194">
        <v>0</v>
      </c>
      <c r="R434" s="76" t="s">
        <v>532</v>
      </c>
      <c r="S434" s="209"/>
      <c r="T434" s="209"/>
      <c r="U434" s="17">
        <v>41</v>
      </c>
      <c r="V434" s="17"/>
      <c r="W434" s="6"/>
      <c r="X434" s="6"/>
      <c r="Y434" s="6"/>
      <c r="Z434" s="194">
        <v>0</v>
      </c>
      <c r="AA434" s="76" t="s">
        <v>532</v>
      </c>
      <c r="AB434" s="110"/>
      <c r="AC434" s="408">
        <v>41</v>
      </c>
      <c r="AD434" s="209"/>
      <c r="AE434" s="6"/>
      <c r="AF434" s="6">
        <v>41</v>
      </c>
      <c r="AG434" s="6"/>
      <c r="AH434" s="6"/>
      <c r="AI434" s="6"/>
      <c r="AJ434" s="6"/>
      <c r="AK434" s="6"/>
      <c r="AL434" s="230">
        <v>0.45279999999999998</v>
      </c>
      <c r="AM434" s="110" t="s">
        <v>41</v>
      </c>
      <c r="AN434" s="242"/>
      <c r="AO434" s="490"/>
    </row>
    <row r="435" spans="1:41" s="16" customFormat="1" ht="23.25" customHeight="1">
      <c r="A435" s="517"/>
      <c r="B435" s="521" t="s">
        <v>520</v>
      </c>
      <c r="C435" s="229" t="s">
        <v>807</v>
      </c>
      <c r="D435" s="229" t="s">
        <v>805</v>
      </c>
      <c r="E435" s="229" t="s">
        <v>292</v>
      </c>
      <c r="F435" s="161" t="s">
        <v>648</v>
      </c>
      <c r="G435" s="193"/>
      <c r="H435" s="193"/>
      <c r="I435" s="193"/>
      <c r="J435" s="193"/>
      <c r="K435" s="209"/>
      <c r="L435" s="6"/>
      <c r="M435" s="289">
        <v>29</v>
      </c>
      <c r="N435" s="6"/>
      <c r="O435" s="6"/>
      <c r="P435" s="6"/>
      <c r="Q435" s="194">
        <v>0.45289999999999997</v>
      </c>
      <c r="R435" s="75" t="s">
        <v>41</v>
      </c>
      <c r="S435" s="209"/>
      <c r="T435" s="209"/>
      <c r="U435" s="17"/>
      <c r="V435" s="17">
        <v>29</v>
      </c>
      <c r="W435" s="6"/>
      <c r="X435" s="6"/>
      <c r="Y435" s="6"/>
      <c r="Z435" s="194">
        <v>0.45289999999999997</v>
      </c>
      <c r="AA435" s="75" t="s">
        <v>41</v>
      </c>
      <c r="AB435" s="137"/>
      <c r="AC435" s="408">
        <v>29</v>
      </c>
      <c r="AD435" s="209"/>
      <c r="AE435" s="6"/>
      <c r="AF435" s="6"/>
      <c r="AG435" s="6">
        <v>29</v>
      </c>
      <c r="AH435" s="6"/>
      <c r="AI435" s="6"/>
      <c r="AJ435" s="6"/>
      <c r="AK435" s="6"/>
      <c r="AL435" s="230">
        <v>1</v>
      </c>
      <c r="AM435" s="137" t="s">
        <v>668</v>
      </c>
      <c r="AN435" s="242"/>
      <c r="AO435" s="490"/>
    </row>
    <row r="436" spans="1:41" s="16" customFormat="1" ht="23.25" customHeight="1">
      <c r="A436" s="517"/>
      <c r="B436" s="521" t="s">
        <v>520</v>
      </c>
      <c r="C436" s="192" t="s">
        <v>808</v>
      </c>
      <c r="D436" s="192" t="s">
        <v>809</v>
      </c>
      <c r="E436" s="235" t="s">
        <v>299</v>
      </c>
      <c r="F436" s="161" t="s">
        <v>742</v>
      </c>
      <c r="G436" s="193"/>
      <c r="H436" s="193"/>
      <c r="I436" s="193"/>
      <c r="J436" s="193"/>
      <c r="K436" s="209"/>
      <c r="L436" s="289">
        <v>93</v>
      </c>
      <c r="M436" s="6"/>
      <c r="N436" s="6"/>
      <c r="O436" s="6"/>
      <c r="P436" s="6"/>
      <c r="Q436" s="194">
        <v>0</v>
      </c>
      <c r="R436" s="76" t="s">
        <v>532</v>
      </c>
      <c r="S436" s="209"/>
      <c r="T436" s="209"/>
      <c r="U436" s="17">
        <v>93</v>
      </c>
      <c r="V436" s="17"/>
      <c r="W436" s="6"/>
      <c r="X436" s="6"/>
      <c r="Y436" s="6"/>
      <c r="Z436" s="194">
        <v>0</v>
      </c>
      <c r="AA436" s="76" t="s">
        <v>532</v>
      </c>
      <c r="AB436" s="110"/>
      <c r="AC436" s="415">
        <v>93</v>
      </c>
      <c r="AD436" s="373"/>
      <c r="AE436" s="209"/>
      <c r="AF436" s="209">
        <v>93</v>
      </c>
      <c r="AG436" s="6"/>
      <c r="AH436" s="6"/>
      <c r="AI436" s="6"/>
      <c r="AJ436" s="6"/>
      <c r="AK436" s="6"/>
      <c r="AL436" s="230">
        <v>0.25509999999999999</v>
      </c>
      <c r="AM436" s="110" t="s">
        <v>41</v>
      </c>
      <c r="AN436" s="242"/>
      <c r="AO436" s="490"/>
    </row>
    <row r="437" spans="1:41" s="16" customFormat="1" ht="23.25" customHeight="1">
      <c r="A437" s="517"/>
      <c r="B437" s="521" t="s">
        <v>520</v>
      </c>
      <c r="C437" s="513" t="s">
        <v>1092</v>
      </c>
      <c r="D437" s="360" t="s">
        <v>123</v>
      </c>
      <c r="E437" s="421" t="s">
        <v>292</v>
      </c>
      <c r="F437" s="123" t="s">
        <v>1041</v>
      </c>
      <c r="G437" s="193"/>
      <c r="H437" s="193"/>
      <c r="I437" s="193"/>
      <c r="J437" s="361"/>
      <c r="K437" s="209"/>
      <c r="L437" s="289"/>
      <c r="M437" s="6"/>
      <c r="N437" s="6"/>
      <c r="O437" s="6"/>
      <c r="P437" s="6"/>
      <c r="Q437" s="194"/>
      <c r="R437" s="76"/>
      <c r="S437" s="209"/>
      <c r="T437" s="209"/>
      <c r="U437" s="17"/>
      <c r="V437" s="17"/>
      <c r="W437" s="6"/>
      <c r="X437" s="6"/>
      <c r="Y437" s="6"/>
      <c r="Z437" s="194"/>
      <c r="AA437" s="76"/>
      <c r="AB437" s="110"/>
      <c r="AC437" s="387">
        <v>11</v>
      </c>
      <c r="AD437" s="8"/>
      <c r="AE437" s="6">
        <v>11</v>
      </c>
      <c r="AF437" s="6"/>
      <c r="AG437" s="6"/>
      <c r="AH437" s="6"/>
      <c r="AI437" s="6"/>
      <c r="AJ437" s="6"/>
      <c r="AK437" s="6"/>
      <c r="AL437" s="230">
        <v>0</v>
      </c>
      <c r="AM437" s="110" t="s">
        <v>532</v>
      </c>
      <c r="AN437" s="242"/>
      <c r="AO437" s="490"/>
    </row>
    <row r="438" spans="1:41" s="16" customFormat="1" ht="23.25" customHeight="1">
      <c r="A438" s="517"/>
      <c r="B438" s="521" t="s">
        <v>520</v>
      </c>
      <c r="C438" s="513" t="s">
        <v>1105</v>
      </c>
      <c r="D438" s="192" t="s">
        <v>123</v>
      </c>
      <c r="E438" s="192" t="s">
        <v>1107</v>
      </c>
      <c r="F438" s="123" t="s">
        <v>1041</v>
      </c>
      <c r="G438" s="193"/>
      <c r="H438" s="193"/>
      <c r="I438" s="193"/>
      <c r="J438" s="361"/>
      <c r="K438" s="209"/>
      <c r="L438" s="289"/>
      <c r="M438" s="6"/>
      <c r="N438" s="6"/>
      <c r="O438" s="6"/>
      <c r="P438" s="6"/>
      <c r="Q438" s="194"/>
      <c r="R438" s="76"/>
      <c r="S438" s="209"/>
      <c r="T438" s="209"/>
      <c r="U438" s="17"/>
      <c r="V438" s="17"/>
      <c r="W438" s="6"/>
      <c r="X438" s="6"/>
      <c r="Y438" s="6"/>
      <c r="Z438" s="194"/>
      <c r="AA438" s="76"/>
      <c r="AB438" s="110"/>
      <c r="AC438" s="457">
        <v>21</v>
      </c>
      <c r="AD438" s="466"/>
      <c r="AE438" s="466">
        <v>21</v>
      </c>
      <c r="AF438" s="6"/>
      <c r="AG438" s="6"/>
      <c r="AH438" s="6"/>
      <c r="AI438" s="6"/>
      <c r="AJ438" s="6"/>
      <c r="AK438" s="6"/>
      <c r="AL438" s="230">
        <v>0</v>
      </c>
      <c r="AM438" s="110" t="s">
        <v>532</v>
      </c>
      <c r="AN438" s="242"/>
      <c r="AO438" s="490"/>
    </row>
    <row r="439" spans="1:41" s="16" customFormat="1" ht="23.25" customHeight="1">
      <c r="A439" s="517"/>
      <c r="B439" s="521" t="s">
        <v>520</v>
      </c>
      <c r="C439" s="513" t="s">
        <v>1106</v>
      </c>
      <c r="D439" s="192" t="s">
        <v>295</v>
      </c>
      <c r="E439" s="192" t="s">
        <v>292</v>
      </c>
      <c r="F439" s="123" t="s">
        <v>1041</v>
      </c>
      <c r="G439" s="193"/>
      <c r="H439" s="193"/>
      <c r="I439" s="193"/>
      <c r="J439" s="361"/>
      <c r="K439" s="209"/>
      <c r="L439" s="289"/>
      <c r="M439" s="6"/>
      <c r="N439" s="6"/>
      <c r="O439" s="6"/>
      <c r="P439" s="6"/>
      <c r="Q439" s="194"/>
      <c r="R439" s="76"/>
      <c r="S439" s="209"/>
      <c r="T439" s="209"/>
      <c r="U439" s="17"/>
      <c r="V439" s="17"/>
      <c r="W439" s="6"/>
      <c r="X439" s="6"/>
      <c r="Y439" s="6"/>
      <c r="Z439" s="194"/>
      <c r="AA439" s="76"/>
      <c r="AB439" s="110"/>
      <c r="AC439" s="457">
        <v>12</v>
      </c>
      <c r="AD439" s="466"/>
      <c r="AE439" s="466">
        <v>12</v>
      </c>
      <c r="AF439" s="6"/>
      <c r="AG439" s="6"/>
      <c r="AH439" s="6"/>
      <c r="AI439" s="6"/>
      <c r="AJ439" s="6"/>
      <c r="AK439" s="6"/>
      <c r="AL439" s="230">
        <v>0</v>
      </c>
      <c r="AM439" s="110" t="s">
        <v>532</v>
      </c>
      <c r="AN439" s="242"/>
      <c r="AO439" s="490"/>
    </row>
    <row r="440" spans="1:41" s="16" customFormat="1" ht="18" customHeight="1">
      <c r="A440" s="517"/>
      <c r="B440" s="518" t="s">
        <v>521</v>
      </c>
      <c r="C440" s="518"/>
      <c r="D440" s="519"/>
      <c r="E440" s="520"/>
      <c r="F440" s="116"/>
      <c r="G440" s="53">
        <f>SUM(G441:G459)</f>
        <v>32</v>
      </c>
      <c r="H440" s="53">
        <f>SUM(H441:H459)</f>
        <v>647</v>
      </c>
      <c r="I440" s="52"/>
      <c r="J440" s="77"/>
      <c r="K440" s="53">
        <f t="shared" ref="K440:P440" si="27">SUM(K441:K474)</f>
        <v>741</v>
      </c>
      <c r="L440" s="53">
        <f t="shared" si="27"/>
        <v>699</v>
      </c>
      <c r="M440" s="53">
        <f t="shared" si="27"/>
        <v>460</v>
      </c>
      <c r="N440" s="53">
        <f t="shared" si="27"/>
        <v>377</v>
      </c>
      <c r="O440" s="53">
        <f t="shared" si="27"/>
        <v>0</v>
      </c>
      <c r="P440" s="53">
        <f t="shared" si="27"/>
        <v>0</v>
      </c>
      <c r="Q440" s="52"/>
      <c r="R440" s="77"/>
      <c r="S440" s="53">
        <f t="shared" ref="S440:Y440" si="28">SUM(S441:S474)</f>
        <v>0</v>
      </c>
      <c r="T440" s="53">
        <f t="shared" si="28"/>
        <v>0</v>
      </c>
      <c r="U440" s="53">
        <f t="shared" si="28"/>
        <v>692</v>
      </c>
      <c r="V440" s="53">
        <f t="shared" si="28"/>
        <v>460</v>
      </c>
      <c r="W440" s="53">
        <f t="shared" si="28"/>
        <v>0</v>
      </c>
      <c r="X440" s="53">
        <f t="shared" si="28"/>
        <v>0</v>
      </c>
      <c r="Y440" s="53">
        <f t="shared" si="28"/>
        <v>7</v>
      </c>
      <c r="Z440" s="52"/>
      <c r="AA440" s="77"/>
      <c r="AB440" s="424"/>
      <c r="AC440" s="53">
        <f>SUM(AC441:AC476)</f>
        <v>1245</v>
      </c>
      <c r="AD440" s="53">
        <f>SUM(AD441:AD476)</f>
        <v>0</v>
      </c>
      <c r="AE440" s="53">
        <f t="shared" ref="AE440:AK440" si="29">SUM(AE441:AE476)</f>
        <v>289</v>
      </c>
      <c r="AF440" s="53">
        <f t="shared" si="29"/>
        <v>739</v>
      </c>
      <c r="AG440" s="53">
        <f t="shared" si="29"/>
        <v>217</v>
      </c>
      <c r="AH440" s="53">
        <f t="shared" si="29"/>
        <v>0</v>
      </c>
      <c r="AI440" s="53">
        <f t="shared" si="29"/>
        <v>0</v>
      </c>
      <c r="AJ440" s="53">
        <f t="shared" si="29"/>
        <v>0</v>
      </c>
      <c r="AK440" s="53">
        <f t="shared" si="29"/>
        <v>7</v>
      </c>
      <c r="AL440" s="52"/>
      <c r="AM440" s="424"/>
      <c r="AN440" s="488"/>
      <c r="AO440" s="490"/>
    </row>
    <row r="441" spans="1:41" s="16" customFormat="1" ht="15.95" customHeight="1">
      <c r="A441" s="517">
        <v>610</v>
      </c>
      <c r="B441" s="521" t="s">
        <v>521</v>
      </c>
      <c r="C441" s="181" t="s">
        <v>301</v>
      </c>
      <c r="D441" s="197" t="s">
        <v>554</v>
      </c>
      <c r="E441" s="197" t="s">
        <v>559</v>
      </c>
      <c r="F441" s="123" t="s">
        <v>704</v>
      </c>
      <c r="G441" s="6"/>
      <c r="H441" s="6">
        <v>45</v>
      </c>
      <c r="I441" s="9">
        <v>0</v>
      </c>
      <c r="J441" s="76" t="s">
        <v>532</v>
      </c>
      <c r="K441" s="6">
        <v>45</v>
      </c>
      <c r="L441" s="6"/>
      <c r="M441" s="6">
        <v>45</v>
      </c>
      <c r="N441" s="6"/>
      <c r="O441" s="6"/>
      <c r="P441" s="6"/>
      <c r="Q441" s="9">
        <v>0.50419999999999998</v>
      </c>
      <c r="R441" s="75" t="s">
        <v>41</v>
      </c>
      <c r="S441" s="6"/>
      <c r="T441" s="6"/>
      <c r="U441" s="6"/>
      <c r="V441" s="6">
        <v>45</v>
      </c>
      <c r="W441" s="6"/>
      <c r="X441" s="6"/>
      <c r="Y441" s="6"/>
      <c r="Z441" s="9">
        <v>0.50419999999999998</v>
      </c>
      <c r="AA441" s="75" t="s">
        <v>41</v>
      </c>
      <c r="AB441" s="137"/>
      <c r="AC441" s="385">
        <v>45</v>
      </c>
      <c r="AD441" s="6"/>
      <c r="AE441" s="6"/>
      <c r="AF441" s="6">
        <v>45</v>
      </c>
      <c r="AG441" s="6"/>
      <c r="AH441" s="6"/>
      <c r="AI441" s="6"/>
      <c r="AJ441" s="6"/>
      <c r="AK441" s="6"/>
      <c r="AL441" s="9">
        <v>0.87849999999999995</v>
      </c>
      <c r="AM441" s="137" t="s">
        <v>41</v>
      </c>
      <c r="AN441" s="242" t="s">
        <v>650</v>
      </c>
      <c r="AO441" s="490"/>
    </row>
    <row r="442" spans="1:41" s="16" customFormat="1" ht="15.95" customHeight="1">
      <c r="A442" s="517"/>
      <c r="B442" s="521" t="s">
        <v>521</v>
      </c>
      <c r="C442" s="181" t="s">
        <v>301</v>
      </c>
      <c r="D442" s="197" t="s">
        <v>554</v>
      </c>
      <c r="E442" s="197" t="s">
        <v>559</v>
      </c>
      <c r="F442" s="123" t="s">
        <v>704</v>
      </c>
      <c r="G442" s="6"/>
      <c r="H442" s="6">
        <v>4</v>
      </c>
      <c r="I442" s="9">
        <v>0</v>
      </c>
      <c r="J442" s="76" t="s">
        <v>532</v>
      </c>
      <c r="K442" s="6">
        <v>4</v>
      </c>
      <c r="L442" s="6">
        <v>4</v>
      </c>
      <c r="M442" s="6"/>
      <c r="N442" s="6"/>
      <c r="O442" s="6"/>
      <c r="P442" s="6"/>
      <c r="Q442" s="9">
        <v>0</v>
      </c>
      <c r="R442" s="76" t="s">
        <v>532</v>
      </c>
      <c r="S442" s="6"/>
      <c r="T442" s="6"/>
      <c r="U442" s="6">
        <v>4</v>
      </c>
      <c r="V442" s="6"/>
      <c r="W442" s="6"/>
      <c r="X442" s="6"/>
      <c r="Y442" s="6"/>
      <c r="Z442" s="9">
        <v>0</v>
      </c>
      <c r="AA442" s="76" t="s">
        <v>532</v>
      </c>
      <c r="AB442" s="110"/>
      <c r="AC442" s="385">
        <v>4</v>
      </c>
      <c r="AD442" s="6"/>
      <c r="AE442" s="6"/>
      <c r="AF442" s="6">
        <v>4</v>
      </c>
      <c r="AG442" s="6"/>
      <c r="AH442" s="6"/>
      <c r="AI442" s="6"/>
      <c r="AJ442" s="6"/>
      <c r="AK442" s="6"/>
      <c r="AL442" s="9">
        <v>0</v>
      </c>
      <c r="AM442" s="137" t="s">
        <v>41</v>
      </c>
      <c r="AN442" s="242" t="s">
        <v>650</v>
      </c>
      <c r="AO442" s="490"/>
    </row>
    <row r="443" spans="1:41" s="16" customFormat="1" ht="15.95" hidden="1" customHeight="1">
      <c r="A443" s="517">
        <v>517</v>
      </c>
      <c r="B443" s="521" t="s">
        <v>521</v>
      </c>
      <c r="C443" s="133" t="s">
        <v>302</v>
      </c>
      <c r="D443" s="132" t="s">
        <v>33</v>
      </c>
      <c r="E443" s="132" t="s">
        <v>303</v>
      </c>
      <c r="F443" s="123" t="s">
        <v>705</v>
      </c>
      <c r="G443" s="6"/>
      <c r="H443" s="6">
        <v>144</v>
      </c>
      <c r="I443" s="9">
        <v>0.62749999999999995</v>
      </c>
      <c r="J443" s="76" t="s">
        <v>41</v>
      </c>
      <c r="K443" s="6">
        <v>144</v>
      </c>
      <c r="L443" s="6"/>
      <c r="M443" s="6"/>
      <c r="N443" s="6">
        <v>144</v>
      </c>
      <c r="O443" s="6"/>
      <c r="P443" s="6"/>
      <c r="Q443" s="9">
        <v>1</v>
      </c>
      <c r="R443" s="75" t="s">
        <v>668</v>
      </c>
      <c r="S443" s="6"/>
      <c r="T443" s="6"/>
      <c r="U443" s="6"/>
      <c r="V443" s="6"/>
      <c r="W443" s="6"/>
      <c r="X443" s="6"/>
      <c r="Y443" s="6"/>
      <c r="Z443" s="9">
        <v>1</v>
      </c>
      <c r="AA443" s="75" t="s">
        <v>668</v>
      </c>
      <c r="AB443" s="137"/>
      <c r="AC443" s="6"/>
      <c r="AD443" s="6"/>
      <c r="AE443" s="6"/>
      <c r="AF443" s="6"/>
      <c r="AG443" s="6"/>
      <c r="AH443" s="6"/>
      <c r="AI443" s="6"/>
      <c r="AJ443" s="6"/>
      <c r="AK443" s="6"/>
      <c r="AL443" s="9">
        <v>1</v>
      </c>
      <c r="AM443" s="137" t="s">
        <v>668</v>
      </c>
      <c r="AN443" s="242" t="s">
        <v>650</v>
      </c>
      <c r="AO443" s="490"/>
    </row>
    <row r="444" spans="1:41" s="16" customFormat="1" ht="24" hidden="1" customHeight="1">
      <c r="A444" s="517"/>
      <c r="B444" s="521" t="s">
        <v>521</v>
      </c>
      <c r="C444" s="133" t="s">
        <v>302</v>
      </c>
      <c r="D444" s="132" t="s">
        <v>33</v>
      </c>
      <c r="E444" s="132" t="s">
        <v>303</v>
      </c>
      <c r="F444" s="123" t="s">
        <v>705</v>
      </c>
      <c r="G444" s="6"/>
      <c r="H444" s="6">
        <v>7</v>
      </c>
      <c r="I444" s="9">
        <v>0</v>
      </c>
      <c r="J444" s="76" t="s">
        <v>532</v>
      </c>
      <c r="K444" s="6">
        <v>7</v>
      </c>
      <c r="L444" s="6">
        <v>7</v>
      </c>
      <c r="M444" s="6"/>
      <c r="N444" s="6"/>
      <c r="O444" s="6"/>
      <c r="P444" s="6"/>
      <c r="Q444" s="9">
        <v>0</v>
      </c>
      <c r="R444" s="76" t="s">
        <v>532</v>
      </c>
      <c r="S444" s="6"/>
      <c r="T444" s="6"/>
      <c r="U444" s="25">
        <f>7-7</f>
        <v>0</v>
      </c>
      <c r="V444" s="6"/>
      <c r="W444" s="6"/>
      <c r="X444" s="6"/>
      <c r="Y444" s="25">
        <v>7</v>
      </c>
      <c r="Z444" s="9">
        <v>0</v>
      </c>
      <c r="AA444" s="76" t="s">
        <v>532</v>
      </c>
      <c r="AB444" s="110"/>
      <c r="AC444" s="6"/>
      <c r="AD444" s="6"/>
      <c r="AE444" s="6">
        <f>7-7</f>
        <v>0</v>
      </c>
      <c r="AF444" s="6"/>
      <c r="AG444" s="6"/>
      <c r="AH444" s="6"/>
      <c r="AI444" s="6"/>
      <c r="AJ444" s="6"/>
      <c r="AK444" s="367">
        <v>7</v>
      </c>
      <c r="AL444" s="9">
        <v>0</v>
      </c>
      <c r="AM444" s="110" t="s">
        <v>532</v>
      </c>
      <c r="AN444" s="242" t="s">
        <v>650</v>
      </c>
      <c r="AO444" s="490" t="s">
        <v>1127</v>
      </c>
    </row>
    <row r="445" spans="1:41" s="16" customFormat="1" ht="15.95" hidden="1" customHeight="1">
      <c r="A445" s="517">
        <v>951</v>
      </c>
      <c r="B445" s="521" t="s">
        <v>521</v>
      </c>
      <c r="C445" s="133" t="s">
        <v>304</v>
      </c>
      <c r="D445" s="132" t="s">
        <v>171</v>
      </c>
      <c r="E445" s="132" t="s">
        <v>303</v>
      </c>
      <c r="F445" s="123" t="s">
        <v>706</v>
      </c>
      <c r="G445" s="6" t="s">
        <v>0</v>
      </c>
      <c r="H445" s="6">
        <f>100-6</f>
        <v>94</v>
      </c>
      <c r="I445" s="9">
        <v>0</v>
      </c>
      <c r="J445" s="76" t="s">
        <v>532</v>
      </c>
      <c r="K445" s="6">
        <f>100-6</f>
        <v>94</v>
      </c>
      <c r="L445" s="6"/>
      <c r="M445" s="6"/>
      <c r="N445" s="6">
        <v>42</v>
      </c>
      <c r="O445" s="6"/>
      <c r="P445" s="6"/>
      <c r="Q445" s="9">
        <v>1</v>
      </c>
      <c r="R445" s="75" t="s">
        <v>668</v>
      </c>
      <c r="S445" s="6"/>
      <c r="T445" s="6"/>
      <c r="U445" s="6"/>
      <c r="V445" s="6"/>
      <c r="W445" s="6"/>
      <c r="X445" s="6"/>
      <c r="Y445" s="6"/>
      <c r="Z445" s="9">
        <v>1</v>
      </c>
      <c r="AA445" s="75" t="s">
        <v>668</v>
      </c>
      <c r="AB445" s="137"/>
      <c r="AC445" s="6"/>
      <c r="AD445" s="6"/>
      <c r="AE445" s="6"/>
      <c r="AF445" s="6"/>
      <c r="AG445" s="6"/>
      <c r="AH445" s="6"/>
      <c r="AI445" s="6"/>
      <c r="AJ445" s="6"/>
      <c r="AK445" s="6"/>
      <c r="AL445" s="9">
        <v>1</v>
      </c>
      <c r="AM445" s="137" t="s">
        <v>668</v>
      </c>
      <c r="AN445" s="242" t="s">
        <v>650</v>
      </c>
      <c r="AO445" s="490"/>
    </row>
    <row r="446" spans="1:41" s="16" customFormat="1" ht="30.75" customHeight="1">
      <c r="A446" s="517"/>
      <c r="B446" s="521" t="s">
        <v>521</v>
      </c>
      <c r="C446" s="133" t="s">
        <v>304</v>
      </c>
      <c r="D446" s="132" t="s">
        <v>171</v>
      </c>
      <c r="E446" s="132" t="s">
        <v>303</v>
      </c>
      <c r="F446" s="123" t="s">
        <v>706</v>
      </c>
      <c r="G446" s="6"/>
      <c r="H446" s="6"/>
      <c r="I446" s="9"/>
      <c r="J446" s="76"/>
      <c r="K446" s="6"/>
      <c r="L446" s="6"/>
      <c r="M446" s="6">
        <v>52</v>
      </c>
      <c r="N446" s="6"/>
      <c r="O446" s="6"/>
      <c r="P446" s="6"/>
      <c r="Q446" s="9">
        <v>0.44679999999999997</v>
      </c>
      <c r="R446" s="75" t="s">
        <v>41</v>
      </c>
      <c r="S446" s="6"/>
      <c r="T446" s="6"/>
      <c r="U446" s="6"/>
      <c r="V446" s="6">
        <v>52</v>
      </c>
      <c r="W446" s="6"/>
      <c r="X446" s="6"/>
      <c r="Y446" s="6"/>
      <c r="Z446" s="9">
        <v>0.44679999999999997</v>
      </c>
      <c r="AA446" s="75" t="s">
        <v>41</v>
      </c>
      <c r="AB446" s="137"/>
      <c r="AC446" s="385">
        <v>52</v>
      </c>
      <c r="AD446" s="6"/>
      <c r="AE446" s="6"/>
      <c r="AF446" s="6">
        <v>52</v>
      </c>
      <c r="AG446" s="6"/>
      <c r="AH446" s="6"/>
      <c r="AI446" s="6"/>
      <c r="AJ446" s="6"/>
      <c r="AK446" s="6"/>
      <c r="AL446" s="9">
        <v>0.44679999999999997</v>
      </c>
      <c r="AM446" s="137" t="s">
        <v>41</v>
      </c>
      <c r="AN446" s="242"/>
      <c r="AO446" s="490"/>
    </row>
    <row r="447" spans="1:41" s="16" customFormat="1" ht="20.25" customHeight="1">
      <c r="A447" s="517"/>
      <c r="B447" s="521" t="s">
        <v>521</v>
      </c>
      <c r="C447" s="133" t="s">
        <v>304</v>
      </c>
      <c r="D447" s="132" t="s">
        <v>171</v>
      </c>
      <c r="E447" s="132" t="s">
        <v>303</v>
      </c>
      <c r="F447" s="123" t="s">
        <v>706</v>
      </c>
      <c r="G447" s="6" t="s">
        <v>0</v>
      </c>
      <c r="H447" s="6">
        <v>6</v>
      </c>
      <c r="I447" s="9">
        <v>0</v>
      </c>
      <c r="J447" s="76" t="s">
        <v>532</v>
      </c>
      <c r="K447" s="6">
        <v>6</v>
      </c>
      <c r="L447" s="6">
        <v>6</v>
      </c>
      <c r="M447" s="6"/>
      <c r="N447" s="6"/>
      <c r="O447" s="6"/>
      <c r="P447" s="6"/>
      <c r="Q447" s="9">
        <v>0</v>
      </c>
      <c r="R447" s="76" t="s">
        <v>532</v>
      </c>
      <c r="S447" s="6"/>
      <c r="T447" s="6"/>
      <c r="U447" s="6">
        <v>6</v>
      </c>
      <c r="V447" s="6"/>
      <c r="W447" s="6"/>
      <c r="X447" s="6"/>
      <c r="Y447" s="6"/>
      <c r="Z447" s="9">
        <v>0</v>
      </c>
      <c r="AA447" s="76" t="s">
        <v>532</v>
      </c>
      <c r="AB447" s="110"/>
      <c r="AC447" s="385">
        <v>6</v>
      </c>
      <c r="AD447" s="6"/>
      <c r="AE447" s="6">
        <v>6</v>
      </c>
      <c r="AF447" s="6"/>
      <c r="AG447" s="6"/>
      <c r="AH447" s="6"/>
      <c r="AI447" s="6"/>
      <c r="AJ447" s="6"/>
      <c r="AK447" s="6"/>
      <c r="AL447" s="9">
        <v>0</v>
      </c>
      <c r="AM447" s="110" t="s">
        <v>532</v>
      </c>
      <c r="AN447" s="242" t="s">
        <v>650</v>
      </c>
      <c r="AO447" s="490"/>
    </row>
    <row r="448" spans="1:41" s="16" customFormat="1" ht="18" hidden="1" customHeight="1">
      <c r="A448" s="517">
        <v>958</v>
      </c>
      <c r="B448" s="521" t="s">
        <v>521</v>
      </c>
      <c r="C448" s="133" t="s">
        <v>305</v>
      </c>
      <c r="D448" s="132" t="s">
        <v>70</v>
      </c>
      <c r="E448" s="132" t="s">
        <v>306</v>
      </c>
      <c r="F448" s="123" t="s">
        <v>706</v>
      </c>
      <c r="G448" s="6" t="s">
        <v>0</v>
      </c>
      <c r="H448" s="6">
        <v>92</v>
      </c>
      <c r="I448" s="9">
        <v>0</v>
      </c>
      <c r="J448" s="76" t="s">
        <v>532</v>
      </c>
      <c r="K448" s="6">
        <v>92</v>
      </c>
      <c r="L448" s="6"/>
      <c r="M448" s="6"/>
      <c r="N448" s="6">
        <v>43</v>
      </c>
      <c r="O448" s="6"/>
      <c r="P448" s="6"/>
      <c r="Q448" s="9">
        <v>1</v>
      </c>
      <c r="R448" s="75" t="s">
        <v>668</v>
      </c>
      <c r="S448" s="6"/>
      <c r="T448" s="6"/>
      <c r="U448" s="6"/>
      <c r="V448" s="6"/>
      <c r="W448" s="6"/>
      <c r="X448" s="6"/>
      <c r="Y448" s="6"/>
      <c r="Z448" s="9">
        <v>1</v>
      </c>
      <c r="AA448" s="75" t="s">
        <v>668</v>
      </c>
      <c r="AB448" s="137"/>
      <c r="AC448" s="6"/>
      <c r="AD448" s="6"/>
      <c r="AE448" s="6"/>
      <c r="AF448" s="6"/>
      <c r="AG448" s="6"/>
      <c r="AH448" s="6"/>
      <c r="AI448" s="6"/>
      <c r="AJ448" s="6"/>
      <c r="AK448" s="6"/>
      <c r="AL448" s="9">
        <v>1</v>
      </c>
      <c r="AM448" s="137" t="s">
        <v>668</v>
      </c>
      <c r="AN448" s="242" t="s">
        <v>650</v>
      </c>
      <c r="AO448" s="490" t="s">
        <v>656</v>
      </c>
    </row>
    <row r="449" spans="1:41" s="16" customFormat="1" ht="28.5" customHeight="1">
      <c r="A449" s="517"/>
      <c r="B449" s="521" t="s">
        <v>521</v>
      </c>
      <c r="C449" s="133" t="s">
        <v>305</v>
      </c>
      <c r="D449" s="132" t="s">
        <v>70</v>
      </c>
      <c r="E449" s="132" t="s">
        <v>306</v>
      </c>
      <c r="F449" s="123" t="s">
        <v>706</v>
      </c>
      <c r="G449" s="6"/>
      <c r="H449" s="6"/>
      <c r="I449" s="9"/>
      <c r="J449" s="76"/>
      <c r="K449" s="6"/>
      <c r="L449" s="6"/>
      <c r="M449" s="6">
        <v>6</v>
      </c>
      <c r="N449" s="6"/>
      <c r="O449" s="6"/>
      <c r="P449" s="6"/>
      <c r="Q449" s="9">
        <v>0.77759999999999996</v>
      </c>
      <c r="R449" s="75" t="s">
        <v>41</v>
      </c>
      <c r="S449" s="6"/>
      <c r="T449" s="6"/>
      <c r="U449" s="6"/>
      <c r="V449" s="6">
        <v>6</v>
      </c>
      <c r="W449" s="6"/>
      <c r="X449" s="6"/>
      <c r="Y449" s="6"/>
      <c r="Z449" s="9">
        <v>0.77759999999999996</v>
      </c>
      <c r="AA449" s="75" t="s">
        <v>41</v>
      </c>
      <c r="AB449" s="137"/>
      <c r="AC449" s="385">
        <v>6</v>
      </c>
      <c r="AD449" s="6"/>
      <c r="AE449" s="6"/>
      <c r="AF449" s="6"/>
      <c r="AG449" s="6">
        <v>6</v>
      </c>
      <c r="AH449" s="6"/>
      <c r="AI449" s="6"/>
      <c r="AJ449" s="6"/>
      <c r="AK449" s="6"/>
      <c r="AL449" s="9">
        <v>1</v>
      </c>
      <c r="AM449" s="137" t="s">
        <v>668</v>
      </c>
      <c r="AN449" s="242"/>
      <c r="AO449" s="490"/>
    </row>
    <row r="450" spans="1:41" s="16" customFormat="1" ht="28.5" customHeight="1">
      <c r="A450" s="517"/>
      <c r="B450" s="521" t="s">
        <v>521</v>
      </c>
      <c r="C450" s="133" t="s">
        <v>305</v>
      </c>
      <c r="D450" s="132" t="s">
        <v>70</v>
      </c>
      <c r="E450" s="132" t="s">
        <v>306</v>
      </c>
      <c r="F450" s="123" t="s">
        <v>706</v>
      </c>
      <c r="G450" s="6" t="s">
        <v>0</v>
      </c>
      <c r="H450" s="6">
        <v>1</v>
      </c>
      <c r="I450" s="9">
        <v>0</v>
      </c>
      <c r="J450" s="76" t="s">
        <v>532</v>
      </c>
      <c r="K450" s="6">
        <v>1</v>
      </c>
      <c r="L450" s="6">
        <v>44</v>
      </c>
      <c r="M450" s="6"/>
      <c r="N450" s="6"/>
      <c r="O450" s="6"/>
      <c r="P450" s="6"/>
      <c r="Q450" s="9">
        <v>0</v>
      </c>
      <c r="R450" s="76" t="s">
        <v>532</v>
      </c>
      <c r="S450" s="6"/>
      <c r="T450" s="6"/>
      <c r="U450" s="6">
        <v>44</v>
      </c>
      <c r="V450" s="6"/>
      <c r="W450" s="6"/>
      <c r="X450" s="6"/>
      <c r="Y450" s="6"/>
      <c r="Z450" s="9">
        <v>0</v>
      </c>
      <c r="AA450" s="76" t="s">
        <v>532</v>
      </c>
      <c r="AB450" s="110"/>
      <c r="AC450" s="385">
        <v>44</v>
      </c>
      <c r="AD450" s="6"/>
      <c r="AE450" s="6"/>
      <c r="AF450" s="6"/>
      <c r="AG450" s="6">
        <v>44</v>
      </c>
      <c r="AH450" s="6"/>
      <c r="AI450" s="6"/>
      <c r="AJ450" s="6"/>
      <c r="AK450" s="6"/>
      <c r="AL450" s="9">
        <v>1</v>
      </c>
      <c r="AM450" s="137" t="s">
        <v>668</v>
      </c>
      <c r="AN450" s="242" t="s">
        <v>650</v>
      </c>
      <c r="AO450" s="490"/>
    </row>
    <row r="451" spans="1:41" s="16" customFormat="1" ht="28.5" customHeight="1">
      <c r="A451" s="517">
        <v>989</v>
      </c>
      <c r="B451" s="521" t="s">
        <v>521</v>
      </c>
      <c r="C451" s="133" t="s">
        <v>307</v>
      </c>
      <c r="D451" s="132" t="s">
        <v>176</v>
      </c>
      <c r="E451" s="132" t="s">
        <v>303</v>
      </c>
      <c r="F451" s="123" t="s">
        <v>706</v>
      </c>
      <c r="G451" s="6" t="s">
        <v>0</v>
      </c>
      <c r="H451" s="6">
        <v>58</v>
      </c>
      <c r="I451" s="9">
        <v>0</v>
      </c>
      <c r="J451" s="76" t="s">
        <v>532</v>
      </c>
      <c r="K451" s="6">
        <v>58</v>
      </c>
      <c r="L451" s="6"/>
      <c r="M451" s="6">
        <v>58</v>
      </c>
      <c r="N451" s="6"/>
      <c r="O451" s="6"/>
      <c r="P451" s="6"/>
      <c r="Q451" s="204">
        <v>0.46039999999999998</v>
      </c>
      <c r="R451" s="75" t="s">
        <v>41</v>
      </c>
      <c r="S451" s="6"/>
      <c r="T451" s="6"/>
      <c r="U451" s="6"/>
      <c r="V451" s="6">
        <v>58</v>
      </c>
      <c r="W451" s="6"/>
      <c r="X451" s="6"/>
      <c r="Y451" s="6"/>
      <c r="Z451" s="204">
        <v>0.46039999999999998</v>
      </c>
      <c r="AA451" s="75" t="s">
        <v>41</v>
      </c>
      <c r="AB451" s="137"/>
      <c r="AC451" s="385">
        <v>58</v>
      </c>
      <c r="AD451" s="6"/>
      <c r="AE451" s="6"/>
      <c r="AF451" s="6">
        <v>58</v>
      </c>
      <c r="AG451" s="6"/>
      <c r="AH451" s="6"/>
      <c r="AI451" s="6"/>
      <c r="AJ451" s="6"/>
      <c r="AK451" s="6"/>
      <c r="AL451" s="204">
        <v>0.62150000000000005</v>
      </c>
      <c r="AM451" s="137" t="s">
        <v>41</v>
      </c>
      <c r="AN451" s="242" t="s">
        <v>650</v>
      </c>
      <c r="AO451" s="490"/>
    </row>
    <row r="452" spans="1:41" s="16" customFormat="1" ht="27.75" customHeight="1">
      <c r="A452" s="517"/>
      <c r="B452" s="521" t="s">
        <v>521</v>
      </c>
      <c r="C452" s="94" t="s">
        <v>307</v>
      </c>
      <c r="D452" s="132" t="s">
        <v>176</v>
      </c>
      <c r="E452" s="132" t="s">
        <v>303</v>
      </c>
      <c r="F452" s="123" t="s">
        <v>706</v>
      </c>
      <c r="G452" s="6" t="s">
        <v>0</v>
      </c>
      <c r="H452" s="6">
        <v>2</v>
      </c>
      <c r="I452" s="9">
        <v>0</v>
      </c>
      <c r="J452" s="76" t="s">
        <v>532</v>
      </c>
      <c r="K452" s="6">
        <v>2</v>
      </c>
      <c r="L452" s="6">
        <v>2</v>
      </c>
      <c r="M452" s="6"/>
      <c r="N452" s="6"/>
      <c r="O452" s="6"/>
      <c r="P452" s="6"/>
      <c r="Q452" s="204">
        <v>0</v>
      </c>
      <c r="R452" s="76" t="s">
        <v>532</v>
      </c>
      <c r="S452" s="6"/>
      <c r="T452" s="6"/>
      <c r="U452" s="6">
        <v>2</v>
      </c>
      <c r="V452" s="6"/>
      <c r="W452" s="6"/>
      <c r="X452" s="6"/>
      <c r="Y452" s="6"/>
      <c r="Z452" s="204">
        <v>0</v>
      </c>
      <c r="AA452" s="76" t="s">
        <v>532</v>
      </c>
      <c r="AB452" s="110"/>
      <c r="AC452" s="385">
        <v>2</v>
      </c>
      <c r="AD452" s="6"/>
      <c r="AE452" s="6">
        <v>2</v>
      </c>
      <c r="AF452" s="6"/>
      <c r="AG452" s="6"/>
      <c r="AH452" s="6"/>
      <c r="AI452" s="6"/>
      <c r="AJ452" s="6"/>
      <c r="AK452" s="6"/>
      <c r="AL452" s="204">
        <v>0</v>
      </c>
      <c r="AM452" s="110" t="s">
        <v>532</v>
      </c>
      <c r="AN452" s="242" t="s">
        <v>650</v>
      </c>
      <c r="AO452" s="490"/>
    </row>
    <row r="453" spans="1:41" s="16" customFormat="1" ht="18" hidden="1" customHeight="1">
      <c r="A453" s="517"/>
      <c r="B453" s="521" t="s">
        <v>521</v>
      </c>
      <c r="C453" s="99" t="s">
        <v>308</v>
      </c>
      <c r="D453" s="421" t="s">
        <v>43</v>
      </c>
      <c r="E453" s="7" t="s">
        <v>559</v>
      </c>
      <c r="F453" s="7"/>
      <c r="G453" s="6">
        <v>32</v>
      </c>
      <c r="H453" s="6"/>
      <c r="I453" s="9">
        <v>1</v>
      </c>
      <c r="J453" s="76" t="s">
        <v>17</v>
      </c>
      <c r="K453" s="6"/>
      <c r="L453" s="6"/>
      <c r="M453" s="6"/>
      <c r="N453" s="6"/>
      <c r="O453" s="6"/>
      <c r="P453" s="6"/>
      <c r="Q453" s="204"/>
      <c r="R453" s="76"/>
      <c r="S453" s="6"/>
      <c r="T453" s="6"/>
      <c r="U453" s="6"/>
      <c r="V453" s="6"/>
      <c r="W453" s="6"/>
      <c r="X453" s="6"/>
      <c r="Y453" s="6"/>
      <c r="Z453" s="204"/>
      <c r="AA453" s="76"/>
      <c r="AB453" s="110"/>
      <c r="AC453" s="6"/>
      <c r="AD453" s="6"/>
      <c r="AE453" s="6"/>
      <c r="AF453" s="6"/>
      <c r="AG453" s="6"/>
      <c r="AH453" s="6"/>
      <c r="AI453" s="6"/>
      <c r="AJ453" s="6"/>
      <c r="AK453" s="6"/>
      <c r="AL453" s="204"/>
      <c r="AM453" s="110"/>
      <c r="AN453" s="242" t="s">
        <v>650</v>
      </c>
      <c r="AO453" s="490"/>
    </row>
    <row r="454" spans="1:41" s="16" customFormat="1" ht="25.5" hidden="1" customHeight="1">
      <c r="A454" s="517">
        <v>996</v>
      </c>
      <c r="B454" s="521" t="s">
        <v>521</v>
      </c>
      <c r="C454" s="162" t="s">
        <v>735</v>
      </c>
      <c r="D454" s="143" t="s">
        <v>310</v>
      </c>
      <c r="E454" s="132" t="s">
        <v>303</v>
      </c>
      <c r="F454" s="151" t="s">
        <v>705</v>
      </c>
      <c r="G454" s="9"/>
      <c r="H454" s="6">
        <v>34</v>
      </c>
      <c r="I454" s="124"/>
      <c r="J454" s="76"/>
      <c r="K454" s="6">
        <v>34</v>
      </c>
      <c r="L454" s="6"/>
      <c r="M454" s="6"/>
      <c r="N454" s="6">
        <v>34</v>
      </c>
      <c r="O454" s="6"/>
      <c r="P454" s="6"/>
      <c r="Q454" s="204">
        <v>1</v>
      </c>
      <c r="R454" s="75" t="s">
        <v>668</v>
      </c>
      <c r="S454" s="6"/>
      <c r="T454" s="6"/>
      <c r="U454" s="6"/>
      <c r="V454" s="6"/>
      <c r="W454" s="6"/>
      <c r="X454" s="6"/>
      <c r="Y454" s="6"/>
      <c r="Z454" s="204">
        <v>1</v>
      </c>
      <c r="AA454" s="75" t="s">
        <v>668</v>
      </c>
      <c r="AB454" s="137"/>
      <c r="AC454" s="6"/>
      <c r="AD454" s="6"/>
      <c r="AE454" s="6"/>
      <c r="AF454" s="6"/>
      <c r="AG454" s="6"/>
      <c r="AH454" s="6"/>
      <c r="AI454" s="6"/>
      <c r="AJ454" s="6"/>
      <c r="AK454" s="6"/>
      <c r="AL454" s="204">
        <v>1</v>
      </c>
      <c r="AM454" s="137" t="s">
        <v>668</v>
      </c>
      <c r="AN454" s="242"/>
      <c r="AO454" s="490" t="s">
        <v>703</v>
      </c>
    </row>
    <row r="455" spans="1:41" s="16" customFormat="1" ht="18" hidden="1" customHeight="1">
      <c r="A455" s="517">
        <v>959</v>
      </c>
      <c r="B455" s="521" t="s">
        <v>521</v>
      </c>
      <c r="C455" s="181" t="s">
        <v>309</v>
      </c>
      <c r="D455" s="132" t="s">
        <v>70</v>
      </c>
      <c r="E455" s="197" t="s">
        <v>559</v>
      </c>
      <c r="F455" s="151" t="s">
        <v>707</v>
      </c>
      <c r="G455" s="6"/>
      <c r="H455" s="6">
        <v>36</v>
      </c>
      <c r="I455" s="9">
        <v>0</v>
      </c>
      <c r="J455" s="76" t="s">
        <v>532</v>
      </c>
      <c r="K455" s="6">
        <v>36</v>
      </c>
      <c r="L455" s="25"/>
      <c r="M455" s="25"/>
      <c r="N455" s="25">
        <v>36</v>
      </c>
      <c r="O455" s="25"/>
      <c r="P455" s="25"/>
      <c r="Q455" s="204">
        <v>1</v>
      </c>
      <c r="R455" s="75" t="s">
        <v>668</v>
      </c>
      <c r="S455" s="6"/>
      <c r="T455" s="6"/>
      <c r="U455" s="25"/>
      <c r="V455" s="25"/>
      <c r="W455" s="25"/>
      <c r="X455" s="25"/>
      <c r="Y455" s="25"/>
      <c r="Z455" s="204">
        <v>1</v>
      </c>
      <c r="AA455" s="75" t="s">
        <v>668</v>
      </c>
      <c r="AB455" s="137"/>
      <c r="AC455" s="6"/>
      <c r="AD455" s="6"/>
      <c r="AE455" s="25"/>
      <c r="AF455" s="25"/>
      <c r="AG455" s="25"/>
      <c r="AH455" s="25"/>
      <c r="AI455" s="25"/>
      <c r="AJ455" s="25"/>
      <c r="AK455" s="25"/>
      <c r="AL455" s="204">
        <v>1</v>
      </c>
      <c r="AM455" s="137" t="s">
        <v>668</v>
      </c>
      <c r="AN455" s="242" t="s">
        <v>650</v>
      </c>
      <c r="AO455" s="490"/>
    </row>
    <row r="456" spans="1:41" s="16" customFormat="1" ht="18" hidden="1" customHeight="1">
      <c r="A456" s="517">
        <v>957</v>
      </c>
      <c r="B456" s="521" t="s">
        <v>521</v>
      </c>
      <c r="C456" s="181" t="s">
        <v>311</v>
      </c>
      <c r="D456" s="132" t="s">
        <v>70</v>
      </c>
      <c r="E456" s="197" t="s">
        <v>559</v>
      </c>
      <c r="F456" s="151" t="s">
        <v>707</v>
      </c>
      <c r="G456" s="6"/>
      <c r="H456" s="6">
        <v>84</v>
      </c>
      <c r="I456" s="9">
        <v>0</v>
      </c>
      <c r="J456" s="76" t="s">
        <v>532</v>
      </c>
      <c r="K456" s="6">
        <v>84</v>
      </c>
      <c r="L456" s="6"/>
      <c r="M456" s="6"/>
      <c r="N456" s="6">
        <v>39</v>
      </c>
      <c r="O456" s="6"/>
      <c r="P456" s="6"/>
      <c r="Q456" s="204">
        <v>1</v>
      </c>
      <c r="R456" s="75" t="s">
        <v>668</v>
      </c>
      <c r="S456" s="6"/>
      <c r="T456" s="6"/>
      <c r="U456" s="6"/>
      <c r="V456" s="6"/>
      <c r="W456" s="6"/>
      <c r="X456" s="6"/>
      <c r="Y456" s="6"/>
      <c r="Z456" s="204">
        <v>1</v>
      </c>
      <c r="AA456" s="75" t="s">
        <v>668</v>
      </c>
      <c r="AB456" s="137"/>
      <c r="AC456" s="6"/>
      <c r="AD456" s="6"/>
      <c r="AE456" s="6"/>
      <c r="AF456" s="6"/>
      <c r="AG456" s="6"/>
      <c r="AH456" s="6"/>
      <c r="AI456" s="6"/>
      <c r="AJ456" s="6"/>
      <c r="AK456" s="6"/>
      <c r="AL456" s="204">
        <v>1</v>
      </c>
      <c r="AM456" s="137" t="s">
        <v>668</v>
      </c>
      <c r="AN456" s="242" t="s">
        <v>650</v>
      </c>
      <c r="AO456" s="490"/>
    </row>
    <row r="457" spans="1:41" s="16" customFormat="1" ht="18" customHeight="1">
      <c r="A457" s="517"/>
      <c r="B457" s="521" t="s">
        <v>521</v>
      </c>
      <c r="C457" s="181" t="s">
        <v>311</v>
      </c>
      <c r="D457" s="132" t="s">
        <v>70</v>
      </c>
      <c r="E457" s="197" t="s">
        <v>559</v>
      </c>
      <c r="F457" s="151" t="s">
        <v>707</v>
      </c>
      <c r="G457" s="6"/>
      <c r="H457" s="6"/>
      <c r="I457" s="9"/>
      <c r="J457" s="76"/>
      <c r="K457" s="6"/>
      <c r="L457" s="6"/>
      <c r="M457" s="6">
        <v>45</v>
      </c>
      <c r="N457" s="6"/>
      <c r="O457" s="6"/>
      <c r="P457" s="6"/>
      <c r="Q457" s="204">
        <v>0.47070000000000001</v>
      </c>
      <c r="R457" s="75" t="s">
        <v>41</v>
      </c>
      <c r="S457" s="6"/>
      <c r="T457" s="6"/>
      <c r="U457" s="6"/>
      <c r="V457" s="6">
        <v>45</v>
      </c>
      <c r="W457" s="6"/>
      <c r="X457" s="6"/>
      <c r="Y457" s="6"/>
      <c r="Z457" s="204">
        <v>0.47070000000000001</v>
      </c>
      <c r="AA457" s="75" t="s">
        <v>41</v>
      </c>
      <c r="AB457" s="137"/>
      <c r="AC457" s="385">
        <v>45</v>
      </c>
      <c r="AD457" s="6"/>
      <c r="AE457" s="6"/>
      <c r="AF457" s="6">
        <v>45</v>
      </c>
      <c r="AG457" s="6"/>
      <c r="AH457" s="6"/>
      <c r="AI457" s="6"/>
      <c r="AJ457" s="6"/>
      <c r="AK457" s="6"/>
      <c r="AL457" s="204">
        <v>0.74270000000000003</v>
      </c>
      <c r="AM457" s="137" t="s">
        <v>41</v>
      </c>
      <c r="AN457" s="242" t="s">
        <v>650</v>
      </c>
      <c r="AO457" s="490"/>
    </row>
    <row r="458" spans="1:41" s="16" customFormat="1" ht="18" hidden="1" customHeight="1">
      <c r="A458" s="517">
        <v>942</v>
      </c>
      <c r="B458" s="521" t="s">
        <v>521</v>
      </c>
      <c r="C458" s="133" t="s">
        <v>312</v>
      </c>
      <c r="D458" s="132" t="s">
        <v>19</v>
      </c>
      <c r="E458" s="132" t="s">
        <v>560</v>
      </c>
      <c r="F458" s="195" t="s">
        <v>707</v>
      </c>
      <c r="G458" s="6"/>
      <c r="H458" s="6">
        <v>40</v>
      </c>
      <c r="I458" s="9">
        <v>0</v>
      </c>
      <c r="J458" s="76" t="s">
        <v>532</v>
      </c>
      <c r="K458" s="6">
        <v>40</v>
      </c>
      <c r="L458" s="6"/>
      <c r="M458" s="6"/>
      <c r="N458" s="6">
        <v>39</v>
      </c>
      <c r="O458" s="6"/>
      <c r="P458" s="6"/>
      <c r="Q458" s="204">
        <v>1</v>
      </c>
      <c r="R458" s="75" t="s">
        <v>668</v>
      </c>
      <c r="S458" s="6"/>
      <c r="T458" s="6"/>
      <c r="U458" s="6"/>
      <c r="V458" s="6"/>
      <c r="W458" s="6"/>
      <c r="X458" s="6"/>
      <c r="Y458" s="6"/>
      <c r="Z458" s="204">
        <v>1</v>
      </c>
      <c r="AA458" s="75" t="s">
        <v>668</v>
      </c>
      <c r="AB458" s="137"/>
      <c r="AC458" s="6"/>
      <c r="AD458" s="6"/>
      <c r="AE458" s="6"/>
      <c r="AF458" s="6"/>
      <c r="AG458" s="6"/>
      <c r="AH458" s="6"/>
      <c r="AI458" s="6"/>
      <c r="AJ458" s="6"/>
      <c r="AK458" s="6"/>
      <c r="AL458" s="204">
        <v>1</v>
      </c>
      <c r="AM458" s="137" t="s">
        <v>668</v>
      </c>
      <c r="AN458" s="242" t="s">
        <v>650</v>
      </c>
      <c r="AO458" s="490"/>
    </row>
    <row r="459" spans="1:41" s="16" customFormat="1" ht="24" customHeight="1">
      <c r="A459" s="517"/>
      <c r="B459" s="521" t="s">
        <v>521</v>
      </c>
      <c r="C459" s="133" t="s">
        <v>312</v>
      </c>
      <c r="D459" s="132" t="s">
        <v>19</v>
      </c>
      <c r="E459" s="95" t="s">
        <v>1088</v>
      </c>
      <c r="F459" s="195" t="s">
        <v>707</v>
      </c>
      <c r="G459" s="6"/>
      <c r="H459" s="6"/>
      <c r="I459" s="9"/>
      <c r="J459" s="76"/>
      <c r="K459" s="6"/>
      <c r="L459" s="6">
        <v>1</v>
      </c>
      <c r="M459" s="6"/>
      <c r="N459" s="6"/>
      <c r="O459" s="6"/>
      <c r="P459" s="6"/>
      <c r="Q459" s="204">
        <v>0</v>
      </c>
      <c r="R459" s="76" t="s">
        <v>532</v>
      </c>
      <c r="S459" s="6"/>
      <c r="T459" s="6"/>
      <c r="U459" s="6">
        <v>1</v>
      </c>
      <c r="V459" s="6"/>
      <c r="W459" s="6"/>
      <c r="X459" s="6"/>
      <c r="Y459" s="6"/>
      <c r="Z459" s="204">
        <v>0</v>
      </c>
      <c r="AA459" s="76" t="s">
        <v>532</v>
      </c>
      <c r="AB459" s="110"/>
      <c r="AC459" s="367">
        <v>1</v>
      </c>
      <c r="AD459" s="6"/>
      <c r="AE459" s="6">
        <v>1</v>
      </c>
      <c r="AF459" s="6"/>
      <c r="AG459" s="6"/>
      <c r="AH459" s="6"/>
      <c r="AI459" s="6"/>
      <c r="AJ459" s="6"/>
      <c r="AK459" s="6"/>
      <c r="AL459" s="204">
        <v>0</v>
      </c>
      <c r="AM459" s="110" t="s">
        <v>532</v>
      </c>
      <c r="AN459" s="242" t="s">
        <v>650</v>
      </c>
      <c r="AO459" s="490"/>
    </row>
    <row r="460" spans="1:41" s="16" customFormat="1" ht="24.75" customHeight="1">
      <c r="A460" s="517">
        <v>955</v>
      </c>
      <c r="B460" s="521" t="s">
        <v>521</v>
      </c>
      <c r="C460" s="183" t="s">
        <v>591</v>
      </c>
      <c r="D460" s="182" t="s">
        <v>33</v>
      </c>
      <c r="E460" s="182" t="s">
        <v>559</v>
      </c>
      <c r="F460" s="195" t="s">
        <v>648</v>
      </c>
      <c r="G460" s="6"/>
      <c r="H460" s="6"/>
      <c r="I460" s="9"/>
      <c r="J460" s="76"/>
      <c r="K460" s="6">
        <v>94</v>
      </c>
      <c r="L460" s="6"/>
      <c r="M460" s="6">
        <v>94</v>
      </c>
      <c r="N460" s="6"/>
      <c r="O460" s="6"/>
      <c r="P460" s="6"/>
      <c r="Q460" s="204">
        <v>0.46189999999999998</v>
      </c>
      <c r="R460" s="75" t="s">
        <v>41</v>
      </c>
      <c r="S460" s="6"/>
      <c r="T460" s="6"/>
      <c r="U460" s="6"/>
      <c r="V460" s="6">
        <v>94</v>
      </c>
      <c r="W460" s="6"/>
      <c r="X460" s="6"/>
      <c r="Y460" s="6"/>
      <c r="Z460" s="204">
        <v>0.46189999999999998</v>
      </c>
      <c r="AA460" s="75" t="s">
        <v>41</v>
      </c>
      <c r="AB460" s="137"/>
      <c r="AC460" s="385">
        <v>94</v>
      </c>
      <c r="AD460" s="6"/>
      <c r="AE460" s="6"/>
      <c r="AF460" s="6">
        <v>94</v>
      </c>
      <c r="AG460" s="6"/>
      <c r="AH460" s="6"/>
      <c r="AI460" s="6"/>
      <c r="AJ460" s="6"/>
      <c r="AK460" s="6"/>
      <c r="AL460" s="204">
        <v>0.99650000000000005</v>
      </c>
      <c r="AM460" s="137" t="s">
        <v>41</v>
      </c>
      <c r="AN460" s="242" t="s">
        <v>650</v>
      </c>
      <c r="AO460" s="490"/>
    </row>
    <row r="461" spans="1:41" s="16" customFormat="1" ht="24.75" customHeight="1">
      <c r="A461" s="517"/>
      <c r="B461" s="521" t="s">
        <v>521</v>
      </c>
      <c r="C461" s="192" t="s">
        <v>818</v>
      </c>
      <c r="D461" s="192" t="s">
        <v>813</v>
      </c>
      <c r="E461" s="277" t="s">
        <v>991</v>
      </c>
      <c r="F461" s="195" t="s">
        <v>648</v>
      </c>
      <c r="G461" s="193"/>
      <c r="H461" s="209"/>
      <c r="I461" s="209"/>
      <c r="J461" s="209"/>
      <c r="K461" s="6"/>
      <c r="L461" s="6"/>
      <c r="M461" s="6">
        <v>57</v>
      </c>
      <c r="N461" s="6"/>
      <c r="O461" s="6"/>
      <c r="P461" s="6"/>
      <c r="Q461" s="203">
        <v>0.48859999999999998</v>
      </c>
      <c r="R461" s="75" t="s">
        <v>41</v>
      </c>
      <c r="S461" s="6"/>
      <c r="T461" s="6"/>
      <c r="U461" s="6"/>
      <c r="V461" s="6">
        <v>57</v>
      </c>
      <c r="W461" s="6"/>
      <c r="X461" s="6"/>
      <c r="Y461" s="6"/>
      <c r="Z461" s="203">
        <v>0.48859999999999998</v>
      </c>
      <c r="AA461" s="75" t="s">
        <v>41</v>
      </c>
      <c r="AB461" s="137"/>
      <c r="AC461" s="385">
        <v>57</v>
      </c>
      <c r="AD461" s="6"/>
      <c r="AE461" s="6"/>
      <c r="AF461" s="6"/>
      <c r="AG461" s="6">
        <v>57</v>
      </c>
      <c r="AH461" s="6"/>
      <c r="AI461" s="6"/>
      <c r="AJ461" s="6"/>
      <c r="AK461" s="6"/>
      <c r="AL461" s="204">
        <v>1</v>
      </c>
      <c r="AM461" s="137" t="s">
        <v>668</v>
      </c>
      <c r="AN461" s="242"/>
      <c r="AO461" s="490"/>
    </row>
    <row r="462" spans="1:41" s="16" customFormat="1" ht="24.75" customHeight="1">
      <c r="A462" s="517"/>
      <c r="B462" s="521" t="s">
        <v>521</v>
      </c>
      <c r="C462" s="192" t="s">
        <v>818</v>
      </c>
      <c r="D462" s="192" t="s">
        <v>813</v>
      </c>
      <c r="E462" s="277" t="s">
        <v>991</v>
      </c>
      <c r="F462" s="195" t="s">
        <v>648</v>
      </c>
      <c r="G462" s="193"/>
      <c r="H462" s="209"/>
      <c r="I462" s="209"/>
      <c r="J462" s="209"/>
      <c r="K462" s="6"/>
      <c r="L462" s="6">
        <v>1</v>
      </c>
      <c r="M462" s="6"/>
      <c r="N462" s="6"/>
      <c r="O462" s="6"/>
      <c r="P462" s="6"/>
      <c r="Q462" s="203">
        <v>0</v>
      </c>
      <c r="R462" s="76" t="s">
        <v>532</v>
      </c>
      <c r="S462" s="6"/>
      <c r="T462" s="6"/>
      <c r="U462" s="6">
        <v>1</v>
      </c>
      <c r="V462" s="6"/>
      <c r="W462" s="6"/>
      <c r="X462" s="6"/>
      <c r="Y462" s="6"/>
      <c r="Z462" s="203">
        <v>0</v>
      </c>
      <c r="AA462" s="76" t="s">
        <v>532</v>
      </c>
      <c r="AB462" s="110"/>
      <c r="AC462" s="385">
        <v>1</v>
      </c>
      <c r="AD462" s="6"/>
      <c r="AE462" s="6">
        <v>1</v>
      </c>
      <c r="AF462" s="6"/>
      <c r="AG462" s="6"/>
      <c r="AH462" s="6"/>
      <c r="AI462" s="6"/>
      <c r="AJ462" s="6"/>
      <c r="AK462" s="6"/>
      <c r="AL462" s="231">
        <v>0</v>
      </c>
      <c r="AM462" s="110" t="s">
        <v>532</v>
      </c>
      <c r="AN462" s="242"/>
      <c r="AO462" s="490"/>
    </row>
    <row r="463" spans="1:41" s="16" customFormat="1" ht="24.75" customHeight="1">
      <c r="A463" s="517"/>
      <c r="B463" s="521" t="s">
        <v>521</v>
      </c>
      <c r="C463" s="192" t="s">
        <v>821</v>
      </c>
      <c r="D463" s="192" t="s">
        <v>771</v>
      </c>
      <c r="E463" s="132" t="s">
        <v>303</v>
      </c>
      <c r="F463" s="195" t="s">
        <v>740</v>
      </c>
      <c r="G463" s="193"/>
      <c r="H463" s="209"/>
      <c r="I463" s="209"/>
      <c r="J463" s="209"/>
      <c r="K463" s="209"/>
      <c r="L463" s="6"/>
      <c r="M463" s="6">
        <v>103</v>
      </c>
      <c r="N463" s="6"/>
      <c r="O463" s="6"/>
      <c r="P463" s="6"/>
      <c r="Q463" s="203">
        <v>0.43</v>
      </c>
      <c r="R463" s="75" t="s">
        <v>41</v>
      </c>
      <c r="S463" s="219"/>
      <c r="T463" s="209"/>
      <c r="U463" s="6"/>
      <c r="V463" s="6">
        <v>103</v>
      </c>
      <c r="W463" s="6"/>
      <c r="X463" s="6"/>
      <c r="Y463" s="6"/>
      <c r="Z463" s="203">
        <v>0.43</v>
      </c>
      <c r="AA463" s="75" t="s">
        <v>41</v>
      </c>
      <c r="AB463" s="137"/>
      <c r="AC463" s="408">
        <v>103</v>
      </c>
      <c r="AD463" s="209"/>
      <c r="AE463" s="6"/>
      <c r="AF463" s="6"/>
      <c r="AG463" s="6">
        <v>103</v>
      </c>
      <c r="AH463" s="6"/>
      <c r="AI463" s="6"/>
      <c r="AJ463" s="6"/>
      <c r="AK463" s="6"/>
      <c r="AL463" s="204">
        <v>1</v>
      </c>
      <c r="AM463" s="137" t="s">
        <v>668</v>
      </c>
      <c r="AN463" s="242"/>
      <c r="AO463" s="490"/>
    </row>
    <row r="464" spans="1:41" s="16" customFormat="1" ht="24.75" customHeight="1">
      <c r="A464" s="517"/>
      <c r="B464" s="521" t="s">
        <v>521</v>
      </c>
      <c r="C464" s="192" t="s">
        <v>821</v>
      </c>
      <c r="D464" s="192" t="s">
        <v>771</v>
      </c>
      <c r="E464" s="132" t="s">
        <v>303</v>
      </c>
      <c r="F464" s="195" t="s">
        <v>740</v>
      </c>
      <c r="G464" s="193"/>
      <c r="H464" s="209"/>
      <c r="I464" s="209"/>
      <c r="J464" s="209"/>
      <c r="K464" s="209"/>
      <c r="L464" s="6">
        <v>7</v>
      </c>
      <c r="M464" s="6"/>
      <c r="N464" s="6"/>
      <c r="O464" s="6"/>
      <c r="P464" s="6"/>
      <c r="Q464" s="203">
        <v>0</v>
      </c>
      <c r="R464" s="76" t="s">
        <v>532</v>
      </c>
      <c r="S464" s="219"/>
      <c r="T464" s="209"/>
      <c r="U464" s="6">
        <v>7</v>
      </c>
      <c r="V464" s="6"/>
      <c r="W464" s="6"/>
      <c r="X464" s="6"/>
      <c r="Y464" s="6"/>
      <c r="Z464" s="203">
        <v>0</v>
      </c>
      <c r="AA464" s="76" t="s">
        <v>532</v>
      </c>
      <c r="AB464" s="110"/>
      <c r="AC464" s="408">
        <v>7</v>
      </c>
      <c r="AD464" s="209"/>
      <c r="AE464" s="6"/>
      <c r="AF464" s="6"/>
      <c r="AG464" s="6">
        <v>7</v>
      </c>
      <c r="AH464" s="6"/>
      <c r="AI464" s="6"/>
      <c r="AJ464" s="6"/>
      <c r="AK464" s="6"/>
      <c r="AL464" s="204">
        <v>1</v>
      </c>
      <c r="AM464" s="137" t="s">
        <v>668</v>
      </c>
      <c r="AN464" s="242"/>
      <c r="AO464" s="490"/>
    </row>
    <row r="465" spans="1:41" s="16" customFormat="1" ht="24.75" customHeight="1">
      <c r="A465" s="517"/>
      <c r="B465" s="521" t="s">
        <v>521</v>
      </c>
      <c r="C465" s="198" t="s">
        <v>822</v>
      </c>
      <c r="D465" s="198" t="s">
        <v>819</v>
      </c>
      <c r="E465" s="196" t="s">
        <v>559</v>
      </c>
      <c r="F465" s="195" t="s">
        <v>740</v>
      </c>
      <c r="G465" s="193"/>
      <c r="H465" s="209"/>
      <c r="I465" s="209"/>
      <c r="J465" s="209"/>
      <c r="K465" s="209"/>
      <c r="L465" s="6">
        <v>43</v>
      </c>
      <c r="M465" s="6"/>
      <c r="N465" s="6"/>
      <c r="O465" s="6"/>
      <c r="P465" s="6"/>
      <c r="Q465" s="203">
        <v>0</v>
      </c>
      <c r="R465" s="76" t="s">
        <v>532</v>
      </c>
      <c r="S465" s="219"/>
      <c r="T465" s="209"/>
      <c r="U465" s="6">
        <v>43</v>
      </c>
      <c r="V465" s="6"/>
      <c r="W465" s="6"/>
      <c r="X465" s="6"/>
      <c r="Y465" s="6"/>
      <c r="Z465" s="203">
        <v>0</v>
      </c>
      <c r="AA465" s="76" t="s">
        <v>532</v>
      </c>
      <c r="AB465" s="110"/>
      <c r="AC465" s="408">
        <v>43</v>
      </c>
      <c r="AD465" s="209"/>
      <c r="AE465" s="6">
        <v>43</v>
      </c>
      <c r="AF465" s="6"/>
      <c r="AG465" s="6"/>
      <c r="AH465" s="6"/>
      <c r="AI465" s="6"/>
      <c r="AJ465" s="6"/>
      <c r="AK465" s="6"/>
      <c r="AL465" s="231">
        <v>0</v>
      </c>
      <c r="AM465" s="110" t="s">
        <v>532</v>
      </c>
      <c r="AN465" s="242"/>
      <c r="AO465" s="490"/>
    </row>
    <row r="466" spans="1:41" s="16" customFormat="1" ht="24.75" customHeight="1">
      <c r="A466" s="517"/>
      <c r="B466" s="521" t="s">
        <v>521</v>
      </c>
      <c r="C466" s="374" t="s">
        <v>887</v>
      </c>
      <c r="D466" s="198" t="s">
        <v>19</v>
      </c>
      <c r="E466" s="350" t="s">
        <v>559</v>
      </c>
      <c r="F466" s="420" t="s">
        <v>742</v>
      </c>
      <c r="G466" s="193"/>
      <c r="H466" s="209"/>
      <c r="I466" s="209"/>
      <c r="J466" s="209"/>
      <c r="K466" s="209"/>
      <c r="L466" s="25">
        <v>139</v>
      </c>
      <c r="M466" s="6"/>
      <c r="N466" s="6"/>
      <c r="O466" s="25"/>
      <c r="P466" s="25"/>
      <c r="Q466" s="208">
        <v>0</v>
      </c>
      <c r="R466" s="165" t="s">
        <v>532</v>
      </c>
      <c r="S466" s="219"/>
      <c r="T466" s="209"/>
      <c r="U466" s="25">
        <v>139</v>
      </c>
      <c r="V466" s="6"/>
      <c r="W466" s="6"/>
      <c r="X466" s="25"/>
      <c r="Y466" s="25"/>
      <c r="Z466" s="208">
        <v>0</v>
      </c>
      <c r="AA466" s="165" t="s">
        <v>532</v>
      </c>
      <c r="AB466" s="250"/>
      <c r="AC466" s="408">
        <v>139</v>
      </c>
      <c r="AD466" s="209"/>
      <c r="AE466" s="25"/>
      <c r="AF466" s="6">
        <v>139</v>
      </c>
      <c r="AG466" s="6"/>
      <c r="AH466" s="25"/>
      <c r="AI466" s="25"/>
      <c r="AJ466" s="25"/>
      <c r="AK466" s="25"/>
      <c r="AL466" s="480">
        <v>0.5161</v>
      </c>
      <c r="AM466" s="137" t="s">
        <v>41</v>
      </c>
      <c r="AN466" s="242"/>
      <c r="AO466" s="490"/>
    </row>
    <row r="467" spans="1:41" s="16" customFormat="1" ht="24.75" customHeight="1">
      <c r="A467" s="517"/>
      <c r="B467" s="521" t="s">
        <v>521</v>
      </c>
      <c r="C467" s="374" t="s">
        <v>887</v>
      </c>
      <c r="D467" s="198" t="s">
        <v>19</v>
      </c>
      <c r="E467" s="350" t="s">
        <v>559</v>
      </c>
      <c r="F467" s="420" t="s">
        <v>742</v>
      </c>
      <c r="G467" s="193"/>
      <c r="H467" s="209"/>
      <c r="I467" s="209"/>
      <c r="J467" s="209"/>
      <c r="K467" s="209"/>
      <c r="L467" s="25">
        <v>2</v>
      </c>
      <c r="M467" s="6"/>
      <c r="N467" s="6"/>
      <c r="O467" s="25"/>
      <c r="P467" s="25"/>
      <c r="Q467" s="208">
        <v>0</v>
      </c>
      <c r="R467" s="165" t="s">
        <v>532</v>
      </c>
      <c r="S467" s="219"/>
      <c r="T467" s="209"/>
      <c r="U467" s="25">
        <v>2</v>
      </c>
      <c r="V467" s="6"/>
      <c r="W467" s="6"/>
      <c r="X467" s="25"/>
      <c r="Y467" s="25"/>
      <c r="Z467" s="208">
        <v>0</v>
      </c>
      <c r="AA467" s="165" t="s">
        <v>532</v>
      </c>
      <c r="AB467" s="250"/>
      <c r="AC467" s="408">
        <v>2</v>
      </c>
      <c r="AD467" s="209"/>
      <c r="AE467" s="34">
        <v>2</v>
      </c>
      <c r="AF467" s="6"/>
      <c r="AG467" s="6"/>
      <c r="AH467" s="25"/>
      <c r="AI467" s="25"/>
      <c r="AJ467" s="25"/>
      <c r="AK467" s="25"/>
      <c r="AL467" s="480">
        <v>0</v>
      </c>
      <c r="AM467" s="110" t="s">
        <v>532</v>
      </c>
      <c r="AN467" s="242"/>
      <c r="AO467" s="490"/>
    </row>
    <row r="468" spans="1:41" s="16" customFormat="1" ht="24.75" customHeight="1">
      <c r="A468" s="517"/>
      <c r="B468" s="521" t="s">
        <v>521</v>
      </c>
      <c r="C468" s="198" t="s">
        <v>823</v>
      </c>
      <c r="D468" s="198" t="s">
        <v>809</v>
      </c>
      <c r="E468" s="196" t="s">
        <v>559</v>
      </c>
      <c r="F468" s="195" t="s">
        <v>742</v>
      </c>
      <c r="G468" s="193"/>
      <c r="H468" s="209"/>
      <c r="I468" s="209"/>
      <c r="J468" s="209"/>
      <c r="K468" s="209"/>
      <c r="L468" s="6">
        <v>135</v>
      </c>
      <c r="M468" s="6"/>
      <c r="N468" s="6"/>
      <c r="O468" s="6"/>
      <c r="P468" s="6"/>
      <c r="Q468" s="203">
        <v>0</v>
      </c>
      <c r="R468" s="76" t="s">
        <v>532</v>
      </c>
      <c r="S468" s="219"/>
      <c r="T468" s="209"/>
      <c r="U468" s="6">
        <v>135</v>
      </c>
      <c r="V468" s="6"/>
      <c r="W468" s="6"/>
      <c r="X468" s="6"/>
      <c r="Y468" s="6"/>
      <c r="Z468" s="203">
        <v>0</v>
      </c>
      <c r="AA468" s="76" t="s">
        <v>532</v>
      </c>
      <c r="AB468" s="110"/>
      <c r="AC468" s="408">
        <v>132</v>
      </c>
      <c r="AD468" s="209"/>
      <c r="AE468" s="209"/>
      <c r="AF468" s="209">
        <v>132</v>
      </c>
      <c r="AG468" s="6"/>
      <c r="AH468" s="6"/>
      <c r="AI468" s="6"/>
      <c r="AJ468" s="6"/>
      <c r="AK468" s="6"/>
      <c r="AL468" s="231">
        <v>8.2000000000000003E-2</v>
      </c>
      <c r="AM468" s="137" t="s">
        <v>41</v>
      </c>
      <c r="AN468" s="242"/>
      <c r="AO468" s="490"/>
    </row>
    <row r="469" spans="1:41" s="16" customFormat="1" ht="24.75" customHeight="1">
      <c r="A469" s="517"/>
      <c r="B469" s="521" t="s">
        <v>521</v>
      </c>
      <c r="C469" s="198" t="s">
        <v>823</v>
      </c>
      <c r="D469" s="198" t="s">
        <v>809</v>
      </c>
      <c r="E469" s="381" t="s">
        <v>559</v>
      </c>
      <c r="F469" s="195" t="s">
        <v>742</v>
      </c>
      <c r="G469" s="193"/>
      <c r="H469" s="209"/>
      <c r="I469" s="209"/>
      <c r="J469" s="209"/>
      <c r="K469" s="209"/>
      <c r="L469" s="6"/>
      <c r="M469" s="6"/>
      <c r="N469" s="6"/>
      <c r="O469" s="6"/>
      <c r="P469" s="6"/>
      <c r="Q469" s="203"/>
      <c r="R469" s="76"/>
      <c r="S469" s="219"/>
      <c r="T469" s="209"/>
      <c r="U469" s="6"/>
      <c r="V469" s="6"/>
      <c r="W469" s="6"/>
      <c r="X469" s="6"/>
      <c r="Y469" s="6"/>
      <c r="Z469" s="203"/>
      <c r="AA469" s="76"/>
      <c r="AB469" s="110"/>
      <c r="AC469" s="408">
        <v>3</v>
      </c>
      <c r="AD469" s="209"/>
      <c r="AE469" s="209">
        <v>3</v>
      </c>
      <c r="AF469" s="6"/>
      <c r="AG469" s="6"/>
      <c r="AH469" s="6"/>
      <c r="AI469" s="6"/>
      <c r="AJ469" s="6"/>
      <c r="AK469" s="6"/>
      <c r="AL469" s="231">
        <v>0</v>
      </c>
      <c r="AM469" s="110" t="s">
        <v>532</v>
      </c>
      <c r="AN469" s="242"/>
      <c r="AO469" s="490"/>
    </row>
    <row r="470" spans="1:41" s="16" customFormat="1" ht="24.75" customHeight="1">
      <c r="A470" s="517"/>
      <c r="B470" s="521" t="s">
        <v>521</v>
      </c>
      <c r="C470" s="192" t="s">
        <v>820</v>
      </c>
      <c r="D470" s="192" t="s">
        <v>771</v>
      </c>
      <c r="E470" s="132" t="s">
        <v>303</v>
      </c>
      <c r="F470" s="195" t="s">
        <v>742</v>
      </c>
      <c r="G470" s="193"/>
      <c r="H470" s="209"/>
      <c r="I470" s="209"/>
      <c r="J470" s="209"/>
      <c r="K470" s="209"/>
      <c r="L470" s="6">
        <v>101</v>
      </c>
      <c r="M470" s="6"/>
      <c r="N470" s="6"/>
      <c r="O470" s="6"/>
      <c r="P470" s="6"/>
      <c r="Q470" s="203">
        <v>0</v>
      </c>
      <c r="R470" s="76" t="s">
        <v>532</v>
      </c>
      <c r="S470" s="219"/>
      <c r="T470" s="209"/>
      <c r="U470" s="6">
        <v>101</v>
      </c>
      <c r="V470" s="6"/>
      <c r="W470" s="6"/>
      <c r="X470" s="6"/>
      <c r="Y470" s="6"/>
      <c r="Z470" s="203">
        <v>0</v>
      </c>
      <c r="AA470" s="76" t="s">
        <v>532</v>
      </c>
      <c r="AB470" s="110"/>
      <c r="AC470" s="408">
        <v>100</v>
      </c>
      <c r="AD470" s="209"/>
      <c r="AE470" s="209"/>
      <c r="AF470" s="209">
        <v>100</v>
      </c>
      <c r="AG470" s="6"/>
      <c r="AH470" s="6"/>
      <c r="AI470" s="6"/>
      <c r="AJ470" s="6"/>
      <c r="AK470" s="6"/>
      <c r="AL470" s="231">
        <v>0.20169999999999999</v>
      </c>
      <c r="AM470" s="137" t="s">
        <v>41</v>
      </c>
      <c r="AN470" s="242"/>
      <c r="AO470" s="490"/>
    </row>
    <row r="471" spans="1:41" s="16" customFormat="1" ht="24.75" customHeight="1">
      <c r="A471" s="517"/>
      <c r="B471" s="521" t="s">
        <v>521</v>
      </c>
      <c r="C471" s="192" t="s">
        <v>820</v>
      </c>
      <c r="D471" s="192" t="s">
        <v>771</v>
      </c>
      <c r="E471" s="132" t="s">
        <v>303</v>
      </c>
      <c r="F471" s="195" t="s">
        <v>742</v>
      </c>
      <c r="G471" s="193"/>
      <c r="H471" s="209"/>
      <c r="I471" s="209"/>
      <c r="J471" s="209"/>
      <c r="K471" s="209"/>
      <c r="L471" s="6"/>
      <c r="M471" s="6"/>
      <c r="N471" s="6"/>
      <c r="O471" s="6"/>
      <c r="P471" s="6"/>
      <c r="Q471" s="203"/>
      <c r="R471" s="76"/>
      <c r="S471" s="219"/>
      <c r="T471" s="209"/>
      <c r="U471" s="6"/>
      <c r="V471" s="6"/>
      <c r="W471" s="6"/>
      <c r="X471" s="6"/>
      <c r="Y471" s="6"/>
      <c r="Z471" s="203"/>
      <c r="AA471" s="76"/>
      <c r="AB471" s="110"/>
      <c r="AC471" s="408">
        <v>1</v>
      </c>
      <c r="AD471" s="209"/>
      <c r="AE471" s="209"/>
      <c r="AF471" s="209">
        <v>1</v>
      </c>
      <c r="AG471" s="6"/>
      <c r="AH471" s="6"/>
      <c r="AI471" s="6"/>
      <c r="AJ471" s="6"/>
      <c r="AK471" s="6"/>
      <c r="AL471" s="231">
        <v>0.20169999999999999</v>
      </c>
      <c r="AM471" s="137" t="s">
        <v>41</v>
      </c>
      <c r="AN471" s="242"/>
      <c r="AO471" s="490"/>
    </row>
    <row r="472" spans="1:41" s="16" customFormat="1" ht="24.75" customHeight="1">
      <c r="A472" s="517"/>
      <c r="B472" s="521" t="s">
        <v>521</v>
      </c>
      <c r="C472" s="192" t="s">
        <v>1067</v>
      </c>
      <c r="D472" s="192" t="s">
        <v>796</v>
      </c>
      <c r="E472" s="132" t="s">
        <v>303</v>
      </c>
      <c r="F472" s="195" t="s">
        <v>747</v>
      </c>
      <c r="G472" s="193"/>
      <c r="H472" s="209"/>
      <c r="I472" s="209"/>
      <c r="J472" s="209"/>
      <c r="K472" s="209"/>
      <c r="L472" s="6">
        <v>57</v>
      </c>
      <c r="M472" s="6"/>
      <c r="N472" s="6"/>
      <c r="O472" s="6"/>
      <c r="P472" s="6"/>
      <c r="Q472" s="203">
        <v>0</v>
      </c>
      <c r="R472" s="76" t="s">
        <v>532</v>
      </c>
      <c r="S472" s="219"/>
      <c r="T472" s="209"/>
      <c r="U472" s="6">
        <v>57</v>
      </c>
      <c r="V472" s="6"/>
      <c r="W472" s="6"/>
      <c r="X472" s="6"/>
      <c r="Y472" s="6"/>
      <c r="Z472" s="203">
        <v>0</v>
      </c>
      <c r="AA472" s="76" t="s">
        <v>532</v>
      </c>
      <c r="AB472" s="110"/>
      <c r="AC472" s="408">
        <v>57</v>
      </c>
      <c r="AD472" s="209"/>
      <c r="AE472" s="6">
        <v>57</v>
      </c>
      <c r="AF472" s="6"/>
      <c r="AG472" s="6"/>
      <c r="AH472" s="6"/>
      <c r="AI472" s="6"/>
      <c r="AJ472" s="6"/>
      <c r="AK472" s="6"/>
      <c r="AL472" s="231">
        <v>0</v>
      </c>
      <c r="AM472" s="110" t="s">
        <v>532</v>
      </c>
      <c r="AN472" s="242"/>
      <c r="AO472" s="490"/>
    </row>
    <row r="473" spans="1:41" s="16" customFormat="1" ht="24.75" customHeight="1">
      <c r="A473" s="517"/>
      <c r="B473" s="521" t="s">
        <v>521</v>
      </c>
      <c r="C473" s="192" t="s">
        <v>886</v>
      </c>
      <c r="D473" s="192" t="s">
        <v>796</v>
      </c>
      <c r="E473" s="132" t="s">
        <v>303</v>
      </c>
      <c r="F473" s="195" t="s">
        <v>747</v>
      </c>
      <c r="G473" s="193"/>
      <c r="H473" s="193"/>
      <c r="I473" s="193"/>
      <c r="J473" s="193"/>
      <c r="K473" s="209"/>
      <c r="L473" s="6">
        <v>61</v>
      </c>
      <c r="M473" s="6"/>
      <c r="N473" s="6"/>
      <c r="O473" s="6"/>
      <c r="P473" s="6"/>
      <c r="Q473" s="203">
        <v>0</v>
      </c>
      <c r="R473" s="76" t="s">
        <v>532</v>
      </c>
      <c r="S473" s="219"/>
      <c r="T473" s="209"/>
      <c r="U473" s="6">
        <v>61</v>
      </c>
      <c r="V473" s="6"/>
      <c r="W473" s="6"/>
      <c r="X473" s="6"/>
      <c r="Y473" s="6"/>
      <c r="Z473" s="203">
        <v>0</v>
      </c>
      <c r="AA473" s="76" t="s">
        <v>532</v>
      </c>
      <c r="AB473" s="110"/>
      <c r="AC473" s="408">
        <v>61</v>
      </c>
      <c r="AD473" s="209"/>
      <c r="AE473" s="6">
        <v>61</v>
      </c>
      <c r="AF473" s="6"/>
      <c r="AG473" s="6"/>
      <c r="AH473" s="6"/>
      <c r="AI473" s="6"/>
      <c r="AJ473" s="6"/>
      <c r="AK473" s="6"/>
      <c r="AL473" s="231">
        <v>0</v>
      </c>
      <c r="AM473" s="110" t="s">
        <v>532</v>
      </c>
      <c r="AN473" s="242"/>
      <c r="AO473" s="490"/>
    </row>
    <row r="474" spans="1:41" s="16" customFormat="1" ht="24.75" customHeight="1">
      <c r="A474" s="517"/>
      <c r="B474" s="521" t="s">
        <v>521</v>
      </c>
      <c r="C474" s="192" t="s">
        <v>824</v>
      </c>
      <c r="D474" s="192" t="s">
        <v>796</v>
      </c>
      <c r="E474" s="132" t="s">
        <v>303</v>
      </c>
      <c r="F474" s="195" t="s">
        <v>747</v>
      </c>
      <c r="G474" s="193"/>
      <c r="H474" s="193"/>
      <c r="I474" s="193"/>
      <c r="J474" s="193"/>
      <c r="K474" s="209"/>
      <c r="L474" s="6">
        <v>89</v>
      </c>
      <c r="M474" s="6"/>
      <c r="N474" s="6"/>
      <c r="O474" s="6"/>
      <c r="P474" s="6"/>
      <c r="Q474" s="203">
        <v>0</v>
      </c>
      <c r="R474" s="76" t="s">
        <v>532</v>
      </c>
      <c r="S474" s="219"/>
      <c r="T474" s="209"/>
      <c r="U474" s="6">
        <v>89</v>
      </c>
      <c r="V474" s="6"/>
      <c r="W474" s="6"/>
      <c r="X474" s="6"/>
      <c r="Y474" s="6"/>
      <c r="Z474" s="203">
        <v>0</v>
      </c>
      <c r="AA474" s="76" t="s">
        <v>532</v>
      </c>
      <c r="AB474" s="110"/>
      <c r="AC474" s="408">
        <v>89</v>
      </c>
      <c r="AD474" s="209"/>
      <c r="AE474" s="6">
        <v>89</v>
      </c>
      <c r="AF474" s="6"/>
      <c r="AG474" s="6"/>
      <c r="AH474" s="6"/>
      <c r="AI474" s="6"/>
      <c r="AJ474" s="6"/>
      <c r="AK474" s="6"/>
      <c r="AL474" s="231">
        <v>0</v>
      </c>
      <c r="AM474" s="110" t="s">
        <v>532</v>
      </c>
      <c r="AN474" s="242"/>
      <c r="AO474" s="490"/>
    </row>
    <row r="475" spans="1:41" s="16" customFormat="1" ht="24.75" customHeight="1">
      <c r="A475" s="517"/>
      <c r="B475" s="521" t="s">
        <v>521</v>
      </c>
      <c r="C475" s="512" t="s">
        <v>1087</v>
      </c>
      <c r="D475" s="192" t="s">
        <v>46</v>
      </c>
      <c r="E475" s="95" t="s">
        <v>1088</v>
      </c>
      <c r="F475" s="123" t="s">
        <v>1041</v>
      </c>
      <c r="G475" s="358"/>
      <c r="H475" s="358"/>
      <c r="I475" s="358"/>
      <c r="J475" s="359"/>
      <c r="K475" s="209"/>
      <c r="L475" s="6"/>
      <c r="M475" s="6"/>
      <c r="N475" s="6"/>
      <c r="O475" s="6"/>
      <c r="P475" s="6"/>
      <c r="Q475" s="356"/>
      <c r="R475" s="76"/>
      <c r="S475" s="355"/>
      <c r="T475" s="209"/>
      <c r="U475" s="6"/>
      <c r="V475" s="6"/>
      <c r="W475" s="6"/>
      <c r="X475" s="6"/>
      <c r="Y475" s="6"/>
      <c r="Z475" s="356"/>
      <c r="AA475" s="76"/>
      <c r="AB475" s="110"/>
      <c r="AC475" s="415">
        <v>69</v>
      </c>
      <c r="AD475" s="373"/>
      <c r="AE475" s="6"/>
      <c r="AF475" s="6">
        <v>69</v>
      </c>
      <c r="AG475" s="6"/>
      <c r="AH475" s="6"/>
      <c r="AI475" s="6"/>
      <c r="AJ475" s="6"/>
      <c r="AK475" s="6"/>
      <c r="AL475" s="231">
        <v>7.1999999999999998E-3</v>
      </c>
      <c r="AM475" s="110" t="s">
        <v>41</v>
      </c>
      <c r="AN475" s="242"/>
      <c r="AO475" s="490"/>
    </row>
    <row r="476" spans="1:41" s="16" customFormat="1" ht="24.75" customHeight="1">
      <c r="A476" s="517"/>
      <c r="B476" s="521" t="s">
        <v>521</v>
      </c>
      <c r="C476" s="513" t="s">
        <v>1108</v>
      </c>
      <c r="D476" s="192" t="s">
        <v>803</v>
      </c>
      <c r="E476" s="95" t="s">
        <v>1088</v>
      </c>
      <c r="F476" s="123" t="s">
        <v>1041</v>
      </c>
      <c r="G476" s="358"/>
      <c r="H476" s="358"/>
      <c r="I476" s="358"/>
      <c r="J476" s="359"/>
      <c r="K476" s="209"/>
      <c r="L476" s="6"/>
      <c r="M476" s="6"/>
      <c r="N476" s="6"/>
      <c r="O476" s="6"/>
      <c r="P476" s="6"/>
      <c r="Q476" s="356"/>
      <c r="R476" s="76"/>
      <c r="S476" s="355"/>
      <c r="T476" s="209"/>
      <c r="U476" s="6"/>
      <c r="V476" s="6"/>
      <c r="W476" s="6"/>
      <c r="X476" s="6"/>
      <c r="Y476" s="6"/>
      <c r="Z476" s="356"/>
      <c r="AA476" s="76"/>
      <c r="AB476" s="110"/>
      <c r="AC476" s="415">
        <v>24</v>
      </c>
      <c r="AD476" s="373"/>
      <c r="AE476" s="6">
        <v>24</v>
      </c>
      <c r="AF476" s="6"/>
      <c r="AG476" s="6"/>
      <c r="AH476" s="6"/>
      <c r="AI476" s="6"/>
      <c r="AJ476" s="6"/>
      <c r="AK476" s="6"/>
      <c r="AL476" s="231">
        <v>0</v>
      </c>
      <c r="AM476" s="110" t="s">
        <v>532</v>
      </c>
      <c r="AN476" s="242"/>
      <c r="AO476" s="490"/>
    </row>
    <row r="477" spans="1:41" s="5" customFormat="1" ht="18.75" customHeight="1">
      <c r="A477" s="517"/>
      <c r="B477" s="525" t="s">
        <v>522</v>
      </c>
      <c r="C477" s="525"/>
      <c r="D477" s="526"/>
      <c r="E477" s="527"/>
      <c r="F477" s="136"/>
      <c r="G477" s="312">
        <f>SUM(G478:G492)</f>
        <v>44</v>
      </c>
      <c r="H477" s="312">
        <f>SUM(H478:H492)</f>
        <v>215</v>
      </c>
      <c r="I477" s="313"/>
      <c r="J477" s="314"/>
      <c r="K477" s="53">
        <f t="shared" ref="K477:P477" si="30">SUM(K478:K492)</f>
        <v>0</v>
      </c>
      <c r="L477" s="53">
        <f t="shared" si="30"/>
        <v>237</v>
      </c>
      <c r="M477" s="53">
        <f t="shared" si="30"/>
        <v>40</v>
      </c>
      <c r="N477" s="53">
        <f t="shared" si="30"/>
        <v>175</v>
      </c>
      <c r="O477" s="53">
        <f t="shared" si="30"/>
        <v>0</v>
      </c>
      <c r="P477" s="53">
        <f t="shared" si="30"/>
        <v>0</v>
      </c>
      <c r="Q477" s="52"/>
      <c r="R477" s="77"/>
      <c r="S477" s="53">
        <f t="shared" ref="S477:Y477" si="31">SUM(S478:S492)</f>
        <v>0</v>
      </c>
      <c r="T477" s="53">
        <f t="shared" si="31"/>
        <v>0</v>
      </c>
      <c r="U477" s="53">
        <f t="shared" si="31"/>
        <v>237</v>
      </c>
      <c r="V477" s="53">
        <f t="shared" si="31"/>
        <v>40</v>
      </c>
      <c r="W477" s="53">
        <f t="shared" si="31"/>
        <v>0</v>
      </c>
      <c r="X477" s="53">
        <f t="shared" si="31"/>
        <v>0</v>
      </c>
      <c r="Y477" s="53">
        <f t="shared" si="31"/>
        <v>0</v>
      </c>
      <c r="Z477" s="52"/>
      <c r="AA477" s="77"/>
      <c r="AB477" s="424"/>
      <c r="AC477" s="53">
        <f t="shared" ref="AC477:AK477" si="32">SUM(AC478:AC492)</f>
        <v>274</v>
      </c>
      <c r="AD477" s="53">
        <f t="shared" si="32"/>
        <v>0</v>
      </c>
      <c r="AE477" s="53">
        <f t="shared" si="32"/>
        <v>29</v>
      </c>
      <c r="AF477" s="53">
        <f t="shared" si="32"/>
        <v>205</v>
      </c>
      <c r="AG477" s="53">
        <f t="shared" si="32"/>
        <v>40</v>
      </c>
      <c r="AH477" s="53">
        <f t="shared" si="32"/>
        <v>0</v>
      </c>
      <c r="AI477" s="53">
        <f t="shared" si="32"/>
        <v>0</v>
      </c>
      <c r="AJ477" s="53">
        <f t="shared" si="32"/>
        <v>0</v>
      </c>
      <c r="AK477" s="53">
        <f t="shared" si="32"/>
        <v>3</v>
      </c>
      <c r="AL477" s="52"/>
      <c r="AM477" s="424"/>
      <c r="AN477" s="488"/>
      <c r="AO477" s="486"/>
    </row>
    <row r="478" spans="1:41" s="16" customFormat="1" ht="22.5" hidden="1" customHeight="1">
      <c r="A478" s="517"/>
      <c r="B478" s="521" t="s">
        <v>522</v>
      </c>
      <c r="C478" s="319" t="s">
        <v>313</v>
      </c>
      <c r="D478" s="320" t="s">
        <v>33</v>
      </c>
      <c r="E478" s="320" t="s">
        <v>314</v>
      </c>
      <c r="F478" s="320"/>
      <c r="G478" s="321">
        <v>24</v>
      </c>
      <c r="H478" s="322"/>
      <c r="I478" s="323">
        <v>1</v>
      </c>
      <c r="J478" s="324" t="s">
        <v>17</v>
      </c>
      <c r="K478" s="252"/>
      <c r="L478" s="12"/>
      <c r="M478" s="12"/>
      <c r="N478" s="12"/>
      <c r="O478" s="12"/>
      <c r="P478" s="12"/>
      <c r="Q478" s="9"/>
      <c r="R478" s="76"/>
      <c r="S478" s="12"/>
      <c r="T478" s="12"/>
      <c r="U478" s="12"/>
      <c r="V478" s="12"/>
      <c r="W478" s="12"/>
      <c r="X478" s="12"/>
      <c r="Y478" s="12"/>
      <c r="Z478" s="9"/>
      <c r="AA478" s="76"/>
      <c r="AB478" s="137"/>
      <c r="AC478" s="12"/>
      <c r="AD478" s="12"/>
      <c r="AE478" s="12"/>
      <c r="AF478" s="12"/>
      <c r="AG478" s="12"/>
      <c r="AH478" s="12"/>
      <c r="AI478" s="12"/>
      <c r="AJ478" s="12"/>
      <c r="AK478" s="12"/>
      <c r="AL478" s="9"/>
      <c r="AM478" s="110"/>
      <c r="AN478" s="242" t="s">
        <v>650</v>
      </c>
      <c r="AO478" s="490"/>
    </row>
    <row r="479" spans="1:41" s="16" customFormat="1" ht="22.5" hidden="1" customHeight="1">
      <c r="A479" s="517"/>
      <c r="B479" s="521" t="s">
        <v>522</v>
      </c>
      <c r="C479" s="221" t="s">
        <v>315</v>
      </c>
      <c r="D479" s="311" t="s">
        <v>33</v>
      </c>
      <c r="E479" s="381" t="s">
        <v>314</v>
      </c>
      <c r="F479" s="310"/>
      <c r="G479" s="12">
        <v>5</v>
      </c>
      <c r="H479" s="12"/>
      <c r="I479" s="9">
        <v>1</v>
      </c>
      <c r="J479" s="76" t="s">
        <v>17</v>
      </c>
      <c r="K479" s="252"/>
      <c r="L479" s="12"/>
      <c r="M479" s="12"/>
      <c r="N479" s="12"/>
      <c r="O479" s="12"/>
      <c r="P479" s="12"/>
      <c r="Q479" s="9"/>
      <c r="R479" s="76"/>
      <c r="S479" s="12"/>
      <c r="T479" s="12"/>
      <c r="U479" s="12"/>
      <c r="V479" s="12"/>
      <c r="W479" s="12"/>
      <c r="X479" s="12"/>
      <c r="Y479" s="12"/>
      <c r="Z479" s="9"/>
      <c r="AA479" s="76"/>
      <c r="AB479" s="137"/>
      <c r="AC479" s="12"/>
      <c r="AD479" s="12"/>
      <c r="AE479" s="12"/>
      <c r="AF479" s="12"/>
      <c r="AG479" s="12"/>
      <c r="AH479" s="12"/>
      <c r="AI479" s="12"/>
      <c r="AJ479" s="12"/>
      <c r="AK479" s="12"/>
      <c r="AL479" s="9"/>
      <c r="AM479" s="110"/>
      <c r="AN479" s="242" t="s">
        <v>650</v>
      </c>
      <c r="AO479" s="490"/>
    </row>
    <row r="480" spans="1:41" s="16" customFormat="1" ht="18.75" hidden="1" customHeight="1">
      <c r="A480" s="517"/>
      <c r="B480" s="521" t="s">
        <v>522</v>
      </c>
      <c r="C480" s="221" t="s">
        <v>316</v>
      </c>
      <c r="D480" s="311" t="s">
        <v>33</v>
      </c>
      <c r="E480" s="381" t="s">
        <v>314</v>
      </c>
      <c r="F480" s="311"/>
      <c r="G480" s="6">
        <v>15</v>
      </c>
      <c r="H480" s="6"/>
      <c r="I480" s="9">
        <v>1</v>
      </c>
      <c r="J480" s="76" t="s">
        <v>17</v>
      </c>
      <c r="K480" s="255"/>
      <c r="L480" s="6"/>
      <c r="M480" s="6"/>
      <c r="N480" s="6"/>
      <c r="O480" s="6"/>
      <c r="P480" s="6"/>
      <c r="Q480" s="9"/>
      <c r="R480" s="76"/>
      <c r="S480" s="6"/>
      <c r="T480" s="6"/>
      <c r="U480" s="6"/>
      <c r="V480" s="6"/>
      <c r="W480" s="6"/>
      <c r="X480" s="6"/>
      <c r="Y480" s="6"/>
      <c r="Z480" s="9"/>
      <c r="AA480" s="76"/>
      <c r="AB480" s="110"/>
      <c r="AC480" s="6"/>
      <c r="AD480" s="6"/>
      <c r="AE480" s="6"/>
      <c r="AF480" s="6"/>
      <c r="AG480" s="6"/>
      <c r="AH480" s="6"/>
      <c r="AI480" s="6"/>
      <c r="AJ480" s="6"/>
      <c r="AK480" s="6"/>
      <c r="AL480" s="9"/>
      <c r="AM480" s="110"/>
      <c r="AN480" s="242" t="s">
        <v>650</v>
      </c>
      <c r="AO480" s="490"/>
    </row>
    <row r="481" spans="1:41" s="16" customFormat="1" ht="21.75" hidden="1" customHeight="1">
      <c r="A481" s="517">
        <v>625</v>
      </c>
      <c r="B481" s="521" t="s">
        <v>522</v>
      </c>
      <c r="C481" s="181" t="s">
        <v>317</v>
      </c>
      <c r="D481" s="132" t="s">
        <v>33</v>
      </c>
      <c r="E481" s="416" t="s">
        <v>814</v>
      </c>
      <c r="F481" s="149" t="s">
        <v>708</v>
      </c>
      <c r="G481" s="6" t="s">
        <v>0</v>
      </c>
      <c r="H481" s="6">
        <v>79</v>
      </c>
      <c r="I481" s="9">
        <v>0</v>
      </c>
      <c r="J481" s="76" t="s">
        <v>532</v>
      </c>
      <c r="K481" s="255"/>
      <c r="L481" s="6"/>
      <c r="M481" s="25"/>
      <c r="N481" s="283">
        <v>75</v>
      </c>
      <c r="O481" s="6"/>
      <c r="P481" s="6"/>
      <c r="Q481" s="9">
        <v>1</v>
      </c>
      <c r="R481" s="75" t="s">
        <v>668</v>
      </c>
      <c r="S481" s="6"/>
      <c r="T481" s="6"/>
      <c r="U481" s="6"/>
      <c r="V481" s="25"/>
      <c r="W481" s="25"/>
      <c r="X481" s="6"/>
      <c r="Y481" s="6"/>
      <c r="Z481" s="9">
        <v>1</v>
      </c>
      <c r="AA481" s="75" t="s">
        <v>668</v>
      </c>
      <c r="AB481" s="137"/>
      <c r="AC481" s="6"/>
      <c r="AD481" s="6"/>
      <c r="AE481" s="6"/>
      <c r="AF481" s="25"/>
      <c r="AG481" s="25"/>
      <c r="AH481" s="6"/>
      <c r="AI481" s="6"/>
      <c r="AJ481" s="6"/>
      <c r="AK481" s="6"/>
      <c r="AL481" s="9">
        <v>1</v>
      </c>
      <c r="AM481" s="137" t="s">
        <v>668</v>
      </c>
      <c r="AN481" s="242" t="s">
        <v>650</v>
      </c>
      <c r="AO481" s="490"/>
    </row>
    <row r="482" spans="1:41" s="16" customFormat="1" ht="12.75" hidden="1" customHeight="1">
      <c r="A482" s="517"/>
      <c r="B482" s="521" t="s">
        <v>522</v>
      </c>
      <c r="C482" s="181" t="s">
        <v>317</v>
      </c>
      <c r="D482" s="132" t="s">
        <v>33</v>
      </c>
      <c r="E482" s="416" t="s">
        <v>814</v>
      </c>
      <c r="F482" s="149" t="s">
        <v>708</v>
      </c>
      <c r="G482" s="6" t="s">
        <v>0</v>
      </c>
      <c r="H482" s="6"/>
      <c r="I482" s="9">
        <v>0</v>
      </c>
      <c r="J482" s="76" t="s">
        <v>532</v>
      </c>
      <c r="K482" s="255"/>
      <c r="L482" s="6"/>
      <c r="M482" s="25"/>
      <c r="N482" s="283">
        <v>4</v>
      </c>
      <c r="O482" s="6"/>
      <c r="P482" s="6"/>
      <c r="Q482" s="9">
        <v>1</v>
      </c>
      <c r="R482" s="75" t="s">
        <v>668</v>
      </c>
      <c r="S482" s="6"/>
      <c r="T482" s="6"/>
      <c r="U482" s="6"/>
      <c r="V482" s="25"/>
      <c r="W482" s="25"/>
      <c r="X482" s="6"/>
      <c r="Y482" s="6"/>
      <c r="Z482" s="9">
        <v>1</v>
      </c>
      <c r="AA482" s="75" t="s">
        <v>668</v>
      </c>
      <c r="AB482" s="137"/>
      <c r="AC482" s="6"/>
      <c r="AD482" s="6"/>
      <c r="AE482" s="6"/>
      <c r="AF482" s="25"/>
      <c r="AG482" s="25"/>
      <c r="AH482" s="6"/>
      <c r="AI482" s="6"/>
      <c r="AJ482" s="6"/>
      <c r="AK482" s="6"/>
      <c r="AL482" s="9">
        <v>1</v>
      </c>
      <c r="AM482" s="137" t="s">
        <v>668</v>
      </c>
      <c r="AN482" s="242"/>
      <c r="AO482" s="490"/>
    </row>
    <row r="483" spans="1:41" s="16" customFormat="1" ht="18" hidden="1" customHeight="1">
      <c r="A483" s="517">
        <v>295</v>
      </c>
      <c r="B483" s="521" t="s">
        <v>522</v>
      </c>
      <c r="C483" s="181" t="s">
        <v>318</v>
      </c>
      <c r="D483" s="132" t="s">
        <v>319</v>
      </c>
      <c r="E483" s="132" t="s">
        <v>314</v>
      </c>
      <c r="F483" s="149" t="s">
        <v>706</v>
      </c>
      <c r="G483" s="6" t="s">
        <v>0</v>
      </c>
      <c r="H483" s="6">
        <v>60</v>
      </c>
      <c r="I483" s="9">
        <v>0</v>
      </c>
      <c r="J483" s="76" t="s">
        <v>532</v>
      </c>
      <c r="K483" s="255"/>
      <c r="L483" s="6"/>
      <c r="M483" s="6"/>
      <c r="N483" s="17">
        <v>60</v>
      </c>
      <c r="O483" s="6"/>
      <c r="P483" s="6"/>
      <c r="Q483" s="9">
        <v>1</v>
      </c>
      <c r="R483" s="75" t="s">
        <v>668</v>
      </c>
      <c r="S483" s="6"/>
      <c r="T483" s="6"/>
      <c r="U483" s="6"/>
      <c r="V483" s="6"/>
      <c r="W483" s="6"/>
      <c r="X483" s="6"/>
      <c r="Y483" s="6"/>
      <c r="Z483" s="9">
        <v>1</v>
      </c>
      <c r="AA483" s="75" t="s">
        <v>668</v>
      </c>
      <c r="AB483" s="137"/>
      <c r="AC483" s="6"/>
      <c r="AD483" s="6"/>
      <c r="AE483" s="6"/>
      <c r="AF483" s="6"/>
      <c r="AG483" s="6"/>
      <c r="AH483" s="6"/>
      <c r="AI483" s="6"/>
      <c r="AJ483" s="6"/>
      <c r="AK483" s="6"/>
      <c r="AL483" s="9">
        <v>1</v>
      </c>
      <c r="AM483" s="137" t="s">
        <v>668</v>
      </c>
      <c r="AN483" s="242" t="s">
        <v>650</v>
      </c>
      <c r="AO483" s="490"/>
    </row>
    <row r="484" spans="1:41" s="16" customFormat="1" ht="20.25" customHeight="1">
      <c r="A484" s="517">
        <v>975</v>
      </c>
      <c r="B484" s="521" t="s">
        <v>522</v>
      </c>
      <c r="C484" s="221" t="s">
        <v>320</v>
      </c>
      <c r="D484" s="311" t="s">
        <v>46</v>
      </c>
      <c r="E484" s="381" t="s">
        <v>314</v>
      </c>
      <c r="F484" s="149" t="s">
        <v>706</v>
      </c>
      <c r="G484" s="6" t="s">
        <v>0</v>
      </c>
      <c r="H484" s="6">
        <v>40</v>
      </c>
      <c r="I484" s="9">
        <v>0</v>
      </c>
      <c r="J484" s="76" t="s">
        <v>532</v>
      </c>
      <c r="K484" s="255"/>
      <c r="L484" s="6"/>
      <c r="M484" s="17">
        <v>40</v>
      </c>
      <c r="N484" s="17"/>
      <c r="O484" s="6"/>
      <c r="P484" s="6"/>
      <c r="Q484" s="9">
        <v>0.7853</v>
      </c>
      <c r="R484" s="75" t="s">
        <v>41</v>
      </c>
      <c r="S484" s="6"/>
      <c r="T484" s="6"/>
      <c r="U484" s="17"/>
      <c r="V484" s="17">
        <v>40</v>
      </c>
      <c r="W484" s="6"/>
      <c r="X484" s="6"/>
      <c r="Y484" s="6"/>
      <c r="Z484" s="9">
        <v>0.7853</v>
      </c>
      <c r="AA484" s="75" t="s">
        <v>41</v>
      </c>
      <c r="AB484" s="137"/>
      <c r="AC484" s="385">
        <v>40</v>
      </c>
      <c r="AD484" s="6"/>
      <c r="AE484" s="6"/>
      <c r="AF484" s="6"/>
      <c r="AG484" s="6">
        <v>40</v>
      </c>
      <c r="AH484" s="6"/>
      <c r="AI484" s="6"/>
      <c r="AJ484" s="6"/>
      <c r="AK484" s="6"/>
      <c r="AL484" s="9">
        <v>1</v>
      </c>
      <c r="AM484" s="137" t="s">
        <v>668</v>
      </c>
      <c r="AN484" s="242" t="s">
        <v>650</v>
      </c>
      <c r="AO484" s="490"/>
    </row>
    <row r="485" spans="1:41" s="16" customFormat="1" ht="22.5" hidden="1" customHeight="1">
      <c r="A485" s="517">
        <v>995</v>
      </c>
      <c r="B485" s="521" t="s">
        <v>522</v>
      </c>
      <c r="C485" s="221" t="s">
        <v>321</v>
      </c>
      <c r="D485" s="311" t="s">
        <v>310</v>
      </c>
      <c r="E485" s="381" t="s">
        <v>314</v>
      </c>
      <c r="F485" s="149" t="s">
        <v>707</v>
      </c>
      <c r="G485" s="6"/>
      <c r="H485" s="6">
        <v>36</v>
      </c>
      <c r="I485" s="9">
        <v>0</v>
      </c>
      <c r="J485" s="76" t="s">
        <v>532</v>
      </c>
      <c r="K485" s="255"/>
      <c r="L485" s="6"/>
      <c r="M485" s="6"/>
      <c r="N485" s="17">
        <v>36</v>
      </c>
      <c r="O485" s="6"/>
      <c r="P485" s="6"/>
      <c r="Q485" s="9">
        <v>1</v>
      </c>
      <c r="R485" s="75" t="s">
        <v>668</v>
      </c>
      <c r="S485" s="6"/>
      <c r="T485" s="6"/>
      <c r="U485" s="17"/>
      <c r="V485" s="17"/>
      <c r="W485" s="6"/>
      <c r="X485" s="6"/>
      <c r="Y485" s="6"/>
      <c r="Z485" s="9">
        <v>1</v>
      </c>
      <c r="AA485" s="75" t="s">
        <v>668</v>
      </c>
      <c r="AB485" s="137"/>
      <c r="AC485" s="6"/>
      <c r="AD485" s="6"/>
      <c r="AE485" s="6"/>
      <c r="AF485" s="6"/>
      <c r="AG485" s="6"/>
      <c r="AH485" s="6"/>
      <c r="AI485" s="6"/>
      <c r="AJ485" s="6"/>
      <c r="AK485" s="6"/>
      <c r="AL485" s="9">
        <v>1</v>
      </c>
      <c r="AM485" s="137" t="s">
        <v>668</v>
      </c>
      <c r="AN485" s="242" t="s">
        <v>650</v>
      </c>
      <c r="AO485" s="490"/>
    </row>
    <row r="486" spans="1:41" s="16" customFormat="1" ht="27" customHeight="1">
      <c r="A486" s="517"/>
      <c r="B486" s="521" t="s">
        <v>522</v>
      </c>
      <c r="C486" s="325" t="s">
        <v>811</v>
      </c>
      <c r="D486" s="192" t="s">
        <v>771</v>
      </c>
      <c r="E486" s="229" t="s">
        <v>814</v>
      </c>
      <c r="F486" s="195" t="s">
        <v>740</v>
      </c>
      <c r="G486" s="193"/>
      <c r="H486" s="209"/>
      <c r="I486" s="209"/>
      <c r="J486" s="326"/>
      <c r="K486" s="253"/>
      <c r="L486" s="228">
        <v>89</v>
      </c>
      <c r="M486" s="209"/>
      <c r="N486" s="236"/>
      <c r="O486" s="228"/>
      <c r="P486" s="228"/>
      <c r="Q486" s="194">
        <v>0</v>
      </c>
      <c r="R486" s="76" t="s">
        <v>532</v>
      </c>
      <c r="S486" s="209"/>
      <c r="T486" s="209"/>
      <c r="U486" s="286">
        <v>89</v>
      </c>
      <c r="V486" s="236"/>
      <c r="W486" s="209"/>
      <c r="X486" s="228"/>
      <c r="Y486" s="228"/>
      <c r="Z486" s="194">
        <v>0</v>
      </c>
      <c r="AA486" s="76" t="s">
        <v>532</v>
      </c>
      <c r="AB486" s="110"/>
      <c r="AC486" s="408">
        <v>89</v>
      </c>
      <c r="AD486" s="209"/>
      <c r="AE486" s="228"/>
      <c r="AF486" s="373">
        <v>89</v>
      </c>
      <c r="AG486" s="209"/>
      <c r="AH486" s="228"/>
      <c r="AI486" s="228"/>
      <c r="AJ486" s="228"/>
      <c r="AK486" s="228"/>
      <c r="AL486" s="230">
        <v>0.65310000000000001</v>
      </c>
      <c r="AM486" s="137" t="s">
        <v>41</v>
      </c>
      <c r="AN486" s="242"/>
      <c r="AO486" s="490"/>
    </row>
    <row r="487" spans="1:41" s="16" customFormat="1" ht="27" customHeight="1">
      <c r="A487" s="517"/>
      <c r="B487" s="521" t="s">
        <v>522</v>
      </c>
      <c r="C487" s="325" t="s">
        <v>811</v>
      </c>
      <c r="D487" s="192" t="s">
        <v>771</v>
      </c>
      <c r="E487" s="229" t="s">
        <v>814</v>
      </c>
      <c r="F487" s="195" t="s">
        <v>740</v>
      </c>
      <c r="G487" s="193"/>
      <c r="H487" s="209"/>
      <c r="I487" s="209"/>
      <c r="J487" s="326"/>
      <c r="K487" s="253"/>
      <c r="L487" s="228">
        <v>6</v>
      </c>
      <c r="M487" s="209"/>
      <c r="N487" s="209"/>
      <c r="O487" s="228"/>
      <c r="P487" s="228"/>
      <c r="Q487" s="194">
        <v>0</v>
      </c>
      <c r="R487" s="76" t="s">
        <v>532</v>
      </c>
      <c r="S487" s="209"/>
      <c r="T487" s="209"/>
      <c r="U487" s="286">
        <v>6</v>
      </c>
      <c r="V487" s="236"/>
      <c r="W487" s="209"/>
      <c r="X487" s="228"/>
      <c r="Y487" s="228"/>
      <c r="Z487" s="194">
        <v>0</v>
      </c>
      <c r="AA487" s="76" t="s">
        <v>532</v>
      </c>
      <c r="AB487" s="110"/>
      <c r="AC487" s="408">
        <v>6</v>
      </c>
      <c r="AD487" s="209"/>
      <c r="AE487" s="373">
        <v>6</v>
      </c>
      <c r="AF487" s="209"/>
      <c r="AG487" s="209"/>
      <c r="AH487" s="228"/>
      <c r="AI487" s="228"/>
      <c r="AJ487" s="228"/>
      <c r="AK487" s="228"/>
      <c r="AL487" s="230">
        <v>0</v>
      </c>
      <c r="AM487" s="110" t="s">
        <v>532</v>
      </c>
      <c r="AN487" s="242"/>
      <c r="AO487" s="490"/>
    </row>
    <row r="488" spans="1:41" s="16" customFormat="1" ht="12.75" customHeight="1">
      <c r="A488" s="517"/>
      <c r="B488" s="521" t="s">
        <v>522</v>
      </c>
      <c r="C488" s="325" t="s">
        <v>812</v>
      </c>
      <c r="D488" s="192" t="s">
        <v>813</v>
      </c>
      <c r="E488" s="229" t="s">
        <v>815</v>
      </c>
      <c r="F488" s="195" t="s">
        <v>740</v>
      </c>
      <c r="G488" s="193"/>
      <c r="H488" s="209"/>
      <c r="I488" s="209"/>
      <c r="J488" s="326"/>
      <c r="K488" s="253"/>
      <c r="L488" s="209">
        <v>70</v>
      </c>
      <c r="M488" s="209"/>
      <c r="N488" s="209"/>
      <c r="O488" s="209"/>
      <c r="P488" s="209"/>
      <c r="Q488" s="194">
        <v>0</v>
      </c>
      <c r="R488" s="76" t="s">
        <v>532</v>
      </c>
      <c r="S488" s="209"/>
      <c r="T488" s="209"/>
      <c r="U488" s="236">
        <v>70</v>
      </c>
      <c r="V488" s="236"/>
      <c r="W488" s="209"/>
      <c r="X488" s="209"/>
      <c r="Y488" s="209"/>
      <c r="Z488" s="194">
        <v>0</v>
      </c>
      <c r="AA488" s="76" t="s">
        <v>532</v>
      </c>
      <c r="AB488" s="110"/>
      <c r="AC488" s="408">
        <v>70</v>
      </c>
      <c r="AD488" s="209"/>
      <c r="AE488" s="209"/>
      <c r="AF488" s="209">
        <v>70</v>
      </c>
      <c r="AG488" s="209"/>
      <c r="AH488" s="209"/>
      <c r="AI488" s="209"/>
      <c r="AJ488" s="209"/>
      <c r="AK488" s="209"/>
      <c r="AL488" s="230">
        <v>0.26279999999999998</v>
      </c>
      <c r="AM488" s="137" t="s">
        <v>41</v>
      </c>
      <c r="AN488" s="242"/>
      <c r="AO488" s="490"/>
    </row>
    <row r="489" spans="1:41" s="16" customFormat="1" ht="12.75" customHeight="1">
      <c r="A489" s="517"/>
      <c r="B489" s="521" t="s">
        <v>522</v>
      </c>
      <c r="C489" s="325" t="s">
        <v>812</v>
      </c>
      <c r="D489" s="192" t="s">
        <v>813</v>
      </c>
      <c r="E489" s="331" t="s">
        <v>815</v>
      </c>
      <c r="F489" s="195" t="s">
        <v>740</v>
      </c>
      <c r="G489" s="193"/>
      <c r="H489" s="209"/>
      <c r="I489" s="209"/>
      <c r="J489" s="326"/>
      <c r="K489" s="253"/>
      <c r="L489" s="209">
        <v>26</v>
      </c>
      <c r="M489" s="236"/>
      <c r="N489" s="236"/>
      <c r="O489" s="209"/>
      <c r="P489" s="209"/>
      <c r="Q489" s="194">
        <v>0</v>
      </c>
      <c r="R489" s="76" t="s">
        <v>532</v>
      </c>
      <c r="S489" s="209"/>
      <c r="T489" s="209"/>
      <c r="U489" s="236">
        <v>26</v>
      </c>
      <c r="V489" s="236"/>
      <c r="W489" s="236"/>
      <c r="X489" s="209"/>
      <c r="Y489" s="209"/>
      <c r="Z489" s="194">
        <v>0</v>
      </c>
      <c r="AA489" s="76" t="s">
        <v>532</v>
      </c>
      <c r="AB489" s="110"/>
      <c r="AC489" s="408">
        <v>23</v>
      </c>
      <c r="AD489" s="209"/>
      <c r="AE489" s="209">
        <v>23</v>
      </c>
      <c r="AF489" s="209"/>
      <c r="AG489" s="209"/>
      <c r="AH489" s="209"/>
      <c r="AI489" s="209"/>
      <c r="AJ489" s="209"/>
      <c r="AK489" s="209"/>
      <c r="AL489" s="230">
        <v>0</v>
      </c>
      <c r="AM489" s="110" t="s">
        <v>532</v>
      </c>
      <c r="AN489" s="242"/>
      <c r="AO489" s="490"/>
    </row>
    <row r="490" spans="1:41" s="16" customFormat="1" ht="12.75" hidden="1" customHeight="1">
      <c r="A490" s="517"/>
      <c r="B490" s="521" t="s">
        <v>522</v>
      </c>
      <c r="C490" s="325" t="s">
        <v>812</v>
      </c>
      <c r="D490" s="192" t="s">
        <v>813</v>
      </c>
      <c r="E490" s="331" t="s">
        <v>815</v>
      </c>
      <c r="F490" s="195" t="s">
        <v>740</v>
      </c>
      <c r="G490" s="193"/>
      <c r="H490" s="209"/>
      <c r="I490" s="209"/>
      <c r="J490" s="326"/>
      <c r="K490" s="253"/>
      <c r="L490" s="209"/>
      <c r="M490" s="236"/>
      <c r="N490" s="236"/>
      <c r="O490" s="209"/>
      <c r="P490" s="209"/>
      <c r="Q490" s="194"/>
      <c r="R490" s="76"/>
      <c r="S490" s="209"/>
      <c r="T490" s="209"/>
      <c r="U490" s="236"/>
      <c r="V490" s="236"/>
      <c r="W490" s="236"/>
      <c r="X490" s="209"/>
      <c r="Y490" s="209"/>
      <c r="Z490" s="194"/>
      <c r="AA490" s="76"/>
      <c r="AB490" s="110"/>
      <c r="AC490" s="373"/>
      <c r="AD490" s="373"/>
      <c r="AE490" s="373">
        <f>3-3</f>
        <v>0</v>
      </c>
      <c r="AF490" s="228"/>
      <c r="AG490" s="228"/>
      <c r="AH490" s="228"/>
      <c r="AI490" s="228"/>
      <c r="AJ490" s="228"/>
      <c r="AK490" s="464">
        <v>3</v>
      </c>
      <c r="AL490" s="479"/>
      <c r="AM490" s="250" t="s">
        <v>711</v>
      </c>
      <c r="AN490" s="242"/>
      <c r="AO490" s="500" t="s">
        <v>1128</v>
      </c>
    </row>
    <row r="491" spans="1:41" s="16" customFormat="1" ht="17.25" customHeight="1">
      <c r="A491" s="517"/>
      <c r="B491" s="521" t="s">
        <v>522</v>
      </c>
      <c r="C491" s="417" t="s">
        <v>888</v>
      </c>
      <c r="D491" s="229" t="s">
        <v>771</v>
      </c>
      <c r="E491" s="416" t="s">
        <v>814</v>
      </c>
      <c r="F491" s="195" t="s">
        <v>742</v>
      </c>
      <c r="G491" s="193"/>
      <c r="H491" s="209"/>
      <c r="I491" s="209"/>
      <c r="J491" s="326"/>
      <c r="K491" s="253"/>
      <c r="L491" s="209">
        <v>44</v>
      </c>
      <c r="M491" s="236"/>
      <c r="N491" s="236"/>
      <c r="O491" s="209"/>
      <c r="P491" s="209"/>
      <c r="Q491" s="194">
        <v>0</v>
      </c>
      <c r="R491" s="76" t="s">
        <v>532</v>
      </c>
      <c r="S491" s="209"/>
      <c r="T491" s="209"/>
      <c r="U491" s="236">
        <v>44</v>
      </c>
      <c r="V491" s="236"/>
      <c r="W491" s="236"/>
      <c r="X491" s="209"/>
      <c r="Y491" s="209"/>
      <c r="Z491" s="194">
        <v>0</v>
      </c>
      <c r="AA491" s="76" t="s">
        <v>532</v>
      </c>
      <c r="AB491" s="110"/>
      <c r="AC491" s="408">
        <v>44</v>
      </c>
      <c r="AD491" s="209"/>
      <c r="AE491" s="209"/>
      <c r="AF491" s="209">
        <v>44</v>
      </c>
      <c r="AG491" s="209"/>
      <c r="AH491" s="209"/>
      <c r="AI491" s="209"/>
      <c r="AJ491" s="209"/>
      <c r="AK491" s="209"/>
      <c r="AL491" s="230">
        <v>0.60840000000000005</v>
      </c>
      <c r="AM491" s="110" t="s">
        <v>41</v>
      </c>
      <c r="AN491" s="242"/>
      <c r="AO491" s="490"/>
    </row>
    <row r="492" spans="1:41" s="16" customFormat="1" ht="24" customHeight="1" thickBot="1">
      <c r="A492" s="517"/>
      <c r="B492" s="521" t="s">
        <v>522</v>
      </c>
      <c r="C492" s="418" t="s">
        <v>888</v>
      </c>
      <c r="D492" s="419" t="s">
        <v>771</v>
      </c>
      <c r="E492" s="416" t="s">
        <v>814</v>
      </c>
      <c r="F492" s="327" t="s">
        <v>742</v>
      </c>
      <c r="G492" s="328"/>
      <c r="H492" s="329"/>
      <c r="I492" s="329"/>
      <c r="J492" s="330"/>
      <c r="K492" s="253"/>
      <c r="L492" s="209">
        <v>2</v>
      </c>
      <c r="M492" s="236"/>
      <c r="N492" s="236"/>
      <c r="O492" s="209"/>
      <c r="P492" s="209"/>
      <c r="Q492" s="194">
        <v>0</v>
      </c>
      <c r="R492" s="76" t="s">
        <v>532</v>
      </c>
      <c r="S492" s="209"/>
      <c r="T492" s="209"/>
      <c r="U492" s="236">
        <v>2</v>
      </c>
      <c r="V492" s="236"/>
      <c r="W492" s="236"/>
      <c r="X492" s="209"/>
      <c r="Y492" s="209"/>
      <c r="Z492" s="194">
        <v>0</v>
      </c>
      <c r="AA492" s="76" t="s">
        <v>532</v>
      </c>
      <c r="AB492" s="110"/>
      <c r="AC492" s="408">
        <v>2</v>
      </c>
      <c r="AD492" s="209"/>
      <c r="AE492" s="209"/>
      <c r="AF492" s="209">
        <v>2</v>
      </c>
      <c r="AG492" s="209"/>
      <c r="AH492" s="209"/>
      <c r="AI492" s="209"/>
      <c r="AJ492" s="209"/>
      <c r="AK492" s="209"/>
      <c r="AL492" s="230">
        <v>0.60840000000000005</v>
      </c>
      <c r="AM492" s="110" t="s">
        <v>41</v>
      </c>
      <c r="AN492" s="242"/>
      <c r="AO492" s="490"/>
    </row>
    <row r="493" spans="1:41" s="5" customFormat="1" ht="18" customHeight="1">
      <c r="A493" s="517"/>
      <c r="B493" s="528" t="s">
        <v>523</v>
      </c>
      <c r="C493" s="528"/>
      <c r="D493" s="529"/>
      <c r="E493" s="530"/>
      <c r="F493" s="315"/>
      <c r="G493" s="316">
        <f>SUM(G494:G497)</f>
        <v>70</v>
      </c>
      <c r="H493" s="316">
        <f>SUM(H494:H495)</f>
        <v>54</v>
      </c>
      <c r="I493" s="317"/>
      <c r="J493" s="318"/>
      <c r="K493" s="53">
        <f>SUM(K494:K495)</f>
        <v>54</v>
      </c>
      <c r="L493" s="53">
        <f>SUM(L494:L498)</f>
        <v>58</v>
      </c>
      <c r="M493" s="53">
        <f>SUM(M494:M498)</f>
        <v>53</v>
      </c>
      <c r="N493" s="53">
        <f>SUM(N494:N498)</f>
        <v>0</v>
      </c>
      <c r="O493" s="53">
        <f>SUM(O494:O498)</f>
        <v>0</v>
      </c>
      <c r="P493" s="53">
        <f>SUM(P494:P498)</f>
        <v>0</v>
      </c>
      <c r="Q493" s="52"/>
      <c r="R493" s="77"/>
      <c r="S493" s="53">
        <f>SUM(S494:S495)</f>
        <v>0</v>
      </c>
      <c r="T493" s="53">
        <f>SUM(T494:T495)</f>
        <v>0</v>
      </c>
      <c r="U493" s="53">
        <f>SUM(U494:U498)</f>
        <v>58</v>
      </c>
      <c r="V493" s="53">
        <f>SUM(V494:V498)</f>
        <v>53</v>
      </c>
      <c r="W493" s="53">
        <f>SUM(W494:W498)</f>
        <v>0</v>
      </c>
      <c r="X493" s="53">
        <f>SUM(X494:X498)</f>
        <v>0</v>
      </c>
      <c r="Y493" s="53">
        <f>SUM(Y494:Y498)</f>
        <v>0</v>
      </c>
      <c r="Z493" s="52"/>
      <c r="AA493" s="77"/>
      <c r="AB493" s="424"/>
      <c r="AC493" s="53">
        <f>SUM(AC494:AC499)</f>
        <v>111</v>
      </c>
      <c r="AD493" s="53">
        <f>SUM(AD494:AD499)</f>
        <v>0</v>
      </c>
      <c r="AE493" s="53">
        <f t="shared" ref="AE493:AK493" si="33">SUM(AE494:AE499)</f>
        <v>4</v>
      </c>
      <c r="AF493" s="53">
        <f t="shared" si="33"/>
        <v>54</v>
      </c>
      <c r="AG493" s="53">
        <f t="shared" si="33"/>
        <v>53</v>
      </c>
      <c r="AH493" s="53">
        <f t="shared" si="33"/>
        <v>0</v>
      </c>
      <c r="AI493" s="53">
        <f t="shared" si="33"/>
        <v>0</v>
      </c>
      <c r="AJ493" s="53">
        <f t="shared" si="33"/>
        <v>0</v>
      </c>
      <c r="AK493" s="53">
        <f t="shared" si="33"/>
        <v>0</v>
      </c>
      <c r="AL493" s="52"/>
      <c r="AM493" s="424"/>
      <c r="AN493" s="488"/>
      <c r="AO493" s="486"/>
    </row>
    <row r="494" spans="1:41" s="16" customFormat="1" ht="27.75" customHeight="1">
      <c r="A494" s="517">
        <v>593</v>
      </c>
      <c r="B494" s="521" t="s">
        <v>523</v>
      </c>
      <c r="C494" s="105" t="s">
        <v>322</v>
      </c>
      <c r="D494" s="104" t="s">
        <v>323</v>
      </c>
      <c r="E494" s="104" t="s">
        <v>324</v>
      </c>
      <c r="F494" s="149" t="s">
        <v>709</v>
      </c>
      <c r="G494" s="6" t="s">
        <v>0</v>
      </c>
      <c r="H494" s="6">
        <v>8</v>
      </c>
      <c r="I494" s="9">
        <v>0.55759999999999998</v>
      </c>
      <c r="J494" s="76" t="s">
        <v>41</v>
      </c>
      <c r="K494" s="6">
        <v>8</v>
      </c>
      <c r="L494" s="6"/>
      <c r="M494" s="6">
        <v>8</v>
      </c>
      <c r="N494" s="6"/>
      <c r="O494" s="6"/>
      <c r="P494" s="6"/>
      <c r="Q494" s="9">
        <v>0.8679</v>
      </c>
      <c r="R494" s="75" t="s">
        <v>41</v>
      </c>
      <c r="S494" s="6"/>
      <c r="T494" s="6"/>
      <c r="U494" s="6"/>
      <c r="V494" s="6">
        <v>8</v>
      </c>
      <c r="W494" s="6"/>
      <c r="X494" s="6"/>
      <c r="Y494" s="6"/>
      <c r="Z494" s="9">
        <v>0.8679</v>
      </c>
      <c r="AA494" s="75" t="s">
        <v>41</v>
      </c>
      <c r="AB494" s="137"/>
      <c r="AC494" s="385">
        <v>8</v>
      </c>
      <c r="AD494" s="6"/>
      <c r="AE494" s="6"/>
      <c r="AF494" s="6"/>
      <c r="AG494" s="6">
        <v>8</v>
      </c>
      <c r="AH494" s="6"/>
      <c r="AI494" s="6"/>
      <c r="AJ494" s="6"/>
      <c r="AK494" s="6"/>
      <c r="AL494" s="9">
        <v>1</v>
      </c>
      <c r="AM494" s="137" t="s">
        <v>668</v>
      </c>
      <c r="AN494" s="242" t="s">
        <v>650</v>
      </c>
      <c r="AO494" s="490"/>
    </row>
    <row r="495" spans="1:41" s="16" customFormat="1" ht="25.5" customHeight="1">
      <c r="A495" s="517">
        <v>592</v>
      </c>
      <c r="B495" s="521" t="s">
        <v>523</v>
      </c>
      <c r="C495" s="181" t="s">
        <v>526</v>
      </c>
      <c r="D495" s="132" t="s">
        <v>323</v>
      </c>
      <c r="E495" s="132" t="s">
        <v>325</v>
      </c>
      <c r="F495" s="149" t="s">
        <v>709</v>
      </c>
      <c r="G495" s="6" t="s">
        <v>0</v>
      </c>
      <c r="H495" s="6">
        <v>46</v>
      </c>
      <c r="I495" s="9">
        <v>0.50600000000000001</v>
      </c>
      <c r="J495" s="76" t="s">
        <v>41</v>
      </c>
      <c r="K495" s="6">
        <v>46</v>
      </c>
      <c r="L495" s="6"/>
      <c r="M495" s="6">
        <v>45</v>
      </c>
      <c r="N495" s="6"/>
      <c r="O495" s="6"/>
      <c r="P495" s="6"/>
      <c r="Q495" s="9">
        <v>0.87250000000000005</v>
      </c>
      <c r="R495" s="75" t="s">
        <v>41</v>
      </c>
      <c r="S495" s="6"/>
      <c r="T495" s="6"/>
      <c r="U495" s="6"/>
      <c r="V495" s="6">
        <v>45</v>
      </c>
      <c r="W495" s="6"/>
      <c r="X495" s="6"/>
      <c r="Y495" s="6"/>
      <c r="Z495" s="9">
        <v>0.87250000000000005</v>
      </c>
      <c r="AA495" s="75" t="s">
        <v>41</v>
      </c>
      <c r="AB495" s="137"/>
      <c r="AC495" s="385">
        <v>45</v>
      </c>
      <c r="AD495" s="6"/>
      <c r="AE495" s="6"/>
      <c r="AF495" s="6"/>
      <c r="AG495" s="6">
        <v>45</v>
      </c>
      <c r="AH495" s="6"/>
      <c r="AI495" s="6"/>
      <c r="AJ495" s="6"/>
      <c r="AK495" s="6"/>
      <c r="AL495" s="9">
        <v>1</v>
      </c>
      <c r="AM495" s="137" t="s">
        <v>668</v>
      </c>
      <c r="AN495" s="242" t="s">
        <v>650</v>
      </c>
      <c r="AO495" s="490"/>
    </row>
    <row r="496" spans="1:41" s="16" customFormat="1" ht="24" customHeight="1">
      <c r="A496" s="517"/>
      <c r="B496" s="521" t="s">
        <v>523</v>
      </c>
      <c r="C496" s="181" t="s">
        <v>526</v>
      </c>
      <c r="D496" s="132" t="s">
        <v>323</v>
      </c>
      <c r="E496" s="132" t="s">
        <v>325</v>
      </c>
      <c r="F496" s="149" t="s">
        <v>709</v>
      </c>
      <c r="G496" s="6"/>
      <c r="H496" s="6"/>
      <c r="I496" s="9"/>
      <c r="J496" s="76"/>
      <c r="K496" s="6"/>
      <c r="L496" s="25">
        <v>1</v>
      </c>
      <c r="M496" s="25"/>
      <c r="N496" s="25"/>
      <c r="O496" s="25"/>
      <c r="P496" s="25"/>
      <c r="Q496" s="56">
        <v>0</v>
      </c>
      <c r="R496" s="76" t="s">
        <v>532</v>
      </c>
      <c r="S496" s="6"/>
      <c r="T496" s="6"/>
      <c r="U496" s="25">
        <v>1</v>
      </c>
      <c r="V496" s="25"/>
      <c r="W496" s="25"/>
      <c r="X496" s="25"/>
      <c r="Y496" s="25"/>
      <c r="Z496" s="56">
        <v>0</v>
      </c>
      <c r="AA496" s="76" t="s">
        <v>532</v>
      </c>
      <c r="AB496" s="110"/>
      <c r="AC496" s="385">
        <v>1</v>
      </c>
      <c r="AD496" s="6"/>
      <c r="AE496" s="6">
        <v>1</v>
      </c>
      <c r="AF496" s="25"/>
      <c r="AG496" s="25"/>
      <c r="AH496" s="25"/>
      <c r="AI496" s="25"/>
      <c r="AJ496" s="25"/>
      <c r="AK496" s="25"/>
      <c r="AL496" s="56">
        <v>0</v>
      </c>
      <c r="AM496" s="110" t="s">
        <v>532</v>
      </c>
      <c r="AN496" s="242"/>
      <c r="AO496" s="490"/>
    </row>
    <row r="497" spans="1:47" s="16" customFormat="1" ht="18" hidden="1" customHeight="1">
      <c r="A497" s="517"/>
      <c r="B497" s="521" t="s">
        <v>523</v>
      </c>
      <c r="C497" s="105" t="s">
        <v>326</v>
      </c>
      <c r="D497" s="47" t="s">
        <v>123</v>
      </c>
      <c r="E497" s="104" t="s">
        <v>324</v>
      </c>
      <c r="F497" s="115"/>
      <c r="G497" s="6">
        <v>70</v>
      </c>
      <c r="H497" s="6"/>
      <c r="I497" s="9">
        <v>1</v>
      </c>
      <c r="J497" s="76" t="s">
        <v>17</v>
      </c>
      <c r="K497" s="6"/>
      <c r="L497" s="6"/>
      <c r="M497" s="6"/>
      <c r="N497" s="6"/>
      <c r="O497" s="6"/>
      <c r="P497" s="6"/>
      <c r="Q497" s="9"/>
      <c r="R497" s="76"/>
      <c r="S497" s="6"/>
      <c r="T497" s="6"/>
      <c r="U497" s="6"/>
      <c r="V497" s="6"/>
      <c r="W497" s="6"/>
      <c r="X497" s="6"/>
      <c r="Y497" s="6"/>
      <c r="Z497" s="9"/>
      <c r="AA497" s="76"/>
      <c r="AB497" s="110"/>
      <c r="AC497" s="6"/>
      <c r="AD497" s="6"/>
      <c r="AE497" s="6"/>
      <c r="AF497" s="6"/>
      <c r="AG497" s="6"/>
      <c r="AH497" s="6"/>
      <c r="AI497" s="6"/>
      <c r="AJ497" s="6"/>
      <c r="AK497" s="6"/>
      <c r="AL497" s="9"/>
      <c r="AM497" s="110"/>
      <c r="AN497" s="242" t="s">
        <v>650</v>
      </c>
      <c r="AO497" s="490"/>
    </row>
    <row r="498" spans="1:47" s="16" customFormat="1" ht="18" customHeight="1">
      <c r="A498" s="517"/>
      <c r="B498" s="521" t="s">
        <v>523</v>
      </c>
      <c r="C498" s="191" t="s">
        <v>816</v>
      </c>
      <c r="D498" s="213" t="s">
        <v>295</v>
      </c>
      <c r="E498" s="213" t="s">
        <v>817</v>
      </c>
      <c r="F498" s="195" t="s">
        <v>742</v>
      </c>
      <c r="G498" s="6"/>
      <c r="H498" s="6"/>
      <c r="I498" s="9"/>
      <c r="J498" s="76"/>
      <c r="K498" s="6"/>
      <c r="L498" s="6">
        <v>57</v>
      </c>
      <c r="M498" s="6"/>
      <c r="N498" s="6"/>
      <c r="O498" s="6"/>
      <c r="P498" s="6"/>
      <c r="Q498" s="56">
        <v>0</v>
      </c>
      <c r="R498" s="76" t="s">
        <v>532</v>
      </c>
      <c r="S498" s="6"/>
      <c r="T498" s="6"/>
      <c r="U498" s="6">
        <v>57</v>
      </c>
      <c r="V498" s="6"/>
      <c r="W498" s="6"/>
      <c r="X498" s="6"/>
      <c r="Y498" s="6"/>
      <c r="Z498" s="56">
        <v>0</v>
      </c>
      <c r="AA498" s="76" t="s">
        <v>532</v>
      </c>
      <c r="AB498" s="110"/>
      <c r="AC498" s="385">
        <v>54</v>
      </c>
      <c r="AD498" s="6"/>
      <c r="AE498" s="6"/>
      <c r="AF498" s="6">
        <v>54</v>
      </c>
      <c r="AG498" s="6"/>
      <c r="AH498" s="6"/>
      <c r="AI498" s="6"/>
      <c r="AJ498" s="6"/>
      <c r="AK498" s="6"/>
      <c r="AL498" s="56">
        <v>0</v>
      </c>
      <c r="AM498" s="110" t="s">
        <v>41</v>
      </c>
      <c r="AN498" s="242"/>
      <c r="AO498" s="490"/>
    </row>
    <row r="499" spans="1:47" s="16" customFormat="1" ht="18" customHeight="1">
      <c r="A499" s="517"/>
      <c r="B499" s="521" t="s">
        <v>523</v>
      </c>
      <c r="C499" s="191" t="s">
        <v>816</v>
      </c>
      <c r="D499" s="381" t="s">
        <v>295</v>
      </c>
      <c r="E499" s="381" t="s">
        <v>817</v>
      </c>
      <c r="F499" s="195" t="s">
        <v>742</v>
      </c>
      <c r="G499" s="6"/>
      <c r="H499" s="6"/>
      <c r="I499" s="9"/>
      <c r="J499" s="76"/>
      <c r="K499" s="6"/>
      <c r="L499" s="6"/>
      <c r="M499" s="6"/>
      <c r="N499" s="6"/>
      <c r="O499" s="6"/>
      <c r="P499" s="6"/>
      <c r="Q499" s="56"/>
      <c r="R499" s="76"/>
      <c r="S499" s="6"/>
      <c r="T499" s="6"/>
      <c r="U499" s="6"/>
      <c r="V499" s="6"/>
      <c r="W499" s="6"/>
      <c r="X499" s="6"/>
      <c r="Y499" s="6"/>
      <c r="Z499" s="56"/>
      <c r="AA499" s="76"/>
      <c r="AB499" s="110"/>
      <c r="AC499" s="385">
        <v>3</v>
      </c>
      <c r="AD499" s="6"/>
      <c r="AE499" s="6">
        <v>3</v>
      </c>
      <c r="AF499" s="6"/>
      <c r="AG499" s="6"/>
      <c r="AH499" s="6"/>
      <c r="AI499" s="6"/>
      <c r="AJ499" s="6"/>
      <c r="AK499" s="6"/>
      <c r="AL499" s="56">
        <v>0</v>
      </c>
      <c r="AM499" s="110" t="s">
        <v>532</v>
      </c>
      <c r="AN499" s="242"/>
      <c r="AO499" s="490"/>
    </row>
    <row r="500" spans="1:47" s="16" customFormat="1" ht="18" customHeight="1">
      <c r="A500" s="517"/>
      <c r="B500" s="528" t="s">
        <v>1</v>
      </c>
      <c r="C500" s="518"/>
      <c r="D500" s="519"/>
      <c r="E500" s="520"/>
      <c r="F500" s="116"/>
      <c r="G500" s="53">
        <f>SUM(G501:G693)</f>
        <v>158</v>
      </c>
      <c r="H500" s="53">
        <f>SUM(H501:H834)</f>
        <v>76</v>
      </c>
      <c r="I500" s="52"/>
      <c r="J500" s="77"/>
      <c r="K500" s="53">
        <f t="shared" ref="K500:P500" si="34">SUM(K501:K834)</f>
        <v>775</v>
      </c>
      <c r="L500" s="53">
        <f t="shared" si="34"/>
        <v>18</v>
      </c>
      <c r="M500" s="53">
        <f t="shared" si="34"/>
        <v>28</v>
      </c>
      <c r="N500" s="53">
        <f t="shared" si="34"/>
        <v>60</v>
      </c>
      <c r="O500" s="53">
        <f t="shared" si="34"/>
        <v>90</v>
      </c>
      <c r="P500" s="53">
        <f t="shared" si="34"/>
        <v>0</v>
      </c>
      <c r="Q500" s="52"/>
      <c r="R500" s="77"/>
      <c r="S500" s="53">
        <f>SUM(S501:S808)</f>
        <v>0</v>
      </c>
      <c r="T500" s="53">
        <f t="shared" ref="T500:Y500" si="35">SUM(T501:T834)</f>
        <v>0</v>
      </c>
      <c r="U500" s="53">
        <f t="shared" si="35"/>
        <v>18</v>
      </c>
      <c r="V500" s="53">
        <f t="shared" si="35"/>
        <v>28</v>
      </c>
      <c r="W500" s="53">
        <f t="shared" si="35"/>
        <v>0</v>
      </c>
      <c r="X500" s="53">
        <f t="shared" si="35"/>
        <v>90</v>
      </c>
      <c r="Y500" s="53">
        <f t="shared" si="35"/>
        <v>0</v>
      </c>
      <c r="Z500" s="52"/>
      <c r="AA500" s="77"/>
      <c r="AB500" s="424"/>
      <c r="AC500" s="53">
        <f>SUM(AC501:AC870)</f>
        <v>154</v>
      </c>
      <c r="AD500" s="53">
        <f>SUM(AD501:AD870)</f>
        <v>19</v>
      </c>
      <c r="AE500" s="53">
        <f t="shared" ref="AE500:AK500" si="36">SUM(AE501:AE870)</f>
        <v>25</v>
      </c>
      <c r="AF500" s="53">
        <f t="shared" si="36"/>
        <v>26</v>
      </c>
      <c r="AG500" s="53">
        <f t="shared" si="36"/>
        <v>49</v>
      </c>
      <c r="AH500" s="53">
        <f>SUM(AH501:AH870)</f>
        <v>73</v>
      </c>
      <c r="AI500" s="53">
        <f t="shared" si="36"/>
        <v>0</v>
      </c>
      <c r="AJ500" s="53">
        <f t="shared" si="36"/>
        <v>0</v>
      </c>
      <c r="AK500" s="53">
        <f t="shared" si="36"/>
        <v>1</v>
      </c>
      <c r="AL500" s="52"/>
      <c r="AM500" s="424"/>
      <c r="AN500" s="488"/>
      <c r="AO500" s="490"/>
    </row>
    <row r="501" spans="1:47" s="16" customFormat="1" ht="18" hidden="1" customHeight="1">
      <c r="A501" s="517"/>
      <c r="B501" s="521" t="s">
        <v>1</v>
      </c>
      <c r="C501" s="68" t="s">
        <v>329</v>
      </c>
      <c r="D501" s="54" t="s">
        <v>327</v>
      </c>
      <c r="E501" s="54" t="s">
        <v>328</v>
      </c>
      <c r="F501" s="54"/>
      <c r="G501" s="55">
        <v>1</v>
      </c>
      <c r="H501" s="55"/>
      <c r="I501" s="9">
        <v>1</v>
      </c>
      <c r="J501" s="76" t="s">
        <v>17</v>
      </c>
      <c r="K501" s="55"/>
      <c r="L501" s="55"/>
      <c r="M501" s="55"/>
      <c r="N501" s="55"/>
      <c r="O501" s="55"/>
      <c r="P501" s="55"/>
      <c r="Q501" s="9"/>
      <c r="R501" s="76"/>
      <c r="S501" s="55"/>
      <c r="T501" s="55"/>
      <c r="U501" s="55"/>
      <c r="V501" s="55"/>
      <c r="W501" s="55"/>
      <c r="X501" s="55"/>
      <c r="Y501" s="55"/>
      <c r="Z501" s="9"/>
      <c r="AA501" s="76"/>
      <c r="AB501" s="110"/>
      <c r="AC501" s="55"/>
      <c r="AD501" s="55"/>
      <c r="AE501" s="55"/>
      <c r="AF501" s="55"/>
      <c r="AG501" s="55"/>
      <c r="AH501" s="55"/>
      <c r="AI501" s="55"/>
      <c r="AJ501" s="55"/>
      <c r="AK501" s="55"/>
      <c r="AL501" s="9"/>
      <c r="AM501" s="110"/>
      <c r="AN501" s="242" t="s">
        <v>650</v>
      </c>
      <c r="AO501" s="262"/>
      <c r="AP501" s="138"/>
      <c r="AQ501" s="139"/>
      <c r="AR501" s="140"/>
      <c r="AS501" s="141"/>
      <c r="AT501" s="142"/>
      <c r="AU501" s="124"/>
    </row>
    <row r="502" spans="1:47" s="16" customFormat="1" ht="18" hidden="1" customHeight="1">
      <c r="A502" s="517"/>
      <c r="B502" s="521" t="s">
        <v>1</v>
      </c>
      <c r="C502" s="68" t="s">
        <v>330</v>
      </c>
      <c r="D502" s="54" t="s">
        <v>327</v>
      </c>
      <c r="E502" s="54" t="s">
        <v>328</v>
      </c>
      <c r="F502" s="54"/>
      <c r="G502" s="55">
        <v>1</v>
      </c>
      <c r="H502" s="55"/>
      <c r="I502" s="9">
        <v>1</v>
      </c>
      <c r="J502" s="76" t="s">
        <v>17</v>
      </c>
      <c r="K502" s="55"/>
      <c r="L502" s="55"/>
      <c r="M502" s="55"/>
      <c r="N502" s="55"/>
      <c r="O502" s="55"/>
      <c r="P502" s="55"/>
      <c r="Q502" s="9"/>
      <c r="R502" s="76"/>
      <c r="S502" s="55"/>
      <c r="T502" s="55"/>
      <c r="U502" s="55"/>
      <c r="V502" s="55"/>
      <c r="W502" s="55"/>
      <c r="X502" s="55"/>
      <c r="Y502" s="55"/>
      <c r="Z502" s="9"/>
      <c r="AA502" s="76"/>
      <c r="AB502" s="110"/>
      <c r="AC502" s="55"/>
      <c r="AD502" s="55"/>
      <c r="AE502" s="55"/>
      <c r="AF502" s="55"/>
      <c r="AG502" s="55"/>
      <c r="AH502" s="55"/>
      <c r="AI502" s="55"/>
      <c r="AJ502" s="55"/>
      <c r="AK502" s="55"/>
      <c r="AL502" s="9"/>
      <c r="AM502" s="110"/>
      <c r="AN502" s="242" t="s">
        <v>650</v>
      </c>
      <c r="AO502" s="262"/>
      <c r="AP502" s="138"/>
      <c r="AQ502" s="139"/>
      <c r="AR502" s="140"/>
      <c r="AS502" s="141"/>
      <c r="AT502" s="142"/>
      <c r="AU502" s="124"/>
    </row>
    <row r="503" spans="1:47" s="16" customFormat="1" ht="18" hidden="1" customHeight="1">
      <c r="A503" s="517"/>
      <c r="B503" s="521" t="s">
        <v>1</v>
      </c>
      <c r="C503" s="68" t="s">
        <v>331</v>
      </c>
      <c r="D503" s="54" t="s">
        <v>327</v>
      </c>
      <c r="E503" s="54" t="s">
        <v>328</v>
      </c>
      <c r="F503" s="54"/>
      <c r="G503" s="55">
        <v>1</v>
      </c>
      <c r="H503" s="55"/>
      <c r="I503" s="9">
        <v>1</v>
      </c>
      <c r="J503" s="76" t="s">
        <v>17</v>
      </c>
      <c r="K503" s="55"/>
      <c r="L503" s="55"/>
      <c r="M503" s="55"/>
      <c r="N503" s="55"/>
      <c r="O503" s="55"/>
      <c r="P503" s="55"/>
      <c r="Q503" s="9"/>
      <c r="R503" s="76"/>
      <c r="S503" s="55"/>
      <c r="T503" s="55"/>
      <c r="U503" s="55"/>
      <c r="V503" s="55"/>
      <c r="W503" s="55"/>
      <c r="X503" s="55"/>
      <c r="Y503" s="55"/>
      <c r="Z503" s="9"/>
      <c r="AA503" s="76"/>
      <c r="AB503" s="110"/>
      <c r="AC503" s="55"/>
      <c r="AD503" s="55"/>
      <c r="AE503" s="55"/>
      <c r="AF503" s="55"/>
      <c r="AG503" s="55"/>
      <c r="AH503" s="55"/>
      <c r="AI503" s="55"/>
      <c r="AJ503" s="55"/>
      <c r="AK503" s="55"/>
      <c r="AL503" s="9"/>
      <c r="AM503" s="110"/>
      <c r="AN503" s="242" t="s">
        <v>650</v>
      </c>
      <c r="AO503" s="54"/>
      <c r="AP503" s="139"/>
      <c r="AQ503" s="140"/>
      <c r="AR503" s="140"/>
      <c r="AS503" s="141"/>
      <c r="AT503" s="142"/>
      <c r="AU503" s="124"/>
    </row>
    <row r="504" spans="1:47" s="16" customFormat="1" ht="18" customHeight="1">
      <c r="A504" s="517"/>
      <c r="B504" s="521" t="s">
        <v>1</v>
      </c>
      <c r="C504" s="69" t="s">
        <v>332</v>
      </c>
      <c r="D504" s="54" t="s">
        <v>327</v>
      </c>
      <c r="E504" s="54" t="s">
        <v>328</v>
      </c>
      <c r="F504" s="123" t="s">
        <v>685</v>
      </c>
      <c r="G504" s="55" t="s">
        <v>0</v>
      </c>
      <c r="H504" s="150">
        <v>1</v>
      </c>
      <c r="I504" s="56"/>
      <c r="J504" s="84" t="s">
        <v>396</v>
      </c>
      <c r="K504" s="150">
        <v>1</v>
      </c>
      <c r="L504" s="150"/>
      <c r="M504" s="150"/>
      <c r="N504" s="150"/>
      <c r="O504" s="150">
        <v>1</v>
      </c>
      <c r="P504" s="150"/>
      <c r="Q504" s="56">
        <v>0</v>
      </c>
      <c r="R504" s="76" t="s">
        <v>396</v>
      </c>
      <c r="S504" s="150"/>
      <c r="T504" s="150"/>
      <c r="U504" s="150"/>
      <c r="V504" s="150"/>
      <c r="W504" s="150"/>
      <c r="X504" s="150">
        <v>1</v>
      </c>
      <c r="Y504" s="150"/>
      <c r="Z504" s="56">
        <v>0</v>
      </c>
      <c r="AA504" s="76" t="s">
        <v>396</v>
      </c>
      <c r="AB504" s="110"/>
      <c r="AC504" s="507">
        <v>1</v>
      </c>
      <c r="AD504" s="482"/>
      <c r="AE504" s="150"/>
      <c r="AF504" s="150"/>
      <c r="AG504" s="150"/>
      <c r="AH504" s="150">
        <v>1</v>
      </c>
      <c r="AI504" s="150"/>
      <c r="AJ504" s="150"/>
      <c r="AK504" s="150"/>
      <c r="AL504" s="56">
        <v>0</v>
      </c>
      <c r="AM504" s="110" t="s">
        <v>396</v>
      </c>
      <c r="AN504" s="263" t="s">
        <v>994</v>
      </c>
      <c r="AO504" s="497" t="s">
        <v>659</v>
      </c>
      <c r="AP504" s="138"/>
      <c r="AQ504" s="139"/>
      <c r="AR504" s="140"/>
      <c r="AS504" s="141"/>
      <c r="AT504" s="142"/>
      <c r="AU504" s="124"/>
    </row>
    <row r="505" spans="1:47" s="16" customFormat="1" ht="18" customHeight="1">
      <c r="A505" s="517"/>
      <c r="B505" s="521" t="s">
        <v>1</v>
      </c>
      <c r="C505" s="70" t="s">
        <v>333</v>
      </c>
      <c r="D505" s="54" t="s">
        <v>327</v>
      </c>
      <c r="E505" s="54" t="s">
        <v>328</v>
      </c>
      <c r="F505" s="123" t="s">
        <v>685</v>
      </c>
      <c r="G505" s="55"/>
      <c r="H505" s="55">
        <v>1</v>
      </c>
      <c r="I505" s="56"/>
      <c r="J505" s="84" t="s">
        <v>396</v>
      </c>
      <c r="K505" s="55">
        <v>1</v>
      </c>
      <c r="L505" s="55"/>
      <c r="M505" s="55"/>
      <c r="N505" s="55"/>
      <c r="O505" s="55">
        <v>1</v>
      </c>
      <c r="P505" s="55"/>
      <c r="Q505" s="56">
        <v>0</v>
      </c>
      <c r="R505" s="76" t="s">
        <v>396</v>
      </c>
      <c r="S505" s="55"/>
      <c r="T505" s="55"/>
      <c r="U505" s="55"/>
      <c r="V505" s="55"/>
      <c r="W505" s="55"/>
      <c r="X505" s="55">
        <v>1</v>
      </c>
      <c r="Y505" s="55"/>
      <c r="Z505" s="56">
        <v>0</v>
      </c>
      <c r="AA505" s="76" t="s">
        <v>396</v>
      </c>
      <c r="AB505" s="110"/>
      <c r="AC505" s="371">
        <v>1</v>
      </c>
      <c r="AD505" s="446"/>
      <c r="AE505" s="55"/>
      <c r="AF505" s="55"/>
      <c r="AG505" s="55"/>
      <c r="AH505" s="55">
        <v>1</v>
      </c>
      <c r="AI505" s="55"/>
      <c r="AJ505" s="55"/>
      <c r="AK505" s="55"/>
      <c r="AL505" s="56">
        <v>0</v>
      </c>
      <c r="AM505" s="110" t="s">
        <v>396</v>
      </c>
      <c r="AN505" s="263" t="s">
        <v>994</v>
      </c>
      <c r="AO505" s="497" t="s">
        <v>658</v>
      </c>
      <c r="AP505" s="138"/>
      <c r="AQ505" s="139"/>
      <c r="AR505" s="140"/>
      <c r="AS505" s="141"/>
      <c r="AT505" s="142"/>
      <c r="AU505" s="124"/>
    </row>
    <row r="506" spans="1:47" s="16" customFormat="1" ht="18" hidden="1" customHeight="1">
      <c r="A506" s="517"/>
      <c r="B506" s="521" t="s">
        <v>1</v>
      </c>
      <c r="C506" s="70" t="s">
        <v>334</v>
      </c>
      <c r="D506" s="54" t="s">
        <v>327</v>
      </c>
      <c r="E506" s="54" t="s">
        <v>328</v>
      </c>
      <c r="F506" s="54"/>
      <c r="G506" s="55">
        <v>1</v>
      </c>
      <c r="H506" s="55"/>
      <c r="I506" s="9">
        <v>1</v>
      </c>
      <c r="J506" s="76" t="s">
        <v>17</v>
      </c>
      <c r="K506" s="55"/>
      <c r="L506" s="55"/>
      <c r="M506" s="55"/>
      <c r="N506" s="55"/>
      <c r="O506" s="55"/>
      <c r="P506" s="55"/>
      <c r="Q506" s="9"/>
      <c r="R506" s="76"/>
      <c r="S506" s="55"/>
      <c r="T506" s="55"/>
      <c r="U506" s="55"/>
      <c r="V506" s="55"/>
      <c r="W506" s="55"/>
      <c r="X506" s="55"/>
      <c r="Y506" s="55"/>
      <c r="Z506" s="9"/>
      <c r="AA506" s="76"/>
      <c r="AB506" s="110"/>
      <c r="AC506" s="55"/>
      <c r="AD506" s="55"/>
      <c r="AE506" s="55"/>
      <c r="AF506" s="55"/>
      <c r="AG506" s="55"/>
      <c r="AH506" s="55"/>
      <c r="AI506" s="55"/>
      <c r="AJ506" s="55"/>
      <c r="AK506" s="55"/>
      <c r="AL506" s="9"/>
      <c r="AM506" s="110"/>
      <c r="AN506" s="242" t="s">
        <v>650</v>
      </c>
      <c r="AO506" s="501"/>
      <c r="AP506" s="139"/>
      <c r="AQ506" s="140"/>
      <c r="AR506" s="140"/>
      <c r="AS506" s="141"/>
      <c r="AT506" s="142"/>
      <c r="AU506" s="124"/>
    </row>
    <row r="507" spans="1:47" s="16" customFormat="1" ht="18" hidden="1" customHeight="1">
      <c r="A507" s="517"/>
      <c r="B507" s="521" t="s">
        <v>1</v>
      </c>
      <c r="C507" s="70" t="s">
        <v>335</v>
      </c>
      <c r="D507" s="54" t="s">
        <v>327</v>
      </c>
      <c r="E507" s="54" t="s">
        <v>328</v>
      </c>
      <c r="F507" s="54"/>
      <c r="G507" s="55">
        <v>1</v>
      </c>
      <c r="H507" s="55"/>
      <c r="I507" s="9">
        <v>1</v>
      </c>
      <c r="J507" s="76" t="s">
        <v>17</v>
      </c>
      <c r="K507" s="55"/>
      <c r="L507" s="55"/>
      <c r="M507" s="55"/>
      <c r="N507" s="55"/>
      <c r="O507" s="55"/>
      <c r="P507" s="55"/>
      <c r="Q507" s="9"/>
      <c r="R507" s="76"/>
      <c r="S507" s="55"/>
      <c r="T507" s="55"/>
      <c r="U507" s="55"/>
      <c r="V507" s="55"/>
      <c r="W507" s="55"/>
      <c r="X507" s="55"/>
      <c r="Y507" s="55"/>
      <c r="Z507" s="9"/>
      <c r="AA507" s="76"/>
      <c r="AB507" s="110"/>
      <c r="AC507" s="55"/>
      <c r="AD507" s="55"/>
      <c r="AE507" s="55"/>
      <c r="AF507" s="55"/>
      <c r="AG507" s="55"/>
      <c r="AH507" s="55"/>
      <c r="AI507" s="55"/>
      <c r="AJ507" s="55"/>
      <c r="AK507" s="55"/>
      <c r="AL507" s="9"/>
      <c r="AM507" s="110"/>
      <c r="AN507" s="242" t="s">
        <v>650</v>
      </c>
      <c r="AO507" s="501"/>
      <c r="AP507" s="144"/>
      <c r="AQ507" s="140"/>
      <c r="AR507" s="140"/>
      <c r="AS507" s="141"/>
      <c r="AT507" s="142"/>
      <c r="AU507" s="124"/>
    </row>
    <row r="508" spans="1:47" s="16" customFormat="1" ht="18" hidden="1" customHeight="1">
      <c r="A508" s="517"/>
      <c r="B508" s="521" t="s">
        <v>1</v>
      </c>
      <c r="C508" s="70" t="s">
        <v>336</v>
      </c>
      <c r="D508" s="54" t="s">
        <v>327</v>
      </c>
      <c r="E508" s="54" t="s">
        <v>328</v>
      </c>
      <c r="F508" s="54"/>
      <c r="G508" s="55">
        <v>1</v>
      </c>
      <c r="H508" s="55"/>
      <c r="I508" s="9">
        <v>1</v>
      </c>
      <c r="J508" s="76" t="s">
        <v>17</v>
      </c>
      <c r="K508" s="55"/>
      <c r="L508" s="55"/>
      <c r="M508" s="55"/>
      <c r="N508" s="55"/>
      <c r="O508" s="55"/>
      <c r="P508" s="55"/>
      <c r="Q508" s="9"/>
      <c r="R508" s="76"/>
      <c r="S508" s="55"/>
      <c r="T508" s="55"/>
      <c r="U508" s="55"/>
      <c r="V508" s="55"/>
      <c r="W508" s="55"/>
      <c r="X508" s="55"/>
      <c r="Y508" s="55"/>
      <c r="Z508" s="9"/>
      <c r="AA508" s="76"/>
      <c r="AB508" s="110"/>
      <c r="AC508" s="55"/>
      <c r="AD508" s="55"/>
      <c r="AE508" s="55"/>
      <c r="AF508" s="55"/>
      <c r="AG508" s="55"/>
      <c r="AH508" s="55"/>
      <c r="AI508" s="55"/>
      <c r="AJ508" s="55"/>
      <c r="AK508" s="55"/>
      <c r="AL508" s="9"/>
      <c r="AM508" s="110"/>
      <c r="AN508" s="242" t="s">
        <v>650</v>
      </c>
      <c r="AO508" s="501"/>
      <c r="AP508" s="145"/>
      <c r="AQ508" s="146"/>
      <c r="AR508" s="146"/>
      <c r="AS508" s="141"/>
      <c r="AT508" s="142"/>
      <c r="AU508" s="124"/>
    </row>
    <row r="509" spans="1:47" s="16" customFormat="1" ht="18" hidden="1" customHeight="1">
      <c r="A509" s="517"/>
      <c r="B509" s="521" t="s">
        <v>1</v>
      </c>
      <c r="C509" s="70" t="s">
        <v>337</v>
      </c>
      <c r="D509" s="54" t="s">
        <v>327</v>
      </c>
      <c r="E509" s="54" t="s">
        <v>328</v>
      </c>
      <c r="F509" s="54"/>
      <c r="G509" s="55">
        <v>1</v>
      </c>
      <c r="H509" s="55"/>
      <c r="I509" s="9">
        <v>1</v>
      </c>
      <c r="J509" s="76" t="s">
        <v>17</v>
      </c>
      <c r="K509" s="55"/>
      <c r="L509" s="55"/>
      <c r="M509" s="55"/>
      <c r="N509" s="55"/>
      <c r="O509" s="55"/>
      <c r="P509" s="55"/>
      <c r="Q509" s="9"/>
      <c r="R509" s="76"/>
      <c r="S509" s="55"/>
      <c r="T509" s="55"/>
      <c r="U509" s="55"/>
      <c r="V509" s="55"/>
      <c r="W509" s="55"/>
      <c r="X509" s="55"/>
      <c r="Y509" s="55"/>
      <c r="Z509" s="9"/>
      <c r="AA509" s="76"/>
      <c r="AB509" s="110"/>
      <c r="AC509" s="55"/>
      <c r="AD509" s="55"/>
      <c r="AE509" s="55"/>
      <c r="AF509" s="55"/>
      <c r="AG509" s="55"/>
      <c r="AH509" s="55"/>
      <c r="AI509" s="55"/>
      <c r="AJ509" s="55"/>
      <c r="AK509" s="55"/>
      <c r="AL509" s="9"/>
      <c r="AM509" s="110"/>
      <c r="AN509" s="242" t="s">
        <v>650</v>
      </c>
      <c r="AO509" s="501"/>
      <c r="AP509" s="147"/>
      <c r="AQ509" s="140"/>
      <c r="AR509" s="146"/>
      <c r="AS509" s="141"/>
      <c r="AT509" s="142"/>
      <c r="AU509" s="124"/>
    </row>
    <row r="510" spans="1:47" s="16" customFormat="1" ht="18" hidden="1" customHeight="1">
      <c r="A510" s="517"/>
      <c r="B510" s="521" t="s">
        <v>1</v>
      </c>
      <c r="C510" s="70" t="s">
        <v>338</v>
      </c>
      <c r="D510" s="54" t="s">
        <v>327</v>
      </c>
      <c r="E510" s="54" t="s">
        <v>328</v>
      </c>
      <c r="F510" s="54"/>
      <c r="G510" s="55">
        <v>1</v>
      </c>
      <c r="H510" s="55"/>
      <c r="I510" s="9">
        <v>1</v>
      </c>
      <c r="J510" s="76" t="s">
        <v>17</v>
      </c>
      <c r="K510" s="55"/>
      <c r="L510" s="55"/>
      <c r="M510" s="55"/>
      <c r="N510" s="55"/>
      <c r="O510" s="55"/>
      <c r="P510" s="55"/>
      <c r="Q510" s="9"/>
      <c r="R510" s="76"/>
      <c r="S510" s="55"/>
      <c r="T510" s="55"/>
      <c r="U510" s="55"/>
      <c r="V510" s="55"/>
      <c r="W510" s="55"/>
      <c r="X510" s="55"/>
      <c r="Y510" s="55"/>
      <c r="Z510" s="9"/>
      <c r="AA510" s="76"/>
      <c r="AB510" s="110"/>
      <c r="AC510" s="55"/>
      <c r="AD510" s="55"/>
      <c r="AE510" s="55"/>
      <c r="AF510" s="55"/>
      <c r="AG510" s="55"/>
      <c r="AH510" s="55"/>
      <c r="AI510" s="55"/>
      <c r="AJ510" s="55"/>
      <c r="AK510" s="55"/>
      <c r="AL510" s="9"/>
      <c r="AM510" s="110"/>
      <c r="AN510" s="242" t="s">
        <v>650</v>
      </c>
      <c r="AO510" s="501"/>
      <c r="AP510" s="147"/>
      <c r="AQ510" s="146"/>
      <c r="AR510" s="146"/>
      <c r="AS510" s="141"/>
      <c r="AT510" s="142"/>
      <c r="AU510" s="124"/>
    </row>
    <row r="511" spans="1:47" s="16" customFormat="1" ht="18" hidden="1" customHeight="1">
      <c r="A511" s="517"/>
      <c r="B511" s="521" t="s">
        <v>1</v>
      </c>
      <c r="C511" s="70" t="s">
        <v>339</v>
      </c>
      <c r="D511" s="54" t="s">
        <v>327</v>
      </c>
      <c r="E511" s="54" t="s">
        <v>328</v>
      </c>
      <c r="F511" s="54"/>
      <c r="G511" s="55">
        <v>1</v>
      </c>
      <c r="H511" s="55"/>
      <c r="I511" s="9">
        <v>1</v>
      </c>
      <c r="J511" s="76" t="s">
        <v>17</v>
      </c>
      <c r="K511" s="55"/>
      <c r="L511" s="55"/>
      <c r="M511" s="55"/>
      <c r="N511" s="55"/>
      <c r="O511" s="55"/>
      <c r="P511" s="55"/>
      <c r="Q511" s="9"/>
      <c r="R511" s="76"/>
      <c r="S511" s="55"/>
      <c r="T511" s="55"/>
      <c r="U511" s="55"/>
      <c r="V511" s="55"/>
      <c r="W511" s="55"/>
      <c r="X511" s="55"/>
      <c r="Y511" s="55"/>
      <c r="Z511" s="9"/>
      <c r="AA511" s="76"/>
      <c r="AB511" s="110"/>
      <c r="AC511" s="55"/>
      <c r="AD511" s="55"/>
      <c r="AE511" s="55"/>
      <c r="AF511" s="55"/>
      <c r="AG511" s="55"/>
      <c r="AH511" s="55"/>
      <c r="AI511" s="55"/>
      <c r="AJ511" s="55"/>
      <c r="AK511" s="55"/>
      <c r="AL511" s="9"/>
      <c r="AM511" s="110"/>
      <c r="AN511" s="242" t="s">
        <v>650</v>
      </c>
      <c r="AO511" s="501"/>
      <c r="AP511" s="147"/>
      <c r="AQ511" s="140"/>
      <c r="AR511" s="146"/>
      <c r="AS511" s="141"/>
      <c r="AT511" s="142"/>
      <c r="AU511" s="124"/>
    </row>
    <row r="512" spans="1:47" s="16" customFormat="1" ht="18" hidden="1" customHeight="1">
      <c r="A512" s="517"/>
      <c r="B512" s="521" t="s">
        <v>1</v>
      </c>
      <c r="C512" s="70" t="s">
        <v>340</v>
      </c>
      <c r="D512" s="54" t="s">
        <v>327</v>
      </c>
      <c r="E512" s="54" t="s">
        <v>328</v>
      </c>
      <c r="F512" s="54"/>
      <c r="G512" s="55">
        <v>1</v>
      </c>
      <c r="H512" s="55"/>
      <c r="I512" s="9">
        <v>1</v>
      </c>
      <c r="J512" s="76" t="s">
        <v>17</v>
      </c>
      <c r="K512" s="55"/>
      <c r="L512" s="55"/>
      <c r="M512" s="55"/>
      <c r="N512" s="55"/>
      <c r="O512" s="55"/>
      <c r="P512" s="55"/>
      <c r="Q512" s="9"/>
      <c r="R512" s="76"/>
      <c r="S512" s="55"/>
      <c r="T512" s="55"/>
      <c r="U512" s="55"/>
      <c r="V512" s="55"/>
      <c r="W512" s="55"/>
      <c r="X512" s="55"/>
      <c r="Y512" s="55"/>
      <c r="Z512" s="9"/>
      <c r="AA512" s="76"/>
      <c r="AB512" s="110"/>
      <c r="AC512" s="55"/>
      <c r="AD512" s="55"/>
      <c r="AE512" s="55"/>
      <c r="AF512" s="55"/>
      <c r="AG512" s="55"/>
      <c r="AH512" s="55"/>
      <c r="AI512" s="55"/>
      <c r="AJ512" s="55"/>
      <c r="AK512" s="55"/>
      <c r="AL512" s="9"/>
      <c r="AM512" s="110"/>
      <c r="AN512" s="242" t="s">
        <v>650</v>
      </c>
      <c r="AO512" s="501"/>
      <c r="AP512" s="147"/>
      <c r="AQ512" s="146"/>
      <c r="AR512" s="146"/>
      <c r="AS512" s="141"/>
      <c r="AT512" s="142"/>
      <c r="AU512" s="146"/>
    </row>
    <row r="513" spans="1:47" s="16" customFormat="1" ht="18" hidden="1" customHeight="1">
      <c r="A513" s="517"/>
      <c r="B513" s="521" t="s">
        <v>1</v>
      </c>
      <c r="C513" s="70" t="s">
        <v>341</v>
      </c>
      <c r="D513" s="54" t="s">
        <v>327</v>
      </c>
      <c r="E513" s="54" t="s">
        <v>328</v>
      </c>
      <c r="F513" s="54"/>
      <c r="G513" s="55">
        <v>1</v>
      </c>
      <c r="H513" s="55"/>
      <c r="I513" s="9">
        <v>1</v>
      </c>
      <c r="J513" s="76" t="s">
        <v>17</v>
      </c>
      <c r="K513" s="55"/>
      <c r="L513" s="55"/>
      <c r="M513" s="55"/>
      <c r="N513" s="55"/>
      <c r="O513" s="55"/>
      <c r="P513" s="55"/>
      <c r="Q513" s="9"/>
      <c r="R513" s="76"/>
      <c r="S513" s="55"/>
      <c r="T513" s="55"/>
      <c r="U513" s="55"/>
      <c r="V513" s="55"/>
      <c r="W513" s="55"/>
      <c r="X513" s="55"/>
      <c r="Y513" s="55"/>
      <c r="Z513" s="9"/>
      <c r="AA513" s="76"/>
      <c r="AB513" s="110"/>
      <c r="AC513" s="55"/>
      <c r="AD513" s="55"/>
      <c r="AE513" s="55"/>
      <c r="AF513" s="55"/>
      <c r="AG513" s="55"/>
      <c r="AH513" s="55"/>
      <c r="AI513" s="55"/>
      <c r="AJ513" s="55"/>
      <c r="AK513" s="55"/>
      <c r="AL513" s="9"/>
      <c r="AM513" s="110"/>
      <c r="AN513" s="242" t="s">
        <v>650</v>
      </c>
      <c r="AO513" s="501"/>
      <c r="AP513" s="147"/>
      <c r="AQ513" s="146"/>
      <c r="AR513" s="146"/>
      <c r="AS513" s="141"/>
      <c r="AT513" s="142"/>
      <c r="AU513" s="146"/>
    </row>
    <row r="514" spans="1:47" s="16" customFormat="1" ht="18" hidden="1" customHeight="1">
      <c r="A514" s="517"/>
      <c r="B514" s="521" t="s">
        <v>1</v>
      </c>
      <c r="C514" s="70" t="s">
        <v>342</v>
      </c>
      <c r="D514" s="54" t="s">
        <v>327</v>
      </c>
      <c r="E514" s="54" t="s">
        <v>328</v>
      </c>
      <c r="F514" s="54"/>
      <c r="G514" s="55">
        <v>1</v>
      </c>
      <c r="H514" s="55"/>
      <c r="I514" s="9">
        <v>1</v>
      </c>
      <c r="J514" s="76" t="s">
        <v>17</v>
      </c>
      <c r="K514" s="55"/>
      <c r="L514" s="55"/>
      <c r="M514" s="55"/>
      <c r="N514" s="55"/>
      <c r="O514" s="55"/>
      <c r="P514" s="55"/>
      <c r="Q514" s="9"/>
      <c r="R514" s="76"/>
      <c r="S514" s="55"/>
      <c r="T514" s="55"/>
      <c r="U514" s="55"/>
      <c r="V514" s="55"/>
      <c r="W514" s="55"/>
      <c r="X514" s="55"/>
      <c r="Y514" s="55"/>
      <c r="Z514" s="9"/>
      <c r="AA514" s="76"/>
      <c r="AB514" s="110"/>
      <c r="AC514" s="55"/>
      <c r="AD514" s="55"/>
      <c r="AE514" s="55"/>
      <c r="AF514" s="55"/>
      <c r="AG514" s="55"/>
      <c r="AH514" s="55"/>
      <c r="AI514" s="55"/>
      <c r="AJ514" s="55"/>
      <c r="AK514" s="55"/>
      <c r="AL514" s="9"/>
      <c r="AM514" s="110"/>
      <c r="AN514" s="242" t="s">
        <v>650</v>
      </c>
      <c r="AO514" s="501"/>
      <c r="AP514" s="147"/>
      <c r="AQ514" s="146"/>
      <c r="AR514" s="146"/>
      <c r="AS514" s="141"/>
      <c r="AT514" s="142"/>
      <c r="AU514" s="146"/>
    </row>
    <row r="515" spans="1:47" s="16" customFormat="1" ht="18" hidden="1" customHeight="1">
      <c r="A515" s="517"/>
      <c r="B515" s="521" t="s">
        <v>1</v>
      </c>
      <c r="C515" s="258" t="s">
        <v>343</v>
      </c>
      <c r="D515" s="259" t="s">
        <v>327</v>
      </c>
      <c r="E515" s="259" t="s">
        <v>328</v>
      </c>
      <c r="F515" s="259"/>
      <c r="G515" s="232">
        <v>1</v>
      </c>
      <c r="H515" s="232"/>
      <c r="I515" s="11">
        <v>1</v>
      </c>
      <c r="J515" s="75" t="s">
        <v>17</v>
      </c>
      <c r="K515" s="232"/>
      <c r="L515" s="232"/>
      <c r="M515" s="232"/>
      <c r="N515" s="232"/>
      <c r="O515" s="232"/>
      <c r="P515" s="232"/>
      <c r="Q515" s="11"/>
      <c r="R515" s="75"/>
      <c r="S515" s="232"/>
      <c r="T515" s="232"/>
      <c r="U515" s="232"/>
      <c r="V515" s="232"/>
      <c r="W515" s="232"/>
      <c r="X515" s="232"/>
      <c r="Y515" s="232"/>
      <c r="Z515" s="11"/>
      <c r="AA515" s="75"/>
      <c r="AB515" s="137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11"/>
      <c r="AM515" s="137"/>
      <c r="AN515" s="242" t="s">
        <v>650</v>
      </c>
      <c r="AO515" s="501"/>
      <c r="AP515" s="147"/>
      <c r="AQ515" s="146"/>
      <c r="AR515" s="146"/>
      <c r="AS515" s="141"/>
      <c r="AT515" s="142"/>
      <c r="AU515" s="146"/>
    </row>
    <row r="516" spans="1:47" s="16" customFormat="1" ht="18" hidden="1" customHeight="1">
      <c r="A516" s="517"/>
      <c r="B516" s="521" t="s">
        <v>1</v>
      </c>
      <c r="C516" s="260" t="s">
        <v>344</v>
      </c>
      <c r="D516" s="54" t="s">
        <v>327</v>
      </c>
      <c r="E516" s="54" t="s">
        <v>328</v>
      </c>
      <c r="F516" s="54"/>
      <c r="G516" s="55">
        <v>1</v>
      </c>
      <c r="H516" s="55"/>
      <c r="I516" s="9">
        <v>1</v>
      </c>
      <c r="J516" s="242" t="s">
        <v>17</v>
      </c>
      <c r="K516" s="55"/>
      <c r="L516" s="55"/>
      <c r="M516" s="55"/>
      <c r="N516" s="55"/>
      <c r="O516" s="55"/>
      <c r="P516" s="55"/>
      <c r="Q516" s="9"/>
      <c r="R516" s="242"/>
      <c r="S516" s="55"/>
      <c r="T516" s="55"/>
      <c r="U516" s="55"/>
      <c r="V516" s="55"/>
      <c r="W516" s="55"/>
      <c r="X516" s="55"/>
      <c r="Y516" s="55"/>
      <c r="Z516" s="9"/>
      <c r="AA516" s="242"/>
      <c r="AB516" s="242"/>
      <c r="AC516" s="55"/>
      <c r="AD516" s="55"/>
      <c r="AE516" s="55"/>
      <c r="AF516" s="55"/>
      <c r="AG516" s="55"/>
      <c r="AH516" s="55"/>
      <c r="AI516" s="55"/>
      <c r="AJ516" s="55"/>
      <c r="AK516" s="55"/>
      <c r="AL516" s="9"/>
      <c r="AM516" s="110"/>
      <c r="AN516" s="242" t="s">
        <v>650</v>
      </c>
      <c r="AO516" s="501"/>
      <c r="AP516" s="147"/>
      <c r="AQ516" s="146"/>
      <c r="AR516" s="146"/>
      <c r="AS516" s="141"/>
      <c r="AT516" s="142"/>
      <c r="AU516" s="146"/>
    </row>
    <row r="517" spans="1:47" s="16" customFormat="1" ht="18" hidden="1" customHeight="1">
      <c r="A517" s="517"/>
      <c r="B517" s="521" t="s">
        <v>1</v>
      </c>
      <c r="C517" s="260" t="s">
        <v>345</v>
      </c>
      <c r="D517" s="54" t="s">
        <v>327</v>
      </c>
      <c r="E517" s="54" t="s">
        <v>328</v>
      </c>
      <c r="F517" s="54"/>
      <c r="G517" s="55">
        <v>1</v>
      </c>
      <c r="H517" s="55"/>
      <c r="I517" s="9">
        <v>1</v>
      </c>
      <c r="J517" s="242" t="s">
        <v>17</v>
      </c>
      <c r="K517" s="55"/>
      <c r="L517" s="55"/>
      <c r="M517" s="55"/>
      <c r="N517" s="55"/>
      <c r="O517" s="55"/>
      <c r="P517" s="55"/>
      <c r="Q517" s="9"/>
      <c r="R517" s="242"/>
      <c r="S517" s="55"/>
      <c r="T517" s="55"/>
      <c r="U517" s="55"/>
      <c r="V517" s="55"/>
      <c r="W517" s="55"/>
      <c r="X517" s="55"/>
      <c r="Y517" s="55"/>
      <c r="Z517" s="9"/>
      <c r="AA517" s="242"/>
      <c r="AB517" s="242"/>
      <c r="AC517" s="55"/>
      <c r="AD517" s="55"/>
      <c r="AE517" s="55"/>
      <c r="AF517" s="55"/>
      <c r="AG517" s="55"/>
      <c r="AH517" s="55"/>
      <c r="AI517" s="55"/>
      <c r="AJ517" s="55"/>
      <c r="AK517" s="55"/>
      <c r="AL517" s="9"/>
      <c r="AM517" s="110"/>
      <c r="AN517" s="242" t="s">
        <v>650</v>
      </c>
      <c r="AO517" s="501"/>
      <c r="AP517" s="147"/>
      <c r="AQ517" s="146"/>
      <c r="AR517" s="146"/>
      <c r="AS517" s="141"/>
      <c r="AT517" s="142"/>
      <c r="AU517" s="146"/>
    </row>
    <row r="518" spans="1:47" s="16" customFormat="1" ht="18" hidden="1" customHeight="1">
      <c r="A518" s="517"/>
      <c r="B518" s="521" t="s">
        <v>1</v>
      </c>
      <c r="C518" s="260" t="s">
        <v>346</v>
      </c>
      <c r="D518" s="54" t="s">
        <v>327</v>
      </c>
      <c r="E518" s="54" t="s">
        <v>328</v>
      </c>
      <c r="F518" s="54"/>
      <c r="G518" s="55">
        <v>1</v>
      </c>
      <c r="H518" s="55"/>
      <c r="I518" s="9">
        <v>1</v>
      </c>
      <c r="J518" s="242" t="s">
        <v>17</v>
      </c>
      <c r="K518" s="55"/>
      <c r="L518" s="55"/>
      <c r="M518" s="55"/>
      <c r="N518" s="55"/>
      <c r="O518" s="55"/>
      <c r="P518" s="55"/>
      <c r="Q518" s="9"/>
      <c r="R518" s="242"/>
      <c r="S518" s="55"/>
      <c r="T518" s="55"/>
      <c r="U518" s="55"/>
      <c r="V518" s="55"/>
      <c r="W518" s="55"/>
      <c r="X518" s="55"/>
      <c r="Y518" s="55"/>
      <c r="Z518" s="9"/>
      <c r="AA518" s="242"/>
      <c r="AB518" s="242"/>
      <c r="AC518" s="55"/>
      <c r="AD518" s="55"/>
      <c r="AE518" s="55"/>
      <c r="AF518" s="55"/>
      <c r="AG518" s="55"/>
      <c r="AH518" s="55"/>
      <c r="AI518" s="55"/>
      <c r="AJ518" s="55"/>
      <c r="AK518" s="55"/>
      <c r="AL518" s="9"/>
      <c r="AM518" s="110"/>
      <c r="AN518" s="242" t="s">
        <v>650</v>
      </c>
      <c r="AO518" s="501"/>
      <c r="AP518" s="148"/>
      <c r="AQ518" s="140"/>
      <c r="AR518" s="146"/>
      <c r="AS518" s="141"/>
      <c r="AT518" s="142"/>
      <c r="AU518" s="146"/>
    </row>
    <row r="519" spans="1:47" s="16" customFormat="1" ht="18" hidden="1" customHeight="1">
      <c r="A519" s="517"/>
      <c r="B519" s="521" t="s">
        <v>1</v>
      </c>
      <c r="C519" s="260" t="s">
        <v>347</v>
      </c>
      <c r="D519" s="54" t="s">
        <v>327</v>
      </c>
      <c r="E519" s="54" t="s">
        <v>328</v>
      </c>
      <c r="F519" s="54"/>
      <c r="G519" s="55">
        <v>1</v>
      </c>
      <c r="H519" s="55"/>
      <c r="I519" s="9">
        <v>1</v>
      </c>
      <c r="J519" s="242" t="s">
        <v>17</v>
      </c>
      <c r="K519" s="55"/>
      <c r="L519" s="55"/>
      <c r="M519" s="55"/>
      <c r="N519" s="55"/>
      <c r="O519" s="55"/>
      <c r="P519" s="55"/>
      <c r="Q519" s="9"/>
      <c r="R519" s="242"/>
      <c r="S519" s="55"/>
      <c r="T519" s="55"/>
      <c r="U519" s="55"/>
      <c r="V519" s="55"/>
      <c r="W519" s="55"/>
      <c r="X519" s="55"/>
      <c r="Y519" s="55"/>
      <c r="Z519" s="9"/>
      <c r="AA519" s="242"/>
      <c r="AB519" s="242"/>
      <c r="AC519" s="55"/>
      <c r="AD519" s="55"/>
      <c r="AE519" s="55"/>
      <c r="AF519" s="55"/>
      <c r="AG519" s="55"/>
      <c r="AH519" s="55"/>
      <c r="AI519" s="55"/>
      <c r="AJ519" s="55"/>
      <c r="AK519" s="55"/>
      <c r="AL519" s="9"/>
      <c r="AM519" s="110"/>
      <c r="AN519" s="242" t="s">
        <v>650</v>
      </c>
      <c r="AO519" s="501"/>
      <c r="AP519" s="144"/>
      <c r="AQ519" s="140"/>
      <c r="AR519" s="146"/>
      <c r="AS519" s="141"/>
      <c r="AT519" s="142"/>
      <c r="AU519" s="146"/>
    </row>
    <row r="520" spans="1:47" s="16" customFormat="1" ht="18" hidden="1" customHeight="1">
      <c r="A520" s="517"/>
      <c r="B520" s="521" t="s">
        <v>1</v>
      </c>
      <c r="C520" s="260" t="s">
        <v>348</v>
      </c>
      <c r="D520" s="54" t="s">
        <v>327</v>
      </c>
      <c r="E520" s="54" t="s">
        <v>328</v>
      </c>
      <c r="F520" s="54"/>
      <c r="G520" s="55">
        <v>1</v>
      </c>
      <c r="H520" s="55"/>
      <c r="I520" s="9">
        <v>1</v>
      </c>
      <c r="J520" s="242" t="s">
        <v>17</v>
      </c>
      <c r="K520" s="55"/>
      <c r="L520" s="55"/>
      <c r="M520" s="55"/>
      <c r="N520" s="55"/>
      <c r="O520" s="55"/>
      <c r="P520" s="55"/>
      <c r="Q520" s="9"/>
      <c r="R520" s="242"/>
      <c r="S520" s="55"/>
      <c r="T520" s="55"/>
      <c r="U520" s="55"/>
      <c r="V520" s="55"/>
      <c r="W520" s="55"/>
      <c r="X520" s="55"/>
      <c r="Y520" s="55"/>
      <c r="Z520" s="9"/>
      <c r="AA520" s="242"/>
      <c r="AB520" s="242"/>
      <c r="AC520" s="55"/>
      <c r="AD520" s="55"/>
      <c r="AE520" s="55"/>
      <c r="AF520" s="55"/>
      <c r="AG520" s="55"/>
      <c r="AH520" s="55"/>
      <c r="AI520" s="55"/>
      <c r="AJ520" s="55"/>
      <c r="AK520" s="55"/>
      <c r="AL520" s="9"/>
      <c r="AM520" s="110"/>
      <c r="AN520" s="242" t="s">
        <v>650</v>
      </c>
      <c r="AO520" s="501"/>
      <c r="AP520" s="144"/>
      <c r="AQ520" s="140"/>
      <c r="AR520" s="146"/>
      <c r="AS520" s="141"/>
      <c r="AT520" s="142"/>
      <c r="AU520" s="146"/>
    </row>
    <row r="521" spans="1:47" s="16" customFormat="1" ht="18" hidden="1" customHeight="1">
      <c r="A521" s="517"/>
      <c r="B521" s="521" t="s">
        <v>1</v>
      </c>
      <c r="C521" s="260" t="s">
        <v>349</v>
      </c>
      <c r="D521" s="54" t="s">
        <v>327</v>
      </c>
      <c r="E521" s="54" t="s">
        <v>328</v>
      </c>
      <c r="F521" s="54"/>
      <c r="G521" s="55">
        <v>1</v>
      </c>
      <c r="H521" s="55"/>
      <c r="I521" s="9">
        <v>1</v>
      </c>
      <c r="J521" s="242" t="s">
        <v>17</v>
      </c>
      <c r="K521" s="55"/>
      <c r="L521" s="55"/>
      <c r="M521" s="55"/>
      <c r="N521" s="55"/>
      <c r="O521" s="55"/>
      <c r="P521" s="55"/>
      <c r="Q521" s="9"/>
      <c r="R521" s="242"/>
      <c r="S521" s="55"/>
      <c r="T521" s="55"/>
      <c r="U521" s="55"/>
      <c r="V521" s="55"/>
      <c r="W521" s="55"/>
      <c r="X521" s="55"/>
      <c r="Y521" s="55"/>
      <c r="Z521" s="9"/>
      <c r="AA521" s="242"/>
      <c r="AB521" s="242"/>
      <c r="AC521" s="55"/>
      <c r="AD521" s="55"/>
      <c r="AE521" s="55"/>
      <c r="AF521" s="55"/>
      <c r="AG521" s="55"/>
      <c r="AH521" s="55"/>
      <c r="AI521" s="55"/>
      <c r="AJ521" s="55"/>
      <c r="AK521" s="55"/>
      <c r="AL521" s="9"/>
      <c r="AM521" s="110"/>
      <c r="AN521" s="242" t="s">
        <v>650</v>
      </c>
      <c r="AO521" s="501"/>
      <c r="AP521" s="144"/>
      <c r="AQ521" s="140"/>
      <c r="AR521" s="146"/>
      <c r="AS521" s="141"/>
      <c r="AT521" s="142"/>
      <c r="AU521" s="146"/>
    </row>
    <row r="522" spans="1:47" s="16" customFormat="1" ht="18" hidden="1" customHeight="1">
      <c r="A522" s="517"/>
      <c r="B522" s="521" t="s">
        <v>1</v>
      </c>
      <c r="C522" s="260" t="s">
        <v>350</v>
      </c>
      <c r="D522" s="54" t="s">
        <v>327</v>
      </c>
      <c r="E522" s="54" t="s">
        <v>328</v>
      </c>
      <c r="F522" s="54"/>
      <c r="G522" s="55">
        <v>1</v>
      </c>
      <c r="H522" s="55"/>
      <c r="I522" s="9">
        <v>1</v>
      </c>
      <c r="J522" s="242" t="s">
        <v>17</v>
      </c>
      <c r="K522" s="55"/>
      <c r="L522" s="55"/>
      <c r="M522" s="55"/>
      <c r="N522" s="55"/>
      <c r="O522" s="55"/>
      <c r="P522" s="55"/>
      <c r="Q522" s="9"/>
      <c r="R522" s="242"/>
      <c r="S522" s="55"/>
      <c r="T522" s="55"/>
      <c r="U522" s="55"/>
      <c r="V522" s="55"/>
      <c r="W522" s="55"/>
      <c r="X522" s="55"/>
      <c r="Y522" s="55"/>
      <c r="Z522" s="9"/>
      <c r="AA522" s="242"/>
      <c r="AB522" s="242"/>
      <c r="AC522" s="55"/>
      <c r="AD522" s="55"/>
      <c r="AE522" s="55"/>
      <c r="AF522" s="55"/>
      <c r="AG522" s="55"/>
      <c r="AH522" s="55"/>
      <c r="AI522" s="55"/>
      <c r="AJ522" s="55"/>
      <c r="AK522" s="55"/>
      <c r="AL522" s="9"/>
      <c r="AM522" s="110"/>
      <c r="AN522" s="242" t="s">
        <v>650</v>
      </c>
      <c r="AO522" s="501"/>
      <c r="AP522" s="144"/>
      <c r="AQ522" s="140"/>
      <c r="AR522" s="146"/>
      <c r="AS522" s="141"/>
      <c r="AT522" s="142"/>
      <c r="AU522" s="146"/>
    </row>
    <row r="523" spans="1:47" s="16" customFormat="1" ht="18" hidden="1" customHeight="1">
      <c r="A523" s="517"/>
      <c r="B523" s="521" t="s">
        <v>1</v>
      </c>
      <c r="C523" s="260" t="s">
        <v>351</v>
      </c>
      <c r="D523" s="54" t="s">
        <v>327</v>
      </c>
      <c r="E523" s="54" t="s">
        <v>328</v>
      </c>
      <c r="F523" s="54"/>
      <c r="G523" s="55">
        <v>1</v>
      </c>
      <c r="H523" s="55"/>
      <c r="I523" s="9">
        <v>1</v>
      </c>
      <c r="J523" s="242" t="s">
        <v>17</v>
      </c>
      <c r="K523" s="55"/>
      <c r="L523" s="55"/>
      <c r="M523" s="55"/>
      <c r="N523" s="55"/>
      <c r="O523" s="55"/>
      <c r="P523" s="55"/>
      <c r="Q523" s="9"/>
      <c r="R523" s="242"/>
      <c r="S523" s="55"/>
      <c r="T523" s="55"/>
      <c r="U523" s="55"/>
      <c r="V523" s="55"/>
      <c r="W523" s="55"/>
      <c r="X523" s="55"/>
      <c r="Y523" s="55"/>
      <c r="Z523" s="9"/>
      <c r="AA523" s="242"/>
      <c r="AB523" s="242"/>
      <c r="AC523" s="55"/>
      <c r="AD523" s="55"/>
      <c r="AE523" s="55"/>
      <c r="AF523" s="55"/>
      <c r="AG523" s="55"/>
      <c r="AH523" s="55"/>
      <c r="AI523" s="55"/>
      <c r="AJ523" s="55"/>
      <c r="AK523" s="55"/>
      <c r="AL523" s="9"/>
      <c r="AM523" s="110"/>
      <c r="AN523" s="242" t="s">
        <v>650</v>
      </c>
      <c r="AO523" s="501"/>
      <c r="AP523" s="144"/>
      <c r="AQ523" s="140"/>
      <c r="AR523" s="146"/>
      <c r="AS523" s="141"/>
      <c r="AT523" s="142"/>
      <c r="AU523" s="146"/>
    </row>
    <row r="524" spans="1:47" s="16" customFormat="1" ht="18" hidden="1" customHeight="1">
      <c r="A524" s="517"/>
      <c r="B524" s="521" t="s">
        <v>1</v>
      </c>
      <c r="C524" s="260" t="s">
        <v>352</v>
      </c>
      <c r="D524" s="54" t="s">
        <v>327</v>
      </c>
      <c r="E524" s="54" t="s">
        <v>328</v>
      </c>
      <c r="F524" s="54"/>
      <c r="G524" s="55">
        <v>1</v>
      </c>
      <c r="H524" s="55"/>
      <c r="I524" s="9">
        <v>1</v>
      </c>
      <c r="J524" s="242" t="s">
        <v>17</v>
      </c>
      <c r="K524" s="55"/>
      <c r="L524" s="55"/>
      <c r="M524" s="55"/>
      <c r="N524" s="55"/>
      <c r="O524" s="55"/>
      <c r="P524" s="55"/>
      <c r="Q524" s="9"/>
      <c r="R524" s="242"/>
      <c r="S524" s="55"/>
      <c r="T524" s="55"/>
      <c r="U524" s="55"/>
      <c r="V524" s="55"/>
      <c r="W524" s="55"/>
      <c r="X524" s="55"/>
      <c r="Y524" s="55"/>
      <c r="Z524" s="9"/>
      <c r="AA524" s="242"/>
      <c r="AB524" s="242"/>
      <c r="AC524" s="55"/>
      <c r="AD524" s="55"/>
      <c r="AE524" s="55"/>
      <c r="AF524" s="55"/>
      <c r="AG524" s="55"/>
      <c r="AH524" s="55"/>
      <c r="AI524" s="55"/>
      <c r="AJ524" s="55"/>
      <c r="AK524" s="55"/>
      <c r="AL524" s="9"/>
      <c r="AM524" s="110"/>
      <c r="AN524" s="242" t="s">
        <v>650</v>
      </c>
      <c r="AO524" s="501"/>
      <c r="AP524" s="144"/>
      <c r="AQ524" s="140"/>
      <c r="AR524" s="146"/>
      <c r="AS524" s="141"/>
      <c r="AT524" s="142"/>
      <c r="AU524" s="146"/>
    </row>
    <row r="525" spans="1:47" s="16" customFormat="1" ht="18" hidden="1" customHeight="1">
      <c r="A525" s="517"/>
      <c r="B525" s="521" t="s">
        <v>1</v>
      </c>
      <c r="C525" s="260" t="s">
        <v>353</v>
      </c>
      <c r="D525" s="54" t="s">
        <v>327</v>
      </c>
      <c r="E525" s="54" t="s">
        <v>328</v>
      </c>
      <c r="F525" s="54"/>
      <c r="G525" s="55">
        <v>1</v>
      </c>
      <c r="H525" s="55"/>
      <c r="I525" s="9">
        <v>1</v>
      </c>
      <c r="J525" s="242" t="s">
        <v>17</v>
      </c>
      <c r="K525" s="55"/>
      <c r="L525" s="55"/>
      <c r="M525" s="55"/>
      <c r="N525" s="55"/>
      <c r="O525" s="55"/>
      <c r="P525" s="55"/>
      <c r="Q525" s="9"/>
      <c r="R525" s="242"/>
      <c r="S525" s="55"/>
      <c r="T525" s="55"/>
      <c r="U525" s="55"/>
      <c r="V525" s="55"/>
      <c r="W525" s="55"/>
      <c r="X525" s="55"/>
      <c r="Y525" s="55"/>
      <c r="Z525" s="9"/>
      <c r="AA525" s="242"/>
      <c r="AB525" s="242"/>
      <c r="AC525" s="55"/>
      <c r="AD525" s="55"/>
      <c r="AE525" s="55"/>
      <c r="AF525" s="55"/>
      <c r="AG525" s="55"/>
      <c r="AH525" s="55"/>
      <c r="AI525" s="55"/>
      <c r="AJ525" s="55"/>
      <c r="AK525" s="55"/>
      <c r="AL525" s="9"/>
      <c r="AM525" s="110"/>
      <c r="AN525" s="242" t="s">
        <v>650</v>
      </c>
      <c r="AO525" s="501"/>
      <c r="AP525" s="144"/>
      <c r="AQ525" s="140"/>
      <c r="AR525" s="146"/>
      <c r="AS525" s="141"/>
      <c r="AT525" s="142"/>
      <c r="AU525" s="146"/>
    </row>
    <row r="526" spans="1:47" s="16" customFormat="1" ht="18" hidden="1" customHeight="1">
      <c r="A526" s="517"/>
      <c r="B526" s="521" t="s">
        <v>1</v>
      </c>
      <c r="C526" s="260" t="s">
        <v>354</v>
      </c>
      <c r="D526" s="54" t="s">
        <v>327</v>
      </c>
      <c r="E526" s="54" t="s">
        <v>328</v>
      </c>
      <c r="F526" s="54"/>
      <c r="G526" s="55">
        <v>1</v>
      </c>
      <c r="H526" s="55"/>
      <c r="I526" s="9">
        <v>1</v>
      </c>
      <c r="J526" s="242" t="s">
        <v>17</v>
      </c>
      <c r="K526" s="55"/>
      <c r="L526" s="55"/>
      <c r="M526" s="55"/>
      <c r="N526" s="55"/>
      <c r="O526" s="55"/>
      <c r="P526" s="55"/>
      <c r="Q526" s="9"/>
      <c r="R526" s="242"/>
      <c r="S526" s="55"/>
      <c r="T526" s="55"/>
      <c r="U526" s="55"/>
      <c r="V526" s="55"/>
      <c r="W526" s="55"/>
      <c r="X526" s="55"/>
      <c r="Y526" s="55"/>
      <c r="Z526" s="9"/>
      <c r="AA526" s="242"/>
      <c r="AB526" s="242"/>
      <c r="AC526" s="55"/>
      <c r="AD526" s="55"/>
      <c r="AE526" s="55"/>
      <c r="AF526" s="55"/>
      <c r="AG526" s="55"/>
      <c r="AH526" s="55"/>
      <c r="AI526" s="55"/>
      <c r="AJ526" s="55"/>
      <c r="AK526" s="55"/>
      <c r="AL526" s="9"/>
      <c r="AM526" s="110"/>
      <c r="AN526" s="242" t="s">
        <v>650</v>
      </c>
      <c r="AO526" s="501"/>
      <c r="AP526" s="144"/>
      <c r="AQ526" s="140"/>
      <c r="AR526" s="146"/>
      <c r="AS526" s="141"/>
      <c r="AT526" s="142"/>
      <c r="AU526" s="146"/>
    </row>
    <row r="527" spans="1:47" s="16" customFormat="1" ht="18" hidden="1" customHeight="1">
      <c r="A527" s="517"/>
      <c r="B527" s="521" t="s">
        <v>1</v>
      </c>
      <c r="C527" s="260" t="s">
        <v>355</v>
      </c>
      <c r="D527" s="54" t="s">
        <v>327</v>
      </c>
      <c r="E527" s="54" t="s">
        <v>328</v>
      </c>
      <c r="F527" s="54"/>
      <c r="G527" s="55">
        <v>1</v>
      </c>
      <c r="H527" s="55"/>
      <c r="I527" s="9">
        <v>1</v>
      </c>
      <c r="J527" s="242" t="s">
        <v>17</v>
      </c>
      <c r="K527" s="55"/>
      <c r="L527" s="55"/>
      <c r="M527" s="55"/>
      <c r="N527" s="55"/>
      <c r="O527" s="55"/>
      <c r="P527" s="55"/>
      <c r="Q527" s="9"/>
      <c r="R527" s="242"/>
      <c r="S527" s="55"/>
      <c r="T527" s="55"/>
      <c r="U527" s="55"/>
      <c r="V527" s="55"/>
      <c r="W527" s="55"/>
      <c r="X527" s="55"/>
      <c r="Y527" s="55"/>
      <c r="Z527" s="9"/>
      <c r="AA527" s="242"/>
      <c r="AB527" s="242"/>
      <c r="AC527" s="55"/>
      <c r="AD527" s="55"/>
      <c r="AE527" s="55"/>
      <c r="AF527" s="55"/>
      <c r="AG527" s="55"/>
      <c r="AH527" s="55"/>
      <c r="AI527" s="55"/>
      <c r="AJ527" s="55"/>
      <c r="AK527" s="55"/>
      <c r="AL527" s="9"/>
      <c r="AM527" s="110"/>
      <c r="AN527" s="242" t="s">
        <v>650</v>
      </c>
      <c r="AO527" s="501"/>
      <c r="AP527" s="144"/>
      <c r="AQ527" s="140"/>
      <c r="AR527" s="146"/>
      <c r="AS527" s="141"/>
      <c r="AT527" s="142"/>
      <c r="AU527" s="146"/>
    </row>
    <row r="528" spans="1:47" s="16" customFormat="1" ht="18" hidden="1" customHeight="1">
      <c r="A528" s="517"/>
      <c r="B528" s="521" t="s">
        <v>1</v>
      </c>
      <c r="C528" s="260" t="s">
        <v>356</v>
      </c>
      <c r="D528" s="54" t="s">
        <v>327</v>
      </c>
      <c r="E528" s="54" t="s">
        <v>328</v>
      </c>
      <c r="F528" s="54"/>
      <c r="G528" s="55">
        <v>1</v>
      </c>
      <c r="H528" s="55"/>
      <c r="I528" s="9">
        <v>1</v>
      </c>
      <c r="J528" s="242" t="s">
        <v>17</v>
      </c>
      <c r="K528" s="55"/>
      <c r="L528" s="55"/>
      <c r="M528" s="55"/>
      <c r="N528" s="55"/>
      <c r="O528" s="55"/>
      <c r="P528" s="55"/>
      <c r="Q528" s="9"/>
      <c r="R528" s="242"/>
      <c r="S528" s="55"/>
      <c r="T528" s="55"/>
      <c r="U528" s="55"/>
      <c r="V528" s="55"/>
      <c r="W528" s="55"/>
      <c r="X528" s="55"/>
      <c r="Y528" s="55"/>
      <c r="Z528" s="9"/>
      <c r="AA528" s="242"/>
      <c r="AB528" s="242"/>
      <c r="AC528" s="55"/>
      <c r="AD528" s="55"/>
      <c r="AE528" s="55"/>
      <c r="AF528" s="55"/>
      <c r="AG528" s="55"/>
      <c r="AH528" s="55"/>
      <c r="AI528" s="55"/>
      <c r="AJ528" s="55"/>
      <c r="AK528" s="55"/>
      <c r="AL528" s="9"/>
      <c r="AM528" s="110"/>
      <c r="AN528" s="242" t="s">
        <v>650</v>
      </c>
      <c r="AO528" s="501"/>
      <c r="AP528" s="144"/>
      <c r="AQ528" s="140"/>
      <c r="AR528" s="146"/>
      <c r="AS528" s="141"/>
      <c r="AT528" s="142"/>
      <c r="AU528" s="146"/>
    </row>
    <row r="529" spans="1:47" s="16" customFormat="1" ht="18" hidden="1" customHeight="1">
      <c r="A529" s="517"/>
      <c r="B529" s="521" t="s">
        <v>1</v>
      </c>
      <c r="C529" s="260" t="s">
        <v>357</v>
      </c>
      <c r="D529" s="54" t="s">
        <v>327</v>
      </c>
      <c r="E529" s="54" t="s">
        <v>328</v>
      </c>
      <c r="F529" s="54"/>
      <c r="G529" s="55">
        <v>1</v>
      </c>
      <c r="H529" s="55"/>
      <c r="I529" s="9">
        <v>1</v>
      </c>
      <c r="J529" s="242" t="s">
        <v>17</v>
      </c>
      <c r="K529" s="55"/>
      <c r="L529" s="55"/>
      <c r="M529" s="55"/>
      <c r="N529" s="55"/>
      <c r="O529" s="55"/>
      <c r="P529" s="55"/>
      <c r="Q529" s="9"/>
      <c r="R529" s="242"/>
      <c r="S529" s="55"/>
      <c r="T529" s="55"/>
      <c r="U529" s="55"/>
      <c r="V529" s="55"/>
      <c r="W529" s="55"/>
      <c r="X529" s="55"/>
      <c r="Y529" s="55"/>
      <c r="Z529" s="9"/>
      <c r="AA529" s="242"/>
      <c r="AB529" s="242"/>
      <c r="AC529" s="55"/>
      <c r="AD529" s="55"/>
      <c r="AE529" s="55"/>
      <c r="AF529" s="55"/>
      <c r="AG529" s="55"/>
      <c r="AH529" s="55"/>
      <c r="AI529" s="55"/>
      <c r="AJ529" s="55"/>
      <c r="AK529" s="55"/>
      <c r="AL529" s="9"/>
      <c r="AM529" s="110"/>
      <c r="AN529" s="242" t="s">
        <v>650</v>
      </c>
      <c r="AO529" s="501"/>
      <c r="AP529" s="144"/>
      <c r="AQ529" s="146"/>
      <c r="AR529" s="146"/>
      <c r="AS529" s="141"/>
      <c r="AT529" s="142"/>
      <c r="AU529" s="146"/>
    </row>
    <row r="530" spans="1:47" s="16" customFormat="1" ht="18" hidden="1" customHeight="1">
      <c r="A530" s="517"/>
      <c r="B530" s="521" t="s">
        <v>1</v>
      </c>
      <c r="C530" s="260" t="s">
        <v>358</v>
      </c>
      <c r="D530" s="54" t="s">
        <v>327</v>
      </c>
      <c r="E530" s="54" t="s">
        <v>328</v>
      </c>
      <c r="F530" s="54"/>
      <c r="G530" s="55">
        <v>1</v>
      </c>
      <c r="H530" s="55"/>
      <c r="I530" s="9">
        <v>1</v>
      </c>
      <c r="J530" s="242" t="s">
        <v>17</v>
      </c>
      <c r="K530" s="55"/>
      <c r="L530" s="55"/>
      <c r="M530" s="55"/>
      <c r="N530" s="55"/>
      <c r="O530" s="55"/>
      <c r="P530" s="55"/>
      <c r="Q530" s="9"/>
      <c r="R530" s="242"/>
      <c r="S530" s="55"/>
      <c r="T530" s="55"/>
      <c r="U530" s="55"/>
      <c r="V530" s="55"/>
      <c r="W530" s="55"/>
      <c r="X530" s="55"/>
      <c r="Y530" s="55"/>
      <c r="Z530" s="9"/>
      <c r="AA530" s="242"/>
      <c r="AB530" s="242"/>
      <c r="AC530" s="55"/>
      <c r="AD530" s="55"/>
      <c r="AE530" s="55"/>
      <c r="AF530" s="55"/>
      <c r="AG530" s="55"/>
      <c r="AH530" s="55"/>
      <c r="AI530" s="55"/>
      <c r="AJ530" s="55"/>
      <c r="AK530" s="55"/>
      <c r="AL530" s="9"/>
      <c r="AM530" s="110"/>
      <c r="AN530" s="242" t="s">
        <v>650</v>
      </c>
      <c r="AO530" s="501"/>
      <c r="AP530" s="144"/>
      <c r="AQ530" s="146"/>
      <c r="AR530" s="146"/>
      <c r="AS530" s="141"/>
      <c r="AT530" s="142"/>
      <c r="AU530" s="146"/>
    </row>
    <row r="531" spans="1:47" s="16" customFormat="1" ht="18" hidden="1" customHeight="1">
      <c r="A531" s="517"/>
      <c r="B531" s="521" t="s">
        <v>1</v>
      </c>
      <c r="C531" s="260" t="s">
        <v>359</v>
      </c>
      <c r="D531" s="54" t="s">
        <v>327</v>
      </c>
      <c r="E531" s="54" t="s">
        <v>328</v>
      </c>
      <c r="F531" s="54"/>
      <c r="G531" s="55">
        <v>1</v>
      </c>
      <c r="H531" s="55"/>
      <c r="I531" s="9">
        <v>1</v>
      </c>
      <c r="J531" s="242" t="s">
        <v>17</v>
      </c>
      <c r="K531" s="55"/>
      <c r="L531" s="55"/>
      <c r="M531" s="55"/>
      <c r="N531" s="55"/>
      <c r="O531" s="55"/>
      <c r="P531" s="55"/>
      <c r="Q531" s="9"/>
      <c r="R531" s="242"/>
      <c r="S531" s="55"/>
      <c r="T531" s="55"/>
      <c r="U531" s="55"/>
      <c r="V531" s="55"/>
      <c r="W531" s="55"/>
      <c r="X531" s="55"/>
      <c r="Y531" s="55"/>
      <c r="Z531" s="9"/>
      <c r="AA531" s="242"/>
      <c r="AB531" s="242"/>
      <c r="AC531" s="55"/>
      <c r="AD531" s="55"/>
      <c r="AE531" s="55"/>
      <c r="AF531" s="55"/>
      <c r="AG531" s="55"/>
      <c r="AH531" s="55"/>
      <c r="AI531" s="55"/>
      <c r="AJ531" s="55"/>
      <c r="AK531" s="55"/>
      <c r="AL531" s="9"/>
      <c r="AM531" s="110"/>
      <c r="AN531" s="242" t="s">
        <v>650</v>
      </c>
      <c r="AO531" s="501"/>
      <c r="AP531" s="144"/>
      <c r="AQ531" s="146"/>
      <c r="AR531" s="146"/>
      <c r="AS531" s="141"/>
      <c r="AT531" s="142"/>
      <c r="AU531" s="146"/>
    </row>
    <row r="532" spans="1:47" s="16" customFormat="1" ht="18" hidden="1" customHeight="1">
      <c r="A532" s="517"/>
      <c r="B532" s="521" t="s">
        <v>1</v>
      </c>
      <c r="C532" s="260" t="s">
        <v>360</v>
      </c>
      <c r="D532" s="54" t="s">
        <v>327</v>
      </c>
      <c r="E532" s="54" t="s">
        <v>328</v>
      </c>
      <c r="F532" s="54"/>
      <c r="G532" s="55">
        <v>1</v>
      </c>
      <c r="H532" s="55"/>
      <c r="I532" s="9">
        <v>1</v>
      </c>
      <c r="J532" s="242" t="s">
        <v>17</v>
      </c>
      <c r="K532" s="55"/>
      <c r="L532" s="55"/>
      <c r="M532" s="55"/>
      <c r="N532" s="55"/>
      <c r="O532" s="55"/>
      <c r="P532" s="55"/>
      <c r="Q532" s="9"/>
      <c r="R532" s="242"/>
      <c r="S532" s="55"/>
      <c r="T532" s="55"/>
      <c r="U532" s="55"/>
      <c r="V532" s="55"/>
      <c r="W532" s="55"/>
      <c r="X532" s="55"/>
      <c r="Y532" s="55"/>
      <c r="Z532" s="9"/>
      <c r="AA532" s="242"/>
      <c r="AB532" s="242"/>
      <c r="AC532" s="55"/>
      <c r="AD532" s="55"/>
      <c r="AE532" s="55"/>
      <c r="AF532" s="55"/>
      <c r="AG532" s="55"/>
      <c r="AH532" s="55"/>
      <c r="AI532" s="55"/>
      <c r="AJ532" s="55"/>
      <c r="AK532" s="55"/>
      <c r="AL532" s="9"/>
      <c r="AM532" s="110"/>
      <c r="AN532" s="242" t="s">
        <v>650</v>
      </c>
      <c r="AO532" s="501"/>
      <c r="AP532" s="144"/>
      <c r="AQ532" s="146"/>
      <c r="AR532" s="146"/>
      <c r="AS532" s="141"/>
      <c r="AT532" s="142"/>
      <c r="AU532" s="146"/>
    </row>
    <row r="533" spans="1:47" s="16" customFormat="1" ht="18" hidden="1" customHeight="1">
      <c r="A533" s="517"/>
      <c r="B533" s="521" t="s">
        <v>1</v>
      </c>
      <c r="C533" s="260" t="s">
        <v>361</v>
      </c>
      <c r="D533" s="54" t="s">
        <v>327</v>
      </c>
      <c r="E533" s="54" t="s">
        <v>328</v>
      </c>
      <c r="F533" s="54"/>
      <c r="G533" s="55">
        <v>1</v>
      </c>
      <c r="H533" s="55"/>
      <c r="I533" s="9">
        <v>1</v>
      </c>
      <c r="J533" s="242" t="s">
        <v>17</v>
      </c>
      <c r="K533" s="55"/>
      <c r="L533" s="55"/>
      <c r="M533" s="55"/>
      <c r="N533" s="55"/>
      <c r="O533" s="55"/>
      <c r="P533" s="55"/>
      <c r="Q533" s="9"/>
      <c r="R533" s="242"/>
      <c r="S533" s="55"/>
      <c r="T533" s="55"/>
      <c r="U533" s="55"/>
      <c r="V533" s="55"/>
      <c r="W533" s="55"/>
      <c r="X533" s="55"/>
      <c r="Y533" s="55"/>
      <c r="Z533" s="9"/>
      <c r="AA533" s="242"/>
      <c r="AB533" s="242"/>
      <c r="AC533" s="55"/>
      <c r="AD533" s="55"/>
      <c r="AE533" s="55"/>
      <c r="AF533" s="55"/>
      <c r="AG533" s="55"/>
      <c r="AH533" s="55"/>
      <c r="AI533" s="55"/>
      <c r="AJ533" s="55"/>
      <c r="AK533" s="55"/>
      <c r="AL533" s="9"/>
      <c r="AM533" s="110"/>
      <c r="AN533" s="242" t="s">
        <v>650</v>
      </c>
      <c r="AO533" s="501"/>
      <c r="AP533" s="148"/>
      <c r="AQ533" s="146"/>
      <c r="AR533" s="146"/>
      <c r="AS533" s="141"/>
      <c r="AT533" s="142"/>
      <c r="AU533" s="146"/>
    </row>
    <row r="534" spans="1:47" s="16" customFormat="1" ht="18" hidden="1" customHeight="1">
      <c r="A534" s="517"/>
      <c r="B534" s="521" t="s">
        <v>1</v>
      </c>
      <c r="C534" s="260" t="s">
        <v>362</v>
      </c>
      <c r="D534" s="54" t="s">
        <v>327</v>
      </c>
      <c r="E534" s="54" t="s">
        <v>328</v>
      </c>
      <c r="F534" s="54"/>
      <c r="G534" s="55">
        <v>1</v>
      </c>
      <c r="H534" s="55"/>
      <c r="I534" s="9">
        <v>1</v>
      </c>
      <c r="J534" s="242" t="s">
        <v>17</v>
      </c>
      <c r="K534" s="55"/>
      <c r="L534" s="55"/>
      <c r="M534" s="55"/>
      <c r="N534" s="55"/>
      <c r="O534" s="55"/>
      <c r="P534" s="55"/>
      <c r="Q534" s="9"/>
      <c r="R534" s="242"/>
      <c r="S534" s="55"/>
      <c r="T534" s="55"/>
      <c r="U534" s="55"/>
      <c r="V534" s="55"/>
      <c r="W534" s="55"/>
      <c r="X534" s="55"/>
      <c r="Y534" s="55"/>
      <c r="Z534" s="9"/>
      <c r="AA534" s="242"/>
      <c r="AB534" s="242"/>
      <c r="AC534" s="55"/>
      <c r="AD534" s="55"/>
      <c r="AE534" s="55"/>
      <c r="AF534" s="55"/>
      <c r="AG534" s="55"/>
      <c r="AH534" s="55"/>
      <c r="AI534" s="55"/>
      <c r="AJ534" s="55"/>
      <c r="AK534" s="55"/>
      <c r="AL534" s="9"/>
      <c r="AM534" s="110"/>
      <c r="AN534" s="242" t="s">
        <v>650</v>
      </c>
      <c r="AO534" s="501"/>
      <c r="AP534" s="144"/>
      <c r="AQ534" s="146"/>
      <c r="AR534" s="146"/>
      <c r="AS534" s="141"/>
      <c r="AT534" s="142"/>
      <c r="AU534" s="146"/>
    </row>
    <row r="535" spans="1:47" s="16" customFormat="1" ht="18" hidden="1" customHeight="1">
      <c r="A535" s="517"/>
      <c r="B535" s="521" t="s">
        <v>1</v>
      </c>
      <c r="C535" s="260" t="s">
        <v>363</v>
      </c>
      <c r="D535" s="54" t="s">
        <v>327</v>
      </c>
      <c r="E535" s="54" t="s">
        <v>328</v>
      </c>
      <c r="F535" s="54"/>
      <c r="G535" s="55">
        <v>1</v>
      </c>
      <c r="H535" s="55"/>
      <c r="I535" s="9">
        <v>1</v>
      </c>
      <c r="J535" s="242" t="s">
        <v>17</v>
      </c>
      <c r="K535" s="55"/>
      <c r="L535" s="55"/>
      <c r="M535" s="55"/>
      <c r="N535" s="55"/>
      <c r="O535" s="55"/>
      <c r="P535" s="55"/>
      <c r="Q535" s="9"/>
      <c r="R535" s="242"/>
      <c r="S535" s="55"/>
      <c r="T535" s="55"/>
      <c r="U535" s="55"/>
      <c r="V535" s="55"/>
      <c r="W535" s="55"/>
      <c r="X535" s="55"/>
      <c r="Y535" s="55"/>
      <c r="Z535" s="9"/>
      <c r="AA535" s="242"/>
      <c r="AB535" s="242"/>
      <c r="AC535" s="55"/>
      <c r="AD535" s="55"/>
      <c r="AE535" s="55"/>
      <c r="AF535" s="55"/>
      <c r="AG535" s="55"/>
      <c r="AH535" s="55"/>
      <c r="AI535" s="55"/>
      <c r="AJ535" s="55"/>
      <c r="AK535" s="55"/>
      <c r="AL535" s="9"/>
      <c r="AM535" s="110"/>
      <c r="AN535" s="242" t="s">
        <v>650</v>
      </c>
      <c r="AO535" s="501"/>
      <c r="AP535" s="144"/>
      <c r="AQ535" s="146"/>
      <c r="AR535" s="146"/>
      <c r="AS535" s="141"/>
      <c r="AT535" s="142"/>
      <c r="AU535" s="146"/>
    </row>
    <row r="536" spans="1:47" s="16" customFormat="1" ht="18" hidden="1" customHeight="1">
      <c r="A536" s="517"/>
      <c r="B536" s="521" t="s">
        <v>1</v>
      </c>
      <c r="C536" s="260" t="s">
        <v>364</v>
      </c>
      <c r="D536" s="54" t="s">
        <v>327</v>
      </c>
      <c r="E536" s="54" t="s">
        <v>328</v>
      </c>
      <c r="F536" s="54"/>
      <c r="G536" s="55">
        <v>1</v>
      </c>
      <c r="H536" s="55"/>
      <c r="I536" s="9">
        <v>1</v>
      </c>
      <c r="J536" s="242" t="s">
        <v>17</v>
      </c>
      <c r="K536" s="55"/>
      <c r="L536" s="55"/>
      <c r="M536" s="55"/>
      <c r="N536" s="55"/>
      <c r="O536" s="55"/>
      <c r="P536" s="55"/>
      <c r="Q536" s="9"/>
      <c r="R536" s="242"/>
      <c r="S536" s="55"/>
      <c r="T536" s="55"/>
      <c r="U536" s="55"/>
      <c r="V536" s="55"/>
      <c r="W536" s="55"/>
      <c r="X536" s="55"/>
      <c r="Y536" s="55"/>
      <c r="Z536" s="9"/>
      <c r="AA536" s="242"/>
      <c r="AB536" s="242"/>
      <c r="AC536" s="55"/>
      <c r="AD536" s="55"/>
      <c r="AE536" s="55"/>
      <c r="AF536" s="55"/>
      <c r="AG536" s="55"/>
      <c r="AH536" s="55"/>
      <c r="AI536" s="55"/>
      <c r="AJ536" s="55"/>
      <c r="AK536" s="55"/>
      <c r="AL536" s="9"/>
      <c r="AM536" s="110"/>
      <c r="AN536" s="242" t="s">
        <v>650</v>
      </c>
      <c r="AO536" s="501"/>
      <c r="AP536" s="144"/>
      <c r="AQ536" s="146"/>
      <c r="AR536" s="146"/>
      <c r="AS536" s="141"/>
      <c r="AT536" s="142"/>
      <c r="AU536" s="146"/>
    </row>
    <row r="537" spans="1:47" s="16" customFormat="1" ht="18" hidden="1" customHeight="1">
      <c r="A537" s="517"/>
      <c r="B537" s="521" t="s">
        <v>1</v>
      </c>
      <c r="C537" s="260" t="s">
        <v>365</v>
      </c>
      <c r="D537" s="54" t="s">
        <v>327</v>
      </c>
      <c r="E537" s="54" t="s">
        <v>328</v>
      </c>
      <c r="F537" s="54"/>
      <c r="G537" s="55">
        <v>1</v>
      </c>
      <c r="H537" s="55"/>
      <c r="I537" s="9">
        <v>1</v>
      </c>
      <c r="J537" s="242" t="s">
        <v>17</v>
      </c>
      <c r="K537" s="55"/>
      <c r="L537" s="55"/>
      <c r="M537" s="55"/>
      <c r="N537" s="55"/>
      <c r="O537" s="55"/>
      <c r="P537" s="55"/>
      <c r="Q537" s="9"/>
      <c r="R537" s="242"/>
      <c r="S537" s="55"/>
      <c r="T537" s="55"/>
      <c r="U537" s="55"/>
      <c r="V537" s="55"/>
      <c r="W537" s="55"/>
      <c r="X537" s="55"/>
      <c r="Y537" s="55"/>
      <c r="Z537" s="9"/>
      <c r="AA537" s="242"/>
      <c r="AB537" s="242"/>
      <c r="AC537" s="55"/>
      <c r="AD537" s="55"/>
      <c r="AE537" s="55"/>
      <c r="AF537" s="55"/>
      <c r="AG537" s="55"/>
      <c r="AH537" s="55"/>
      <c r="AI537" s="55"/>
      <c r="AJ537" s="55"/>
      <c r="AK537" s="55"/>
      <c r="AL537" s="9"/>
      <c r="AM537" s="110"/>
      <c r="AN537" s="242" t="s">
        <v>650</v>
      </c>
      <c r="AO537" s="501"/>
      <c r="AP537" s="144"/>
      <c r="AQ537" s="146"/>
      <c r="AR537" s="146"/>
      <c r="AS537" s="141"/>
      <c r="AT537" s="142"/>
      <c r="AU537" s="146"/>
    </row>
    <row r="538" spans="1:47" s="16" customFormat="1" ht="18" hidden="1" customHeight="1">
      <c r="A538" s="517"/>
      <c r="B538" s="521" t="s">
        <v>1</v>
      </c>
      <c r="C538" s="260" t="s">
        <v>366</v>
      </c>
      <c r="D538" s="54" t="s">
        <v>327</v>
      </c>
      <c r="E538" s="54" t="s">
        <v>328</v>
      </c>
      <c r="F538" s="54"/>
      <c r="G538" s="55">
        <v>1</v>
      </c>
      <c r="H538" s="55"/>
      <c r="I538" s="9">
        <v>1</v>
      </c>
      <c r="J538" s="242" t="s">
        <v>17</v>
      </c>
      <c r="K538" s="55"/>
      <c r="L538" s="55"/>
      <c r="M538" s="55"/>
      <c r="N538" s="55"/>
      <c r="O538" s="55"/>
      <c r="P538" s="55"/>
      <c r="Q538" s="9"/>
      <c r="R538" s="242"/>
      <c r="S538" s="55"/>
      <c r="T538" s="55"/>
      <c r="U538" s="55"/>
      <c r="V538" s="55"/>
      <c r="W538" s="55"/>
      <c r="X538" s="55"/>
      <c r="Y538" s="55"/>
      <c r="Z538" s="9"/>
      <c r="AA538" s="242"/>
      <c r="AB538" s="242"/>
      <c r="AC538" s="55"/>
      <c r="AD538" s="55"/>
      <c r="AE538" s="55"/>
      <c r="AF538" s="55"/>
      <c r="AG538" s="55"/>
      <c r="AH538" s="55"/>
      <c r="AI538" s="55"/>
      <c r="AJ538" s="55"/>
      <c r="AK538" s="55"/>
      <c r="AL538" s="9"/>
      <c r="AM538" s="110"/>
      <c r="AN538" s="242" t="s">
        <v>650</v>
      </c>
      <c r="AO538" s="501"/>
      <c r="AP538" s="144"/>
      <c r="AQ538" s="146"/>
      <c r="AR538" s="146"/>
      <c r="AS538" s="141"/>
      <c r="AT538" s="142"/>
      <c r="AU538" s="146"/>
    </row>
    <row r="539" spans="1:47" s="16" customFormat="1" ht="18" hidden="1" customHeight="1">
      <c r="A539" s="517"/>
      <c r="B539" s="521" t="s">
        <v>1</v>
      </c>
      <c r="C539" s="260" t="s">
        <v>367</v>
      </c>
      <c r="D539" s="54" t="s">
        <v>327</v>
      </c>
      <c r="E539" s="54" t="s">
        <v>328</v>
      </c>
      <c r="F539" s="54"/>
      <c r="G539" s="55">
        <v>1</v>
      </c>
      <c r="H539" s="55"/>
      <c r="I539" s="9">
        <v>1</v>
      </c>
      <c r="J539" s="242" t="s">
        <v>17</v>
      </c>
      <c r="K539" s="55"/>
      <c r="L539" s="55"/>
      <c r="M539" s="55"/>
      <c r="N539" s="55"/>
      <c r="O539" s="55"/>
      <c r="P539" s="55"/>
      <c r="Q539" s="9"/>
      <c r="R539" s="242"/>
      <c r="S539" s="55"/>
      <c r="T539" s="55"/>
      <c r="U539" s="55"/>
      <c r="V539" s="55"/>
      <c r="W539" s="55"/>
      <c r="X539" s="55"/>
      <c r="Y539" s="55"/>
      <c r="Z539" s="9"/>
      <c r="AA539" s="242"/>
      <c r="AB539" s="242"/>
      <c r="AC539" s="55"/>
      <c r="AD539" s="55"/>
      <c r="AE539" s="55"/>
      <c r="AF539" s="55"/>
      <c r="AG539" s="55"/>
      <c r="AH539" s="55"/>
      <c r="AI539" s="55"/>
      <c r="AJ539" s="55"/>
      <c r="AK539" s="55"/>
      <c r="AL539" s="9"/>
      <c r="AM539" s="110"/>
      <c r="AN539" s="242" t="s">
        <v>650</v>
      </c>
      <c r="AO539" s="501"/>
      <c r="AP539" s="144"/>
      <c r="AQ539" s="146"/>
      <c r="AR539" s="146"/>
      <c r="AS539" s="141"/>
      <c r="AT539" s="142"/>
      <c r="AU539" s="146"/>
    </row>
    <row r="540" spans="1:47" s="16" customFormat="1" ht="18" hidden="1" customHeight="1">
      <c r="A540" s="517"/>
      <c r="B540" s="521" t="s">
        <v>1</v>
      </c>
      <c r="C540" s="260" t="s">
        <v>368</v>
      </c>
      <c r="D540" s="54" t="s">
        <v>327</v>
      </c>
      <c r="E540" s="54" t="s">
        <v>328</v>
      </c>
      <c r="F540" s="54"/>
      <c r="G540" s="55">
        <v>1</v>
      </c>
      <c r="H540" s="55"/>
      <c r="I540" s="9">
        <v>1</v>
      </c>
      <c r="J540" s="242" t="s">
        <v>17</v>
      </c>
      <c r="K540" s="55"/>
      <c r="L540" s="55"/>
      <c r="M540" s="55"/>
      <c r="N540" s="55"/>
      <c r="O540" s="55"/>
      <c r="P540" s="55"/>
      <c r="Q540" s="9"/>
      <c r="R540" s="242"/>
      <c r="S540" s="55"/>
      <c r="T540" s="55"/>
      <c r="U540" s="55"/>
      <c r="V540" s="55"/>
      <c r="W540" s="55"/>
      <c r="X540" s="55"/>
      <c r="Y540" s="55"/>
      <c r="Z540" s="9"/>
      <c r="AA540" s="242"/>
      <c r="AB540" s="242"/>
      <c r="AC540" s="55"/>
      <c r="AD540" s="55"/>
      <c r="AE540" s="55"/>
      <c r="AF540" s="55"/>
      <c r="AG540" s="55"/>
      <c r="AH540" s="55"/>
      <c r="AI540" s="55"/>
      <c r="AJ540" s="55"/>
      <c r="AK540" s="55"/>
      <c r="AL540" s="9"/>
      <c r="AM540" s="110"/>
      <c r="AN540" s="242" t="s">
        <v>650</v>
      </c>
      <c r="AO540" s="501"/>
      <c r="AP540" s="144"/>
      <c r="AQ540" s="146"/>
      <c r="AR540" s="146"/>
      <c r="AS540" s="141"/>
      <c r="AT540" s="142"/>
      <c r="AU540" s="146"/>
    </row>
    <row r="541" spans="1:47" s="16" customFormat="1" ht="18" hidden="1" customHeight="1">
      <c r="A541" s="517"/>
      <c r="B541" s="521" t="s">
        <v>1</v>
      </c>
      <c r="C541" s="260" t="s">
        <v>369</v>
      </c>
      <c r="D541" s="54" t="s">
        <v>327</v>
      </c>
      <c r="E541" s="54" t="s">
        <v>328</v>
      </c>
      <c r="F541" s="54"/>
      <c r="G541" s="55">
        <v>1</v>
      </c>
      <c r="H541" s="55"/>
      <c r="I541" s="9">
        <v>1</v>
      </c>
      <c r="J541" s="242" t="s">
        <v>17</v>
      </c>
      <c r="K541" s="55"/>
      <c r="L541" s="55"/>
      <c r="M541" s="55"/>
      <c r="N541" s="55"/>
      <c r="O541" s="55"/>
      <c r="P541" s="55"/>
      <c r="Q541" s="9"/>
      <c r="R541" s="242"/>
      <c r="S541" s="55"/>
      <c r="T541" s="55"/>
      <c r="U541" s="55"/>
      <c r="V541" s="55"/>
      <c r="W541" s="55"/>
      <c r="X541" s="55"/>
      <c r="Y541" s="55"/>
      <c r="Z541" s="9"/>
      <c r="AA541" s="242"/>
      <c r="AB541" s="242"/>
      <c r="AC541" s="55"/>
      <c r="AD541" s="55"/>
      <c r="AE541" s="55"/>
      <c r="AF541" s="55"/>
      <c r="AG541" s="55"/>
      <c r="AH541" s="55"/>
      <c r="AI541" s="55"/>
      <c r="AJ541" s="55"/>
      <c r="AK541" s="55"/>
      <c r="AL541" s="9"/>
      <c r="AM541" s="110"/>
      <c r="AN541" s="242" t="s">
        <v>650</v>
      </c>
      <c r="AO541" s="501"/>
      <c r="AP541" s="144"/>
      <c r="AQ541" s="146"/>
      <c r="AR541" s="146"/>
      <c r="AS541" s="141"/>
      <c r="AT541" s="142"/>
      <c r="AU541" s="146"/>
    </row>
    <row r="542" spans="1:47" s="16" customFormat="1" ht="18" hidden="1" customHeight="1">
      <c r="A542" s="517"/>
      <c r="B542" s="521" t="s">
        <v>1</v>
      </c>
      <c r="C542" s="260" t="s">
        <v>370</v>
      </c>
      <c r="D542" s="54" t="s">
        <v>327</v>
      </c>
      <c r="E542" s="54" t="s">
        <v>328</v>
      </c>
      <c r="F542" s="54"/>
      <c r="G542" s="55">
        <v>1</v>
      </c>
      <c r="H542" s="55"/>
      <c r="I542" s="9">
        <v>1</v>
      </c>
      <c r="J542" s="242" t="s">
        <v>17</v>
      </c>
      <c r="K542" s="55"/>
      <c r="L542" s="55"/>
      <c r="M542" s="55"/>
      <c r="N542" s="55"/>
      <c r="O542" s="55"/>
      <c r="P542" s="55"/>
      <c r="Q542" s="9"/>
      <c r="R542" s="242"/>
      <c r="S542" s="55"/>
      <c r="T542" s="55"/>
      <c r="U542" s="55"/>
      <c r="V542" s="55"/>
      <c r="W542" s="55"/>
      <c r="X542" s="55"/>
      <c r="Y542" s="55"/>
      <c r="Z542" s="9"/>
      <c r="AA542" s="242"/>
      <c r="AB542" s="242"/>
      <c r="AC542" s="55"/>
      <c r="AD542" s="55"/>
      <c r="AE542" s="55"/>
      <c r="AF542" s="55"/>
      <c r="AG542" s="55"/>
      <c r="AH542" s="55"/>
      <c r="AI542" s="55"/>
      <c r="AJ542" s="55"/>
      <c r="AK542" s="55"/>
      <c r="AL542" s="9"/>
      <c r="AM542" s="110"/>
      <c r="AN542" s="242" t="s">
        <v>650</v>
      </c>
      <c r="AO542" s="501"/>
      <c r="AP542" s="144"/>
      <c r="AQ542" s="146"/>
      <c r="AR542" s="146"/>
      <c r="AS542" s="141"/>
      <c r="AT542" s="142"/>
      <c r="AU542" s="146"/>
    </row>
    <row r="543" spans="1:47" s="16" customFormat="1" ht="18" hidden="1" customHeight="1">
      <c r="A543" s="517"/>
      <c r="B543" s="521" t="s">
        <v>1</v>
      </c>
      <c r="C543" s="260" t="s">
        <v>371</v>
      </c>
      <c r="D543" s="54" t="s">
        <v>327</v>
      </c>
      <c r="E543" s="54" t="s">
        <v>328</v>
      </c>
      <c r="F543" s="54"/>
      <c r="G543" s="55">
        <v>1</v>
      </c>
      <c r="H543" s="55"/>
      <c r="I543" s="9">
        <v>1</v>
      </c>
      <c r="J543" s="242" t="s">
        <v>17</v>
      </c>
      <c r="K543" s="55"/>
      <c r="L543" s="55"/>
      <c r="M543" s="55"/>
      <c r="N543" s="55"/>
      <c r="O543" s="55"/>
      <c r="P543" s="55"/>
      <c r="Q543" s="9"/>
      <c r="R543" s="242"/>
      <c r="S543" s="55"/>
      <c r="T543" s="55"/>
      <c r="U543" s="55"/>
      <c r="V543" s="55"/>
      <c r="W543" s="55"/>
      <c r="X543" s="55"/>
      <c r="Y543" s="55"/>
      <c r="Z543" s="9"/>
      <c r="AA543" s="242"/>
      <c r="AB543" s="242"/>
      <c r="AC543" s="55"/>
      <c r="AD543" s="55"/>
      <c r="AE543" s="55"/>
      <c r="AF543" s="55"/>
      <c r="AG543" s="55"/>
      <c r="AH543" s="55"/>
      <c r="AI543" s="55"/>
      <c r="AJ543" s="55"/>
      <c r="AK543" s="55"/>
      <c r="AL543" s="9"/>
      <c r="AM543" s="110"/>
      <c r="AN543" s="242" t="s">
        <v>650</v>
      </c>
      <c r="AO543" s="501"/>
      <c r="AP543" s="144"/>
      <c r="AQ543" s="146"/>
      <c r="AR543" s="146"/>
      <c r="AS543" s="141"/>
      <c r="AT543" s="142"/>
      <c r="AU543" s="146"/>
    </row>
    <row r="544" spans="1:47" s="16" customFormat="1" ht="18" hidden="1" customHeight="1">
      <c r="A544" s="517"/>
      <c r="B544" s="521" t="s">
        <v>1</v>
      </c>
      <c r="C544" s="260" t="s">
        <v>372</v>
      </c>
      <c r="D544" s="54" t="s">
        <v>327</v>
      </c>
      <c r="E544" s="54" t="s">
        <v>328</v>
      </c>
      <c r="F544" s="54"/>
      <c r="G544" s="55">
        <v>1</v>
      </c>
      <c r="H544" s="55"/>
      <c r="I544" s="9">
        <v>1</v>
      </c>
      <c r="J544" s="242" t="s">
        <v>17</v>
      </c>
      <c r="K544" s="55"/>
      <c r="L544" s="55"/>
      <c r="M544" s="55"/>
      <c r="N544" s="55"/>
      <c r="O544" s="55"/>
      <c r="P544" s="55"/>
      <c r="Q544" s="9"/>
      <c r="R544" s="242"/>
      <c r="S544" s="55"/>
      <c r="T544" s="55"/>
      <c r="U544" s="55"/>
      <c r="V544" s="55"/>
      <c r="W544" s="55"/>
      <c r="X544" s="55"/>
      <c r="Y544" s="55"/>
      <c r="Z544" s="9"/>
      <c r="AA544" s="242"/>
      <c r="AB544" s="242"/>
      <c r="AC544" s="55"/>
      <c r="AD544" s="55"/>
      <c r="AE544" s="55"/>
      <c r="AF544" s="55"/>
      <c r="AG544" s="55"/>
      <c r="AH544" s="55"/>
      <c r="AI544" s="55"/>
      <c r="AJ544" s="55"/>
      <c r="AK544" s="55"/>
      <c r="AL544" s="9"/>
      <c r="AM544" s="110"/>
      <c r="AN544" s="242" t="s">
        <v>650</v>
      </c>
      <c r="AO544" s="501"/>
      <c r="AP544" s="144"/>
      <c r="AQ544" s="146"/>
      <c r="AR544" s="146"/>
      <c r="AS544" s="141"/>
      <c r="AT544" s="142"/>
      <c r="AU544" s="146"/>
    </row>
    <row r="545" spans="1:47" s="16" customFormat="1" ht="18" hidden="1" customHeight="1">
      <c r="A545" s="517"/>
      <c r="B545" s="521" t="s">
        <v>1</v>
      </c>
      <c r="C545" s="260" t="s">
        <v>373</v>
      </c>
      <c r="D545" s="54" t="s">
        <v>327</v>
      </c>
      <c r="E545" s="54" t="s">
        <v>328</v>
      </c>
      <c r="F545" s="54"/>
      <c r="G545" s="55">
        <v>1</v>
      </c>
      <c r="H545" s="55"/>
      <c r="I545" s="9">
        <v>1</v>
      </c>
      <c r="J545" s="242" t="s">
        <v>17</v>
      </c>
      <c r="K545" s="55"/>
      <c r="L545" s="55"/>
      <c r="M545" s="55"/>
      <c r="N545" s="55"/>
      <c r="O545" s="55"/>
      <c r="P545" s="55"/>
      <c r="Q545" s="9"/>
      <c r="R545" s="242"/>
      <c r="S545" s="55"/>
      <c r="T545" s="55"/>
      <c r="U545" s="55"/>
      <c r="V545" s="55"/>
      <c r="W545" s="55"/>
      <c r="X545" s="55"/>
      <c r="Y545" s="55"/>
      <c r="Z545" s="9"/>
      <c r="AA545" s="242"/>
      <c r="AB545" s="242"/>
      <c r="AC545" s="55"/>
      <c r="AD545" s="55"/>
      <c r="AE545" s="55"/>
      <c r="AF545" s="55"/>
      <c r="AG545" s="55"/>
      <c r="AH545" s="55"/>
      <c r="AI545" s="55"/>
      <c r="AJ545" s="55"/>
      <c r="AK545" s="55"/>
      <c r="AL545" s="9"/>
      <c r="AM545" s="110"/>
      <c r="AN545" s="242" t="s">
        <v>650</v>
      </c>
      <c r="AO545" s="501"/>
      <c r="AP545" s="144"/>
      <c r="AQ545" s="146"/>
      <c r="AR545" s="146"/>
      <c r="AS545" s="141"/>
      <c r="AT545" s="142"/>
      <c r="AU545" s="146"/>
    </row>
    <row r="546" spans="1:47" s="16" customFormat="1" ht="18" hidden="1" customHeight="1">
      <c r="A546" s="517"/>
      <c r="B546" s="521" t="s">
        <v>1</v>
      </c>
      <c r="C546" s="260" t="s">
        <v>374</v>
      </c>
      <c r="D546" s="54" t="s">
        <v>327</v>
      </c>
      <c r="E546" s="54" t="s">
        <v>328</v>
      </c>
      <c r="F546" s="54"/>
      <c r="G546" s="55">
        <v>1</v>
      </c>
      <c r="H546" s="55"/>
      <c r="I546" s="9">
        <v>1</v>
      </c>
      <c r="J546" s="242" t="s">
        <v>17</v>
      </c>
      <c r="K546" s="55"/>
      <c r="L546" s="55"/>
      <c r="M546" s="55"/>
      <c r="N546" s="55"/>
      <c r="O546" s="55"/>
      <c r="P546" s="55"/>
      <c r="Q546" s="9"/>
      <c r="R546" s="242"/>
      <c r="S546" s="55"/>
      <c r="T546" s="55"/>
      <c r="U546" s="55"/>
      <c r="V546" s="55"/>
      <c r="W546" s="55"/>
      <c r="X546" s="55"/>
      <c r="Y546" s="55"/>
      <c r="Z546" s="9"/>
      <c r="AA546" s="242"/>
      <c r="AB546" s="242"/>
      <c r="AC546" s="55"/>
      <c r="AD546" s="55"/>
      <c r="AE546" s="55"/>
      <c r="AF546" s="55"/>
      <c r="AG546" s="55"/>
      <c r="AH546" s="55"/>
      <c r="AI546" s="55"/>
      <c r="AJ546" s="55"/>
      <c r="AK546" s="55"/>
      <c r="AL546" s="9"/>
      <c r="AM546" s="110"/>
      <c r="AN546" s="242" t="s">
        <v>650</v>
      </c>
      <c r="AO546" s="501"/>
      <c r="AP546" s="144"/>
      <c r="AQ546" s="146"/>
      <c r="AR546" s="146"/>
      <c r="AS546" s="141"/>
      <c r="AT546" s="142"/>
      <c r="AU546" s="146"/>
    </row>
    <row r="547" spans="1:47" s="16" customFormat="1" ht="18" hidden="1" customHeight="1">
      <c r="A547" s="517"/>
      <c r="B547" s="521" t="s">
        <v>1</v>
      </c>
      <c r="C547" s="260" t="s">
        <v>375</v>
      </c>
      <c r="D547" s="54" t="s">
        <v>327</v>
      </c>
      <c r="E547" s="54" t="s">
        <v>328</v>
      </c>
      <c r="F547" s="54"/>
      <c r="G547" s="55">
        <v>1</v>
      </c>
      <c r="H547" s="55"/>
      <c r="I547" s="9">
        <v>1</v>
      </c>
      <c r="J547" s="242" t="s">
        <v>17</v>
      </c>
      <c r="K547" s="55"/>
      <c r="L547" s="55"/>
      <c r="M547" s="55"/>
      <c r="N547" s="55"/>
      <c r="O547" s="55"/>
      <c r="P547" s="55"/>
      <c r="Q547" s="9"/>
      <c r="R547" s="242"/>
      <c r="S547" s="55"/>
      <c r="T547" s="55"/>
      <c r="U547" s="55"/>
      <c r="V547" s="55"/>
      <c r="W547" s="55"/>
      <c r="X547" s="55"/>
      <c r="Y547" s="55"/>
      <c r="Z547" s="9"/>
      <c r="AA547" s="242"/>
      <c r="AB547" s="242"/>
      <c r="AC547" s="55"/>
      <c r="AD547" s="55"/>
      <c r="AE547" s="55"/>
      <c r="AF547" s="55"/>
      <c r="AG547" s="55"/>
      <c r="AH547" s="55"/>
      <c r="AI547" s="55"/>
      <c r="AJ547" s="55"/>
      <c r="AK547" s="55"/>
      <c r="AL547" s="9"/>
      <c r="AM547" s="110"/>
      <c r="AN547" s="242" t="s">
        <v>650</v>
      </c>
      <c r="AO547" s="501"/>
      <c r="AP547" s="145"/>
      <c r="AQ547" s="146"/>
      <c r="AR547" s="146"/>
      <c r="AS547" s="141"/>
      <c r="AT547" s="142"/>
      <c r="AU547" s="146"/>
    </row>
    <row r="548" spans="1:47" s="16" customFormat="1" ht="18" hidden="1" customHeight="1">
      <c r="A548" s="517"/>
      <c r="B548" s="521" t="s">
        <v>1</v>
      </c>
      <c r="C548" s="260" t="s">
        <v>376</v>
      </c>
      <c r="D548" s="54" t="s">
        <v>327</v>
      </c>
      <c r="E548" s="54" t="s">
        <v>328</v>
      </c>
      <c r="F548" s="54"/>
      <c r="G548" s="55">
        <v>1</v>
      </c>
      <c r="H548" s="55"/>
      <c r="I548" s="9">
        <v>1</v>
      </c>
      <c r="J548" s="242" t="s">
        <v>17</v>
      </c>
      <c r="K548" s="55"/>
      <c r="L548" s="55"/>
      <c r="M548" s="55"/>
      <c r="N548" s="55"/>
      <c r="O548" s="55"/>
      <c r="P548" s="55"/>
      <c r="Q548" s="9"/>
      <c r="R548" s="242"/>
      <c r="S548" s="55"/>
      <c r="T548" s="55"/>
      <c r="U548" s="55"/>
      <c r="V548" s="55"/>
      <c r="W548" s="55"/>
      <c r="X548" s="55"/>
      <c r="Y548" s="55"/>
      <c r="Z548" s="9"/>
      <c r="AA548" s="242"/>
      <c r="AB548" s="242"/>
      <c r="AC548" s="55"/>
      <c r="AD548" s="55"/>
      <c r="AE548" s="55"/>
      <c r="AF548" s="55"/>
      <c r="AG548" s="55"/>
      <c r="AH548" s="55"/>
      <c r="AI548" s="55"/>
      <c r="AJ548" s="55"/>
      <c r="AK548" s="55"/>
      <c r="AL548" s="9"/>
      <c r="AM548" s="110"/>
      <c r="AN548" s="242" t="s">
        <v>650</v>
      </c>
      <c r="AO548" s="501"/>
    </row>
    <row r="549" spans="1:47" s="16" customFormat="1" ht="18" hidden="1" customHeight="1">
      <c r="A549" s="517"/>
      <c r="B549" s="521" t="s">
        <v>1</v>
      </c>
      <c r="C549" s="260" t="s">
        <v>377</v>
      </c>
      <c r="D549" s="54" t="s">
        <v>327</v>
      </c>
      <c r="E549" s="54" t="s">
        <v>328</v>
      </c>
      <c r="F549" s="54"/>
      <c r="G549" s="55">
        <v>1</v>
      </c>
      <c r="H549" s="55"/>
      <c r="I549" s="9">
        <v>1</v>
      </c>
      <c r="J549" s="242" t="s">
        <v>17</v>
      </c>
      <c r="K549" s="55"/>
      <c r="L549" s="55"/>
      <c r="M549" s="55"/>
      <c r="N549" s="55"/>
      <c r="O549" s="55"/>
      <c r="P549" s="55"/>
      <c r="Q549" s="9"/>
      <c r="R549" s="242"/>
      <c r="S549" s="55"/>
      <c r="T549" s="55"/>
      <c r="U549" s="55"/>
      <c r="V549" s="55"/>
      <c r="W549" s="55"/>
      <c r="X549" s="55"/>
      <c r="Y549" s="55"/>
      <c r="Z549" s="9"/>
      <c r="AA549" s="242"/>
      <c r="AB549" s="242"/>
      <c r="AC549" s="55"/>
      <c r="AD549" s="55"/>
      <c r="AE549" s="55"/>
      <c r="AF549" s="55"/>
      <c r="AG549" s="55"/>
      <c r="AH549" s="55"/>
      <c r="AI549" s="55"/>
      <c r="AJ549" s="55"/>
      <c r="AK549" s="55"/>
      <c r="AL549" s="9"/>
      <c r="AM549" s="110"/>
      <c r="AN549" s="242" t="s">
        <v>650</v>
      </c>
      <c r="AO549" s="501"/>
    </row>
    <row r="550" spans="1:47" s="16" customFormat="1" ht="18" hidden="1" customHeight="1">
      <c r="A550" s="517"/>
      <c r="B550" s="521" t="s">
        <v>1</v>
      </c>
      <c r="C550" s="260" t="s">
        <v>378</v>
      </c>
      <c r="D550" s="54" t="s">
        <v>327</v>
      </c>
      <c r="E550" s="54" t="s">
        <v>328</v>
      </c>
      <c r="F550" s="54"/>
      <c r="G550" s="55">
        <v>1</v>
      </c>
      <c r="H550" s="55"/>
      <c r="I550" s="9">
        <v>1</v>
      </c>
      <c r="J550" s="242" t="s">
        <v>17</v>
      </c>
      <c r="K550" s="55"/>
      <c r="L550" s="55"/>
      <c r="M550" s="55"/>
      <c r="N550" s="55"/>
      <c r="O550" s="55"/>
      <c r="P550" s="55"/>
      <c r="Q550" s="9"/>
      <c r="R550" s="242"/>
      <c r="S550" s="55"/>
      <c r="T550" s="55"/>
      <c r="U550" s="55"/>
      <c r="V550" s="55"/>
      <c r="W550" s="55"/>
      <c r="X550" s="55"/>
      <c r="Y550" s="55"/>
      <c r="Z550" s="9"/>
      <c r="AA550" s="242"/>
      <c r="AB550" s="242"/>
      <c r="AC550" s="55"/>
      <c r="AD550" s="55"/>
      <c r="AE550" s="55"/>
      <c r="AF550" s="55"/>
      <c r="AG550" s="55"/>
      <c r="AH550" s="55"/>
      <c r="AI550" s="55"/>
      <c r="AJ550" s="55"/>
      <c r="AK550" s="55"/>
      <c r="AL550" s="9"/>
      <c r="AM550" s="110"/>
      <c r="AN550" s="242" t="s">
        <v>650</v>
      </c>
      <c r="AO550" s="501"/>
    </row>
    <row r="551" spans="1:47" s="16" customFormat="1" ht="18" hidden="1" customHeight="1">
      <c r="A551" s="517"/>
      <c r="B551" s="521" t="s">
        <v>1</v>
      </c>
      <c r="C551" s="260" t="s">
        <v>379</v>
      </c>
      <c r="D551" s="54" t="s">
        <v>327</v>
      </c>
      <c r="E551" s="54" t="s">
        <v>328</v>
      </c>
      <c r="F551" s="54"/>
      <c r="G551" s="55">
        <v>1</v>
      </c>
      <c r="H551" s="55"/>
      <c r="I551" s="9">
        <v>1</v>
      </c>
      <c r="J551" s="242" t="s">
        <v>17</v>
      </c>
      <c r="K551" s="55"/>
      <c r="L551" s="55"/>
      <c r="M551" s="55"/>
      <c r="N551" s="55"/>
      <c r="O551" s="55"/>
      <c r="P551" s="55"/>
      <c r="Q551" s="9"/>
      <c r="R551" s="242"/>
      <c r="S551" s="55"/>
      <c r="T551" s="55"/>
      <c r="U551" s="55"/>
      <c r="V551" s="55"/>
      <c r="W551" s="55"/>
      <c r="X551" s="55"/>
      <c r="Y551" s="55"/>
      <c r="Z551" s="9"/>
      <c r="AA551" s="242"/>
      <c r="AB551" s="242"/>
      <c r="AC551" s="55"/>
      <c r="AD551" s="55"/>
      <c r="AE551" s="55"/>
      <c r="AF551" s="55"/>
      <c r="AG551" s="55"/>
      <c r="AH551" s="55"/>
      <c r="AI551" s="55"/>
      <c r="AJ551" s="55"/>
      <c r="AK551" s="55"/>
      <c r="AL551" s="9"/>
      <c r="AM551" s="110"/>
      <c r="AN551" s="242" t="s">
        <v>650</v>
      </c>
      <c r="AO551" s="501"/>
    </row>
    <row r="552" spans="1:47" s="16" customFormat="1" ht="18" hidden="1" customHeight="1">
      <c r="A552" s="517"/>
      <c r="B552" s="521" t="s">
        <v>1</v>
      </c>
      <c r="C552" s="260" t="s">
        <v>380</v>
      </c>
      <c r="D552" s="54" t="s">
        <v>327</v>
      </c>
      <c r="E552" s="54" t="s">
        <v>328</v>
      </c>
      <c r="F552" s="54"/>
      <c r="G552" s="55">
        <v>1</v>
      </c>
      <c r="H552" s="55"/>
      <c r="I552" s="9">
        <v>1</v>
      </c>
      <c r="J552" s="242" t="s">
        <v>17</v>
      </c>
      <c r="K552" s="55"/>
      <c r="L552" s="55"/>
      <c r="M552" s="55"/>
      <c r="N552" s="55"/>
      <c r="O552" s="55"/>
      <c r="P552" s="55"/>
      <c r="Q552" s="9"/>
      <c r="R552" s="242"/>
      <c r="S552" s="55"/>
      <c r="T552" s="55"/>
      <c r="U552" s="55"/>
      <c r="V552" s="55"/>
      <c r="W552" s="55"/>
      <c r="X552" s="55"/>
      <c r="Y552" s="55"/>
      <c r="Z552" s="9"/>
      <c r="AA552" s="242"/>
      <c r="AB552" s="242"/>
      <c r="AC552" s="55"/>
      <c r="AD552" s="55"/>
      <c r="AE552" s="55"/>
      <c r="AF552" s="55"/>
      <c r="AG552" s="55"/>
      <c r="AH552" s="55"/>
      <c r="AI552" s="55"/>
      <c r="AJ552" s="55"/>
      <c r="AK552" s="55"/>
      <c r="AL552" s="9"/>
      <c r="AM552" s="110"/>
      <c r="AN552" s="242" t="s">
        <v>650</v>
      </c>
      <c r="AO552" s="501"/>
    </row>
    <row r="553" spans="1:47" s="16" customFormat="1" ht="18" hidden="1" customHeight="1">
      <c r="A553" s="517"/>
      <c r="B553" s="521" t="s">
        <v>1</v>
      </c>
      <c r="C553" s="260" t="s">
        <v>381</v>
      </c>
      <c r="D553" s="54" t="s">
        <v>327</v>
      </c>
      <c r="E553" s="54" t="s">
        <v>328</v>
      </c>
      <c r="F553" s="54"/>
      <c r="G553" s="55">
        <v>1</v>
      </c>
      <c r="H553" s="55"/>
      <c r="I553" s="9">
        <v>1</v>
      </c>
      <c r="J553" s="242" t="s">
        <v>17</v>
      </c>
      <c r="K553" s="55"/>
      <c r="L553" s="55"/>
      <c r="M553" s="55"/>
      <c r="N553" s="55"/>
      <c r="O553" s="55"/>
      <c r="P553" s="55"/>
      <c r="Q553" s="9"/>
      <c r="R553" s="242"/>
      <c r="S553" s="55"/>
      <c r="T553" s="55"/>
      <c r="U553" s="55"/>
      <c r="V553" s="55"/>
      <c r="W553" s="55"/>
      <c r="X553" s="55"/>
      <c r="Y553" s="55"/>
      <c r="Z553" s="9"/>
      <c r="AA553" s="242"/>
      <c r="AB553" s="242"/>
      <c r="AC553" s="55"/>
      <c r="AD553" s="55"/>
      <c r="AE553" s="55"/>
      <c r="AF553" s="55"/>
      <c r="AG553" s="55"/>
      <c r="AH553" s="55"/>
      <c r="AI553" s="55"/>
      <c r="AJ553" s="55"/>
      <c r="AK553" s="55"/>
      <c r="AL553" s="9"/>
      <c r="AM553" s="110"/>
      <c r="AN553" s="242" t="s">
        <v>650</v>
      </c>
      <c r="AO553" s="501"/>
    </row>
    <row r="554" spans="1:47" s="16" customFormat="1" ht="18" hidden="1" customHeight="1">
      <c r="A554" s="517"/>
      <c r="B554" s="521" t="s">
        <v>1</v>
      </c>
      <c r="C554" s="260" t="s">
        <v>382</v>
      </c>
      <c r="D554" s="54" t="s">
        <v>327</v>
      </c>
      <c r="E554" s="54" t="s">
        <v>328</v>
      </c>
      <c r="F554" s="54"/>
      <c r="G554" s="55">
        <v>1</v>
      </c>
      <c r="H554" s="55"/>
      <c r="I554" s="9">
        <v>1</v>
      </c>
      <c r="J554" s="242" t="s">
        <v>17</v>
      </c>
      <c r="K554" s="55"/>
      <c r="L554" s="55"/>
      <c r="M554" s="55"/>
      <c r="N554" s="55"/>
      <c r="O554" s="55"/>
      <c r="P554" s="55"/>
      <c r="Q554" s="9"/>
      <c r="R554" s="242"/>
      <c r="S554" s="55"/>
      <c r="T554" s="55"/>
      <c r="U554" s="55"/>
      <c r="V554" s="55"/>
      <c r="W554" s="55"/>
      <c r="X554" s="55"/>
      <c r="Y554" s="55"/>
      <c r="Z554" s="9"/>
      <c r="AA554" s="242"/>
      <c r="AB554" s="242"/>
      <c r="AC554" s="55"/>
      <c r="AD554" s="55"/>
      <c r="AE554" s="55"/>
      <c r="AF554" s="55"/>
      <c r="AG554" s="55"/>
      <c r="AH554" s="55"/>
      <c r="AI554" s="55"/>
      <c r="AJ554" s="55"/>
      <c r="AK554" s="55"/>
      <c r="AL554" s="9"/>
      <c r="AM554" s="110"/>
      <c r="AN554" s="242" t="s">
        <v>650</v>
      </c>
      <c r="AO554" s="501"/>
    </row>
    <row r="555" spans="1:47" s="16" customFormat="1" ht="18" hidden="1" customHeight="1">
      <c r="A555" s="517"/>
      <c r="B555" s="521" t="s">
        <v>1</v>
      </c>
      <c r="C555" s="260" t="s">
        <v>383</v>
      </c>
      <c r="D555" s="54" t="s">
        <v>327</v>
      </c>
      <c r="E555" s="54" t="s">
        <v>328</v>
      </c>
      <c r="F555" s="54"/>
      <c r="G555" s="55">
        <v>1</v>
      </c>
      <c r="H555" s="55"/>
      <c r="I555" s="9">
        <v>1</v>
      </c>
      <c r="J555" s="242" t="s">
        <v>17</v>
      </c>
      <c r="K555" s="55"/>
      <c r="L555" s="55"/>
      <c r="M555" s="55"/>
      <c r="N555" s="55"/>
      <c r="O555" s="55"/>
      <c r="P555" s="55"/>
      <c r="Q555" s="9"/>
      <c r="R555" s="242"/>
      <c r="S555" s="55"/>
      <c r="T555" s="55"/>
      <c r="U555" s="55"/>
      <c r="V555" s="55"/>
      <c r="W555" s="55"/>
      <c r="X555" s="55"/>
      <c r="Y555" s="55"/>
      <c r="Z555" s="9"/>
      <c r="AA555" s="242"/>
      <c r="AB555" s="242"/>
      <c r="AC555" s="55"/>
      <c r="AD555" s="55"/>
      <c r="AE555" s="55"/>
      <c r="AF555" s="55"/>
      <c r="AG555" s="55"/>
      <c r="AH555" s="55"/>
      <c r="AI555" s="55"/>
      <c r="AJ555" s="55"/>
      <c r="AK555" s="55"/>
      <c r="AL555" s="9"/>
      <c r="AM555" s="110"/>
      <c r="AN555" s="242" t="s">
        <v>650</v>
      </c>
      <c r="AO555" s="501"/>
    </row>
    <row r="556" spans="1:47" s="16" customFormat="1" ht="18" hidden="1" customHeight="1">
      <c r="A556" s="517"/>
      <c r="B556" s="521" t="s">
        <v>1</v>
      </c>
      <c r="C556" s="261" t="s">
        <v>384</v>
      </c>
      <c r="D556" s="57" t="s">
        <v>395</v>
      </c>
      <c r="E556" s="54" t="s">
        <v>328</v>
      </c>
      <c r="F556" s="54"/>
      <c r="G556" s="55">
        <v>1</v>
      </c>
      <c r="H556" s="55"/>
      <c r="I556" s="9">
        <v>1</v>
      </c>
      <c r="J556" s="242" t="s">
        <v>17</v>
      </c>
      <c r="K556" s="55"/>
      <c r="L556" s="55"/>
      <c r="M556" s="55"/>
      <c r="N556" s="55"/>
      <c r="O556" s="55"/>
      <c r="P556" s="55"/>
      <c r="Q556" s="9"/>
      <c r="R556" s="242"/>
      <c r="S556" s="55"/>
      <c r="T556" s="55"/>
      <c r="U556" s="55"/>
      <c r="V556" s="55"/>
      <c r="W556" s="55"/>
      <c r="X556" s="55"/>
      <c r="Y556" s="55"/>
      <c r="Z556" s="9"/>
      <c r="AA556" s="242"/>
      <c r="AB556" s="242"/>
      <c r="AC556" s="55"/>
      <c r="AD556" s="55"/>
      <c r="AE556" s="55"/>
      <c r="AF556" s="55"/>
      <c r="AG556" s="55"/>
      <c r="AH556" s="55"/>
      <c r="AI556" s="55"/>
      <c r="AJ556" s="55"/>
      <c r="AK556" s="55"/>
      <c r="AL556" s="9"/>
      <c r="AM556" s="110"/>
      <c r="AN556" s="242" t="s">
        <v>650</v>
      </c>
      <c r="AO556" s="501"/>
    </row>
    <row r="557" spans="1:47" s="16" customFormat="1" ht="18" hidden="1" customHeight="1">
      <c r="A557" s="517"/>
      <c r="B557" s="521" t="s">
        <v>1</v>
      </c>
      <c r="C557" s="261" t="s">
        <v>530</v>
      </c>
      <c r="D557" s="57" t="s">
        <v>395</v>
      </c>
      <c r="E557" s="54" t="s">
        <v>328</v>
      </c>
      <c r="F557" s="54"/>
      <c r="G557" s="55">
        <v>1</v>
      </c>
      <c r="H557" s="55"/>
      <c r="I557" s="9">
        <v>1</v>
      </c>
      <c r="J557" s="242" t="s">
        <v>17</v>
      </c>
      <c r="K557" s="55"/>
      <c r="L557" s="55"/>
      <c r="M557" s="55"/>
      <c r="N557" s="55"/>
      <c r="O557" s="55"/>
      <c r="P557" s="55"/>
      <c r="Q557" s="9"/>
      <c r="R557" s="242"/>
      <c r="S557" s="55"/>
      <c r="T557" s="55"/>
      <c r="U557" s="55"/>
      <c r="V557" s="55"/>
      <c r="W557" s="55"/>
      <c r="X557" s="55"/>
      <c r="Y557" s="55"/>
      <c r="Z557" s="9"/>
      <c r="AA557" s="242"/>
      <c r="AB557" s="242"/>
      <c r="AC557" s="55"/>
      <c r="AD557" s="55"/>
      <c r="AE557" s="55"/>
      <c r="AF557" s="55"/>
      <c r="AG557" s="55"/>
      <c r="AH557" s="55"/>
      <c r="AI557" s="55"/>
      <c r="AJ557" s="55"/>
      <c r="AK557" s="55"/>
      <c r="AL557" s="9"/>
      <c r="AM557" s="110"/>
      <c r="AN557" s="242" t="s">
        <v>650</v>
      </c>
      <c r="AO557" s="501"/>
    </row>
    <row r="558" spans="1:47" s="16" customFormat="1" ht="18" hidden="1" customHeight="1">
      <c r="A558" s="517"/>
      <c r="B558" s="521" t="s">
        <v>1</v>
      </c>
      <c r="C558" s="261" t="s">
        <v>385</v>
      </c>
      <c r="D558" s="57" t="s">
        <v>395</v>
      </c>
      <c r="E558" s="54" t="s">
        <v>328</v>
      </c>
      <c r="F558" s="54"/>
      <c r="G558" s="55">
        <v>1</v>
      </c>
      <c r="H558" s="55"/>
      <c r="I558" s="9">
        <v>1</v>
      </c>
      <c r="J558" s="242" t="s">
        <v>17</v>
      </c>
      <c r="K558" s="55"/>
      <c r="L558" s="55"/>
      <c r="M558" s="55"/>
      <c r="N558" s="55"/>
      <c r="O558" s="55"/>
      <c r="P558" s="55"/>
      <c r="Q558" s="9"/>
      <c r="R558" s="242"/>
      <c r="S558" s="55"/>
      <c r="T558" s="55"/>
      <c r="U558" s="55"/>
      <c r="V558" s="55"/>
      <c r="W558" s="55"/>
      <c r="X558" s="55"/>
      <c r="Y558" s="55"/>
      <c r="Z558" s="9"/>
      <c r="AA558" s="242"/>
      <c r="AB558" s="242"/>
      <c r="AC558" s="55"/>
      <c r="AD558" s="55"/>
      <c r="AE558" s="55"/>
      <c r="AF558" s="55"/>
      <c r="AG558" s="55"/>
      <c r="AH558" s="55"/>
      <c r="AI558" s="55"/>
      <c r="AJ558" s="55"/>
      <c r="AK558" s="55"/>
      <c r="AL558" s="9"/>
      <c r="AM558" s="110"/>
      <c r="AN558" s="242" t="s">
        <v>650</v>
      </c>
      <c r="AO558" s="501"/>
    </row>
    <row r="559" spans="1:47" s="16" customFormat="1" ht="18" hidden="1" customHeight="1">
      <c r="A559" s="517"/>
      <c r="B559" s="521" t="s">
        <v>1</v>
      </c>
      <c r="C559" s="261" t="s">
        <v>386</v>
      </c>
      <c r="D559" s="57" t="s">
        <v>395</v>
      </c>
      <c r="E559" s="54" t="s">
        <v>328</v>
      </c>
      <c r="F559" s="54"/>
      <c r="G559" s="55">
        <v>1</v>
      </c>
      <c r="H559" s="55"/>
      <c r="I559" s="9">
        <v>1</v>
      </c>
      <c r="J559" s="242" t="s">
        <v>17</v>
      </c>
      <c r="K559" s="55"/>
      <c r="L559" s="55"/>
      <c r="M559" s="55"/>
      <c r="N559" s="55"/>
      <c r="O559" s="55"/>
      <c r="P559" s="55"/>
      <c r="Q559" s="9"/>
      <c r="R559" s="242"/>
      <c r="S559" s="55"/>
      <c r="T559" s="55"/>
      <c r="U559" s="55"/>
      <c r="V559" s="55"/>
      <c r="W559" s="55"/>
      <c r="X559" s="55"/>
      <c r="Y559" s="55"/>
      <c r="Z559" s="9"/>
      <c r="AA559" s="242"/>
      <c r="AB559" s="242"/>
      <c r="AC559" s="55"/>
      <c r="AD559" s="55"/>
      <c r="AE559" s="55"/>
      <c r="AF559" s="55"/>
      <c r="AG559" s="55"/>
      <c r="AH559" s="55"/>
      <c r="AI559" s="55"/>
      <c r="AJ559" s="55"/>
      <c r="AK559" s="55"/>
      <c r="AL559" s="9"/>
      <c r="AM559" s="110"/>
      <c r="AN559" s="242" t="s">
        <v>650</v>
      </c>
      <c r="AO559" s="501"/>
    </row>
    <row r="560" spans="1:47" s="16" customFormat="1" ht="18" hidden="1" customHeight="1">
      <c r="A560" s="517"/>
      <c r="B560" s="521" t="s">
        <v>1</v>
      </c>
      <c r="C560" s="261" t="s">
        <v>387</v>
      </c>
      <c r="D560" s="57" t="s">
        <v>395</v>
      </c>
      <c r="E560" s="54" t="s">
        <v>328</v>
      </c>
      <c r="F560" s="54"/>
      <c r="G560" s="55">
        <v>1</v>
      </c>
      <c r="H560" s="55"/>
      <c r="I560" s="9">
        <v>1</v>
      </c>
      <c r="J560" s="242" t="s">
        <v>17</v>
      </c>
      <c r="K560" s="55"/>
      <c r="L560" s="55"/>
      <c r="M560" s="55"/>
      <c r="N560" s="55"/>
      <c r="O560" s="55"/>
      <c r="P560" s="55"/>
      <c r="Q560" s="9"/>
      <c r="R560" s="242"/>
      <c r="S560" s="55"/>
      <c r="T560" s="55"/>
      <c r="U560" s="55"/>
      <c r="V560" s="55"/>
      <c r="W560" s="55"/>
      <c r="X560" s="55"/>
      <c r="Y560" s="55"/>
      <c r="Z560" s="9"/>
      <c r="AA560" s="242"/>
      <c r="AB560" s="242"/>
      <c r="AC560" s="55"/>
      <c r="AD560" s="55"/>
      <c r="AE560" s="55"/>
      <c r="AF560" s="55"/>
      <c r="AG560" s="55"/>
      <c r="AH560" s="55"/>
      <c r="AI560" s="55"/>
      <c r="AJ560" s="55"/>
      <c r="AK560" s="55"/>
      <c r="AL560" s="9"/>
      <c r="AM560" s="110"/>
      <c r="AN560" s="242" t="s">
        <v>650</v>
      </c>
      <c r="AO560" s="501"/>
    </row>
    <row r="561" spans="1:41" s="16" customFormat="1" ht="18" hidden="1" customHeight="1">
      <c r="A561" s="517"/>
      <c r="B561" s="521" t="s">
        <v>1</v>
      </c>
      <c r="C561" s="261" t="s">
        <v>388</v>
      </c>
      <c r="D561" s="57" t="s">
        <v>395</v>
      </c>
      <c r="E561" s="54" t="s">
        <v>328</v>
      </c>
      <c r="F561" s="54"/>
      <c r="G561" s="55">
        <v>1</v>
      </c>
      <c r="H561" s="55"/>
      <c r="I561" s="9">
        <v>1</v>
      </c>
      <c r="J561" s="242" t="s">
        <v>17</v>
      </c>
      <c r="K561" s="55"/>
      <c r="L561" s="55"/>
      <c r="M561" s="55"/>
      <c r="N561" s="55"/>
      <c r="O561" s="55"/>
      <c r="P561" s="55"/>
      <c r="Q561" s="9"/>
      <c r="R561" s="242"/>
      <c r="S561" s="55"/>
      <c r="T561" s="55"/>
      <c r="U561" s="55"/>
      <c r="V561" s="55"/>
      <c r="W561" s="55"/>
      <c r="X561" s="55"/>
      <c r="Y561" s="55"/>
      <c r="Z561" s="9"/>
      <c r="AA561" s="242"/>
      <c r="AB561" s="242"/>
      <c r="AC561" s="55"/>
      <c r="AD561" s="55"/>
      <c r="AE561" s="55"/>
      <c r="AF561" s="55"/>
      <c r="AG561" s="55"/>
      <c r="AH561" s="55"/>
      <c r="AI561" s="55"/>
      <c r="AJ561" s="55"/>
      <c r="AK561" s="55"/>
      <c r="AL561" s="9"/>
      <c r="AM561" s="110"/>
      <c r="AN561" s="242" t="s">
        <v>650</v>
      </c>
      <c r="AO561" s="501"/>
    </row>
    <row r="562" spans="1:41" s="16" customFormat="1" ht="18" hidden="1" customHeight="1">
      <c r="A562" s="517"/>
      <c r="B562" s="521" t="s">
        <v>1</v>
      </c>
      <c r="C562" s="261" t="s">
        <v>389</v>
      </c>
      <c r="D562" s="57" t="s">
        <v>395</v>
      </c>
      <c r="E562" s="54" t="s">
        <v>328</v>
      </c>
      <c r="F562" s="54"/>
      <c r="G562" s="55">
        <v>1</v>
      </c>
      <c r="H562" s="55"/>
      <c r="I562" s="9">
        <v>1</v>
      </c>
      <c r="J562" s="242" t="s">
        <v>17</v>
      </c>
      <c r="K562" s="55"/>
      <c r="L562" s="55"/>
      <c r="M562" s="55"/>
      <c r="N562" s="55"/>
      <c r="O562" s="55"/>
      <c r="P562" s="55"/>
      <c r="Q562" s="9"/>
      <c r="R562" s="242"/>
      <c r="S562" s="55"/>
      <c r="T562" s="55"/>
      <c r="U562" s="55"/>
      <c r="V562" s="55"/>
      <c r="W562" s="55"/>
      <c r="X562" s="55"/>
      <c r="Y562" s="55"/>
      <c r="Z562" s="9"/>
      <c r="AA562" s="242"/>
      <c r="AB562" s="242"/>
      <c r="AC562" s="55"/>
      <c r="AD562" s="55"/>
      <c r="AE562" s="55"/>
      <c r="AF562" s="55"/>
      <c r="AG562" s="55"/>
      <c r="AH562" s="55"/>
      <c r="AI562" s="55"/>
      <c r="AJ562" s="55"/>
      <c r="AK562" s="55"/>
      <c r="AL562" s="9"/>
      <c r="AM562" s="110"/>
      <c r="AN562" s="242" t="s">
        <v>650</v>
      </c>
      <c r="AO562" s="501"/>
    </row>
    <row r="563" spans="1:41" s="16" customFormat="1" ht="18" hidden="1" customHeight="1">
      <c r="A563" s="517"/>
      <c r="B563" s="521" t="s">
        <v>1</v>
      </c>
      <c r="C563" s="261" t="s">
        <v>390</v>
      </c>
      <c r="D563" s="57" t="s">
        <v>395</v>
      </c>
      <c r="E563" s="54" t="s">
        <v>328</v>
      </c>
      <c r="F563" s="54"/>
      <c r="G563" s="55">
        <v>1</v>
      </c>
      <c r="H563" s="55"/>
      <c r="I563" s="9">
        <v>1</v>
      </c>
      <c r="J563" s="242" t="s">
        <v>17</v>
      </c>
      <c r="K563" s="55"/>
      <c r="L563" s="55"/>
      <c r="M563" s="55"/>
      <c r="N563" s="55"/>
      <c r="O563" s="55"/>
      <c r="P563" s="55"/>
      <c r="Q563" s="9"/>
      <c r="R563" s="242"/>
      <c r="S563" s="55"/>
      <c r="T563" s="55"/>
      <c r="U563" s="55"/>
      <c r="V563" s="55"/>
      <c r="W563" s="55"/>
      <c r="X563" s="55"/>
      <c r="Y563" s="55"/>
      <c r="Z563" s="9"/>
      <c r="AA563" s="242"/>
      <c r="AB563" s="242"/>
      <c r="AC563" s="55"/>
      <c r="AD563" s="55"/>
      <c r="AE563" s="55"/>
      <c r="AF563" s="55"/>
      <c r="AG563" s="55"/>
      <c r="AH563" s="55"/>
      <c r="AI563" s="55"/>
      <c r="AJ563" s="55"/>
      <c r="AK563" s="55"/>
      <c r="AL563" s="9"/>
      <c r="AM563" s="110"/>
      <c r="AN563" s="242" t="s">
        <v>650</v>
      </c>
      <c r="AO563" s="501"/>
    </row>
    <row r="564" spans="1:41" s="16" customFormat="1" ht="18" hidden="1" customHeight="1">
      <c r="A564" s="517"/>
      <c r="B564" s="521" t="s">
        <v>1</v>
      </c>
      <c r="C564" s="260" t="s">
        <v>391</v>
      </c>
      <c r="D564" s="57" t="s">
        <v>395</v>
      </c>
      <c r="E564" s="54" t="s">
        <v>328</v>
      </c>
      <c r="F564" s="54"/>
      <c r="G564" s="55">
        <v>1</v>
      </c>
      <c r="H564" s="55"/>
      <c r="I564" s="9">
        <v>1</v>
      </c>
      <c r="J564" s="242" t="s">
        <v>17</v>
      </c>
      <c r="K564" s="55"/>
      <c r="L564" s="55"/>
      <c r="M564" s="55"/>
      <c r="N564" s="55"/>
      <c r="O564" s="55"/>
      <c r="P564" s="55"/>
      <c r="Q564" s="9"/>
      <c r="R564" s="242"/>
      <c r="S564" s="55"/>
      <c r="T564" s="55"/>
      <c r="U564" s="55"/>
      <c r="V564" s="55"/>
      <c r="W564" s="55"/>
      <c r="X564" s="55"/>
      <c r="Y564" s="55"/>
      <c r="Z564" s="9"/>
      <c r="AA564" s="242"/>
      <c r="AB564" s="242"/>
      <c r="AC564" s="55"/>
      <c r="AD564" s="55"/>
      <c r="AE564" s="55"/>
      <c r="AF564" s="55"/>
      <c r="AG564" s="55"/>
      <c r="AH564" s="55"/>
      <c r="AI564" s="55"/>
      <c r="AJ564" s="55"/>
      <c r="AK564" s="55"/>
      <c r="AL564" s="9"/>
      <c r="AM564" s="110"/>
      <c r="AN564" s="242" t="s">
        <v>650</v>
      </c>
      <c r="AO564" s="501"/>
    </row>
    <row r="565" spans="1:41" s="16" customFormat="1" ht="18" hidden="1" customHeight="1">
      <c r="A565" s="517"/>
      <c r="B565" s="521" t="s">
        <v>1</v>
      </c>
      <c r="C565" s="261" t="s">
        <v>392</v>
      </c>
      <c r="D565" s="57" t="s">
        <v>395</v>
      </c>
      <c r="E565" s="54" t="s">
        <v>328</v>
      </c>
      <c r="F565" s="54"/>
      <c r="G565" s="55">
        <v>1</v>
      </c>
      <c r="H565" s="55"/>
      <c r="I565" s="9">
        <v>1</v>
      </c>
      <c r="J565" s="242" t="s">
        <v>17</v>
      </c>
      <c r="K565" s="55"/>
      <c r="L565" s="55"/>
      <c r="M565" s="55"/>
      <c r="N565" s="55"/>
      <c r="O565" s="55"/>
      <c r="P565" s="55"/>
      <c r="Q565" s="9"/>
      <c r="R565" s="242"/>
      <c r="S565" s="55"/>
      <c r="T565" s="55"/>
      <c r="U565" s="55"/>
      <c r="V565" s="55"/>
      <c r="W565" s="55"/>
      <c r="X565" s="55"/>
      <c r="Y565" s="55"/>
      <c r="Z565" s="9"/>
      <c r="AA565" s="242"/>
      <c r="AB565" s="242"/>
      <c r="AC565" s="55"/>
      <c r="AD565" s="55"/>
      <c r="AE565" s="55"/>
      <c r="AF565" s="55"/>
      <c r="AG565" s="55"/>
      <c r="AH565" s="55"/>
      <c r="AI565" s="55"/>
      <c r="AJ565" s="55"/>
      <c r="AK565" s="55"/>
      <c r="AL565" s="9"/>
      <c r="AM565" s="110"/>
      <c r="AN565" s="242" t="s">
        <v>650</v>
      </c>
      <c r="AO565" s="501"/>
    </row>
    <row r="566" spans="1:41" s="16" customFormat="1" ht="18" hidden="1" customHeight="1">
      <c r="A566" s="517"/>
      <c r="B566" s="521" t="s">
        <v>1</v>
      </c>
      <c r="C566" s="261" t="s">
        <v>393</v>
      </c>
      <c r="D566" s="57" t="s">
        <v>395</v>
      </c>
      <c r="E566" s="54" t="s">
        <v>328</v>
      </c>
      <c r="F566" s="54"/>
      <c r="G566" s="55">
        <v>1</v>
      </c>
      <c r="H566" s="55"/>
      <c r="I566" s="9">
        <v>1</v>
      </c>
      <c r="J566" s="242" t="s">
        <v>17</v>
      </c>
      <c r="K566" s="55"/>
      <c r="L566" s="55"/>
      <c r="M566" s="55"/>
      <c r="N566" s="55"/>
      <c r="O566" s="55"/>
      <c r="P566" s="55"/>
      <c r="Q566" s="9"/>
      <c r="R566" s="242"/>
      <c r="S566" s="55"/>
      <c r="T566" s="55"/>
      <c r="U566" s="55"/>
      <c r="V566" s="55"/>
      <c r="W566" s="55"/>
      <c r="X566" s="55"/>
      <c r="Y566" s="55"/>
      <c r="Z566" s="9"/>
      <c r="AA566" s="242"/>
      <c r="AB566" s="242"/>
      <c r="AC566" s="55"/>
      <c r="AD566" s="55"/>
      <c r="AE566" s="55"/>
      <c r="AF566" s="55"/>
      <c r="AG566" s="55"/>
      <c r="AH566" s="55"/>
      <c r="AI566" s="55"/>
      <c r="AJ566" s="55"/>
      <c r="AK566" s="55"/>
      <c r="AL566" s="9"/>
      <c r="AM566" s="110"/>
      <c r="AN566" s="242" t="s">
        <v>650</v>
      </c>
      <c r="AO566" s="501"/>
    </row>
    <row r="567" spans="1:41" s="16" customFormat="1" ht="18" customHeight="1">
      <c r="A567" s="517"/>
      <c r="B567" s="521" t="s">
        <v>1</v>
      </c>
      <c r="C567" s="262" t="s">
        <v>394</v>
      </c>
      <c r="D567" s="54" t="s">
        <v>327</v>
      </c>
      <c r="E567" s="57" t="s">
        <v>328</v>
      </c>
      <c r="F567" s="123" t="s">
        <v>671</v>
      </c>
      <c r="G567" s="55"/>
      <c r="H567" s="55">
        <v>1</v>
      </c>
      <c r="I567" s="9"/>
      <c r="J567" s="242" t="s">
        <v>396</v>
      </c>
      <c r="K567" s="55">
        <v>1</v>
      </c>
      <c r="L567" s="55"/>
      <c r="M567" s="55"/>
      <c r="N567" s="55"/>
      <c r="O567" s="55">
        <v>1</v>
      </c>
      <c r="P567" s="55"/>
      <c r="Q567" s="56">
        <v>0</v>
      </c>
      <c r="R567" s="242" t="s">
        <v>396</v>
      </c>
      <c r="S567" s="55"/>
      <c r="T567" s="55"/>
      <c r="U567" s="55"/>
      <c r="V567" s="55"/>
      <c r="W567" s="55"/>
      <c r="X567" s="55">
        <v>1</v>
      </c>
      <c r="Y567" s="55"/>
      <c r="Z567" s="56">
        <v>0</v>
      </c>
      <c r="AA567" s="242" t="s">
        <v>396</v>
      </c>
      <c r="AB567" s="242"/>
      <c r="AC567" s="371">
        <v>1</v>
      </c>
      <c r="AD567" s="55"/>
      <c r="AE567" s="55"/>
      <c r="AF567" s="55"/>
      <c r="AG567" s="55"/>
      <c r="AH567" s="55">
        <v>1</v>
      </c>
      <c r="AI567" s="55"/>
      <c r="AJ567" s="55"/>
      <c r="AK567" s="55"/>
      <c r="AL567" s="56">
        <v>0</v>
      </c>
      <c r="AM567" s="110" t="s">
        <v>396</v>
      </c>
      <c r="AN567" s="242">
        <v>988</v>
      </c>
      <c r="AO567" s="490" t="s">
        <v>653</v>
      </c>
    </row>
    <row r="568" spans="1:41" s="16" customFormat="1" ht="18" customHeight="1">
      <c r="A568" s="517"/>
      <c r="B568" s="521" t="s">
        <v>1</v>
      </c>
      <c r="C568" s="262" t="s">
        <v>607</v>
      </c>
      <c r="D568" s="57" t="s">
        <v>395</v>
      </c>
      <c r="E568" s="57" t="s">
        <v>328</v>
      </c>
      <c r="F568" s="123" t="s">
        <v>654</v>
      </c>
      <c r="G568" s="55"/>
      <c r="H568" s="55">
        <v>1</v>
      </c>
      <c r="I568" s="9"/>
      <c r="J568" s="242" t="s">
        <v>396</v>
      </c>
      <c r="K568" s="55">
        <v>1</v>
      </c>
      <c r="L568" s="55"/>
      <c r="M568" s="55">
        <v>1</v>
      </c>
      <c r="N568" s="55"/>
      <c r="O568" s="55"/>
      <c r="P568" s="55"/>
      <c r="Q568" s="56">
        <v>0.45</v>
      </c>
      <c r="R568" s="242" t="s">
        <v>41</v>
      </c>
      <c r="S568" s="55"/>
      <c r="T568" s="55"/>
      <c r="U568" s="55"/>
      <c r="V568" s="55">
        <v>1</v>
      </c>
      <c r="W568" s="55"/>
      <c r="X568" s="55"/>
      <c r="Y568" s="55"/>
      <c r="Z568" s="56">
        <v>0.45</v>
      </c>
      <c r="AA568" s="242" t="s">
        <v>41</v>
      </c>
      <c r="AB568" s="242"/>
      <c r="AC568" s="371">
        <v>1</v>
      </c>
      <c r="AD568" s="446"/>
      <c r="AE568" s="55"/>
      <c r="AF568" s="55">
        <v>1</v>
      </c>
      <c r="AG568" s="55"/>
      <c r="AH568" s="55"/>
      <c r="AI568" s="55"/>
      <c r="AJ568" s="55"/>
      <c r="AK568" s="55"/>
      <c r="AL568" s="56">
        <v>0.45</v>
      </c>
      <c r="AM568" s="110" t="s">
        <v>41</v>
      </c>
      <c r="AN568" s="242" t="s">
        <v>650</v>
      </c>
      <c r="AO568" s="490" t="s">
        <v>702</v>
      </c>
    </row>
    <row r="569" spans="1:41" s="16" customFormat="1" ht="18" customHeight="1">
      <c r="A569" s="517"/>
      <c r="B569" s="521" t="s">
        <v>1</v>
      </c>
      <c r="C569" s="262" t="s">
        <v>608</v>
      </c>
      <c r="D569" s="57" t="s">
        <v>395</v>
      </c>
      <c r="E569" s="57" t="s">
        <v>328</v>
      </c>
      <c r="F569" s="123" t="s">
        <v>654</v>
      </c>
      <c r="G569" s="55"/>
      <c r="H569" s="55">
        <v>1</v>
      </c>
      <c r="I569" s="9"/>
      <c r="J569" s="242"/>
      <c r="K569" s="55">
        <v>1</v>
      </c>
      <c r="L569" s="55">
        <v>1</v>
      </c>
      <c r="M569" s="55"/>
      <c r="N569" s="55"/>
      <c r="O569" s="55"/>
      <c r="P569" s="55"/>
      <c r="Q569" s="56">
        <v>0</v>
      </c>
      <c r="R569" s="242" t="s">
        <v>532</v>
      </c>
      <c r="S569" s="55"/>
      <c r="T569" s="55"/>
      <c r="U569" s="55">
        <v>1</v>
      </c>
      <c r="V569" s="55"/>
      <c r="W569" s="55"/>
      <c r="X569" s="55"/>
      <c r="Y569" s="55"/>
      <c r="Z569" s="56">
        <v>0</v>
      </c>
      <c r="AA569" s="242" t="s">
        <v>532</v>
      </c>
      <c r="AB569" s="242"/>
      <c r="AC569" s="371">
        <v>1</v>
      </c>
      <c r="AD569" s="446"/>
      <c r="AE569" s="55">
        <v>1</v>
      </c>
      <c r="AF569" s="55"/>
      <c r="AG569" s="55"/>
      <c r="AH569" s="55"/>
      <c r="AI569" s="55"/>
      <c r="AJ569" s="55"/>
      <c r="AK569" s="55"/>
      <c r="AL569" s="56">
        <v>0</v>
      </c>
      <c r="AM569" s="110" t="s">
        <v>532</v>
      </c>
      <c r="AN569" s="242" t="s">
        <v>650</v>
      </c>
      <c r="AO569" s="490"/>
    </row>
    <row r="570" spans="1:41" s="16" customFormat="1" ht="18" customHeight="1">
      <c r="A570" s="517"/>
      <c r="B570" s="521" t="s">
        <v>1</v>
      </c>
      <c r="C570" s="262" t="s">
        <v>609</v>
      </c>
      <c r="D570" s="57" t="s">
        <v>395</v>
      </c>
      <c r="E570" s="57" t="s">
        <v>328</v>
      </c>
      <c r="F570" s="123" t="s">
        <v>654</v>
      </c>
      <c r="G570" s="55"/>
      <c r="H570" s="55">
        <v>1</v>
      </c>
      <c r="I570" s="9"/>
      <c r="J570" s="242"/>
      <c r="K570" s="55">
        <v>1</v>
      </c>
      <c r="L570" s="55">
        <v>1</v>
      </c>
      <c r="M570" s="55"/>
      <c r="N570" s="55"/>
      <c r="O570" s="55"/>
      <c r="P570" s="55"/>
      <c r="Q570" s="56">
        <v>0</v>
      </c>
      <c r="R570" s="242" t="s">
        <v>532</v>
      </c>
      <c r="S570" s="55"/>
      <c r="T570" s="55"/>
      <c r="U570" s="55">
        <v>1</v>
      </c>
      <c r="V570" s="55"/>
      <c r="W570" s="55"/>
      <c r="X570" s="55"/>
      <c r="Y570" s="55"/>
      <c r="Z570" s="56">
        <v>0</v>
      </c>
      <c r="AA570" s="242" t="s">
        <v>532</v>
      </c>
      <c r="AB570" s="242"/>
      <c r="AC570" s="371">
        <v>1</v>
      </c>
      <c r="AD570" s="446"/>
      <c r="AE570" s="55">
        <v>1</v>
      </c>
      <c r="AF570" s="55"/>
      <c r="AG570" s="55"/>
      <c r="AH570" s="55"/>
      <c r="AI570" s="55"/>
      <c r="AJ570" s="55"/>
      <c r="AK570" s="55"/>
      <c r="AL570" s="56">
        <v>0</v>
      </c>
      <c r="AM570" s="110" t="s">
        <v>532</v>
      </c>
      <c r="AN570" s="242" t="s">
        <v>650</v>
      </c>
      <c r="AO570" s="490"/>
    </row>
    <row r="571" spans="1:41" s="16" customFormat="1" ht="18" customHeight="1">
      <c r="A571" s="517"/>
      <c r="B571" s="521" t="s">
        <v>1</v>
      </c>
      <c r="C571" s="262" t="s">
        <v>1129</v>
      </c>
      <c r="D571" s="57" t="s">
        <v>395</v>
      </c>
      <c r="E571" s="57" t="s">
        <v>328</v>
      </c>
      <c r="F571" s="123" t="s">
        <v>654</v>
      </c>
      <c r="G571" s="55"/>
      <c r="H571" s="55">
        <v>1</v>
      </c>
      <c r="I571" s="9"/>
      <c r="J571" s="242"/>
      <c r="K571" s="55">
        <v>1</v>
      </c>
      <c r="L571" s="55">
        <v>1</v>
      </c>
      <c r="M571" s="55"/>
      <c r="N571" s="55"/>
      <c r="O571" s="55"/>
      <c r="P571" s="55"/>
      <c r="Q571" s="56">
        <v>0</v>
      </c>
      <c r="R571" s="242" t="s">
        <v>532</v>
      </c>
      <c r="S571" s="55"/>
      <c r="T571" s="55"/>
      <c r="U571" s="55">
        <v>1</v>
      </c>
      <c r="V571" s="55"/>
      <c r="W571" s="55"/>
      <c r="X571" s="55"/>
      <c r="Y571" s="55"/>
      <c r="Z571" s="56">
        <v>0</v>
      </c>
      <c r="AA571" s="242" t="s">
        <v>532</v>
      </c>
      <c r="AB571" s="242"/>
      <c r="AC571" s="371">
        <v>1</v>
      </c>
      <c r="AD571" s="446"/>
      <c r="AE571" s="55"/>
      <c r="AF571" s="55"/>
      <c r="AG571" s="55">
        <v>1</v>
      </c>
      <c r="AH571" s="55"/>
      <c r="AI571" s="55"/>
      <c r="AJ571" s="55"/>
      <c r="AK571" s="55"/>
      <c r="AL571" s="56">
        <v>1</v>
      </c>
      <c r="AM571" s="110" t="s">
        <v>668</v>
      </c>
      <c r="AN571" s="242" t="s">
        <v>650</v>
      </c>
      <c r="AO571" s="490"/>
    </row>
    <row r="572" spans="1:41" s="16" customFormat="1" ht="18" customHeight="1">
      <c r="A572" s="517"/>
      <c r="B572" s="521" t="s">
        <v>1</v>
      </c>
      <c r="C572" s="262" t="s">
        <v>610</v>
      </c>
      <c r="D572" s="57" t="s">
        <v>395</v>
      </c>
      <c r="E572" s="57" t="s">
        <v>328</v>
      </c>
      <c r="F572" s="123" t="s">
        <v>654</v>
      </c>
      <c r="G572" s="55"/>
      <c r="H572" s="55">
        <v>1</v>
      </c>
      <c r="I572" s="9"/>
      <c r="J572" s="242"/>
      <c r="K572" s="55">
        <v>1</v>
      </c>
      <c r="L572" s="55"/>
      <c r="M572" s="55">
        <v>1</v>
      </c>
      <c r="N572" s="55"/>
      <c r="O572" s="55"/>
      <c r="P572" s="55"/>
      <c r="Q572" s="56">
        <v>0.45</v>
      </c>
      <c r="R572" s="242" t="s">
        <v>41</v>
      </c>
      <c r="S572" s="55"/>
      <c r="T572" s="55"/>
      <c r="U572" s="55"/>
      <c r="V572" s="55">
        <v>1</v>
      </c>
      <c r="W572" s="55"/>
      <c r="X572" s="55"/>
      <c r="Y572" s="55"/>
      <c r="Z572" s="56">
        <v>0.45</v>
      </c>
      <c r="AA572" s="242" t="s">
        <v>41</v>
      </c>
      <c r="AB572" s="242"/>
      <c r="AC572" s="371">
        <v>1</v>
      </c>
      <c r="AD572" s="446"/>
      <c r="AE572" s="55"/>
      <c r="AF572" s="55">
        <v>1</v>
      </c>
      <c r="AG572" s="55"/>
      <c r="AH572" s="55"/>
      <c r="AI572" s="55"/>
      <c r="AJ572" s="55"/>
      <c r="AK572" s="55"/>
      <c r="AL572" s="56">
        <v>0.45</v>
      </c>
      <c r="AM572" s="110" t="s">
        <v>41</v>
      </c>
      <c r="AN572" s="242" t="s">
        <v>650</v>
      </c>
      <c r="AO572" s="490" t="s">
        <v>1136</v>
      </c>
    </row>
    <row r="573" spans="1:41" s="16" customFormat="1" ht="18" customHeight="1">
      <c r="A573" s="517"/>
      <c r="B573" s="521" t="s">
        <v>1</v>
      </c>
      <c r="C573" s="262" t="s">
        <v>611</v>
      </c>
      <c r="D573" s="57" t="s">
        <v>395</v>
      </c>
      <c r="E573" s="57" t="s">
        <v>328</v>
      </c>
      <c r="F573" s="123" t="s">
        <v>654</v>
      </c>
      <c r="G573" s="55"/>
      <c r="H573" s="55">
        <v>1</v>
      </c>
      <c r="I573" s="9"/>
      <c r="J573" s="242"/>
      <c r="K573" s="55">
        <v>1</v>
      </c>
      <c r="L573" s="55">
        <v>1</v>
      </c>
      <c r="M573" s="55"/>
      <c r="N573" s="55"/>
      <c r="O573" s="55"/>
      <c r="P573" s="55"/>
      <c r="Q573" s="56">
        <v>0</v>
      </c>
      <c r="R573" s="242" t="s">
        <v>532</v>
      </c>
      <c r="S573" s="55"/>
      <c r="T573" s="55"/>
      <c r="U573" s="55">
        <v>1</v>
      </c>
      <c r="V573" s="55"/>
      <c r="W573" s="55"/>
      <c r="X573" s="55"/>
      <c r="Y573" s="55"/>
      <c r="Z573" s="56">
        <v>0</v>
      </c>
      <c r="AA573" s="242" t="s">
        <v>532</v>
      </c>
      <c r="AB573" s="242"/>
      <c r="AC573" s="371">
        <v>1</v>
      </c>
      <c r="AD573" s="446"/>
      <c r="AE573" s="55">
        <v>1</v>
      </c>
      <c r="AF573" s="55"/>
      <c r="AG573" s="55"/>
      <c r="AH573" s="55"/>
      <c r="AI573" s="55"/>
      <c r="AJ573" s="55"/>
      <c r="AK573" s="55"/>
      <c r="AL573" s="56">
        <v>0</v>
      </c>
      <c r="AM573" s="110" t="s">
        <v>532</v>
      </c>
      <c r="AN573" s="242" t="s">
        <v>650</v>
      </c>
      <c r="AO573" s="490"/>
    </row>
    <row r="574" spans="1:41" s="16" customFormat="1" ht="18" customHeight="1">
      <c r="A574" s="517"/>
      <c r="B574" s="521" t="s">
        <v>1</v>
      </c>
      <c r="C574" s="262" t="s">
        <v>612</v>
      </c>
      <c r="D574" s="57" t="s">
        <v>395</v>
      </c>
      <c r="E574" s="57" t="s">
        <v>328</v>
      </c>
      <c r="F574" s="123" t="s">
        <v>654</v>
      </c>
      <c r="G574" s="55"/>
      <c r="H574" s="55">
        <v>1</v>
      </c>
      <c r="I574" s="9"/>
      <c r="J574" s="242"/>
      <c r="K574" s="55">
        <v>1</v>
      </c>
      <c r="L574" s="55">
        <v>1</v>
      </c>
      <c r="M574" s="55"/>
      <c r="N574" s="55"/>
      <c r="O574" s="55"/>
      <c r="P574" s="55"/>
      <c r="Q574" s="56">
        <v>0</v>
      </c>
      <c r="R574" s="242" t="s">
        <v>532</v>
      </c>
      <c r="S574" s="55"/>
      <c r="T574" s="55"/>
      <c r="U574" s="55">
        <v>1</v>
      </c>
      <c r="V574" s="55"/>
      <c r="W574" s="55"/>
      <c r="X574" s="55"/>
      <c r="Y574" s="55"/>
      <c r="Z574" s="56">
        <v>0</v>
      </c>
      <c r="AA574" s="242" t="s">
        <v>532</v>
      </c>
      <c r="AB574" s="242"/>
      <c r="AC574" s="371">
        <v>1</v>
      </c>
      <c r="AD574" s="446"/>
      <c r="AE574" s="55">
        <v>1</v>
      </c>
      <c r="AF574" s="55"/>
      <c r="AG574" s="55"/>
      <c r="AH574" s="55"/>
      <c r="AI574" s="55"/>
      <c r="AJ574" s="55"/>
      <c r="AK574" s="55"/>
      <c r="AL574" s="56">
        <v>0</v>
      </c>
      <c r="AM574" s="110" t="s">
        <v>532</v>
      </c>
      <c r="AN574" s="242" t="s">
        <v>650</v>
      </c>
      <c r="AO574" s="490"/>
    </row>
    <row r="575" spans="1:41" s="16" customFormat="1" ht="18" customHeight="1">
      <c r="A575" s="517"/>
      <c r="B575" s="521" t="s">
        <v>1</v>
      </c>
      <c r="C575" s="262" t="s">
        <v>613</v>
      </c>
      <c r="D575" s="57" t="s">
        <v>395</v>
      </c>
      <c r="E575" s="57" t="s">
        <v>328</v>
      </c>
      <c r="F575" s="123" t="s">
        <v>654</v>
      </c>
      <c r="G575" s="55"/>
      <c r="H575" s="55">
        <v>1</v>
      </c>
      <c r="I575" s="9"/>
      <c r="J575" s="242"/>
      <c r="K575" s="55">
        <v>1</v>
      </c>
      <c r="L575" s="55">
        <v>1</v>
      </c>
      <c r="M575" s="55"/>
      <c r="N575" s="55"/>
      <c r="O575" s="55"/>
      <c r="P575" s="55"/>
      <c r="Q575" s="56">
        <v>0</v>
      </c>
      <c r="R575" s="242" t="s">
        <v>532</v>
      </c>
      <c r="S575" s="55"/>
      <c r="T575" s="55"/>
      <c r="U575" s="55">
        <v>1</v>
      </c>
      <c r="V575" s="55"/>
      <c r="W575" s="55"/>
      <c r="X575" s="55"/>
      <c r="Y575" s="55"/>
      <c r="Z575" s="56">
        <v>0</v>
      </c>
      <c r="AA575" s="242" t="s">
        <v>532</v>
      </c>
      <c r="AB575" s="242"/>
      <c r="AC575" s="371">
        <v>1</v>
      </c>
      <c r="AD575" s="446"/>
      <c r="AE575" s="55">
        <v>1</v>
      </c>
      <c r="AF575" s="55"/>
      <c r="AG575" s="55"/>
      <c r="AH575" s="55"/>
      <c r="AI575" s="55"/>
      <c r="AJ575" s="55"/>
      <c r="AK575" s="55"/>
      <c r="AL575" s="56">
        <v>0</v>
      </c>
      <c r="AM575" s="110" t="s">
        <v>532</v>
      </c>
      <c r="AN575" s="242" t="s">
        <v>650</v>
      </c>
      <c r="AO575" s="490"/>
    </row>
    <row r="576" spans="1:41" s="16" customFormat="1" ht="18" customHeight="1">
      <c r="A576" s="517"/>
      <c r="B576" s="521" t="s">
        <v>1</v>
      </c>
      <c r="C576" s="262" t="s">
        <v>397</v>
      </c>
      <c r="D576" s="57" t="s">
        <v>395</v>
      </c>
      <c r="E576" s="57" t="s">
        <v>328</v>
      </c>
      <c r="F576" s="123" t="s">
        <v>655</v>
      </c>
      <c r="G576" s="55"/>
      <c r="H576" s="55">
        <v>1</v>
      </c>
      <c r="I576" s="9"/>
      <c r="J576" s="242" t="s">
        <v>396</v>
      </c>
      <c r="K576" s="55">
        <v>1</v>
      </c>
      <c r="L576" s="55">
        <v>1</v>
      </c>
      <c r="M576" s="55"/>
      <c r="N576" s="55"/>
      <c r="O576" s="55"/>
      <c r="P576" s="55"/>
      <c r="Q576" s="56">
        <v>0</v>
      </c>
      <c r="R576" s="242" t="s">
        <v>532</v>
      </c>
      <c r="S576" s="55"/>
      <c r="T576" s="55"/>
      <c r="U576" s="55">
        <v>1</v>
      </c>
      <c r="V576" s="55"/>
      <c r="W576" s="55"/>
      <c r="X576" s="55"/>
      <c r="Y576" s="55"/>
      <c r="Z576" s="56">
        <v>0</v>
      </c>
      <c r="AA576" s="242" t="s">
        <v>532</v>
      </c>
      <c r="AB576" s="242"/>
      <c r="AC576" s="371">
        <v>1</v>
      </c>
      <c r="AD576" s="446"/>
      <c r="AE576" s="55">
        <v>1</v>
      </c>
      <c r="AF576" s="55"/>
      <c r="AG576" s="55"/>
      <c r="AH576" s="55"/>
      <c r="AI576" s="55"/>
      <c r="AJ576" s="55"/>
      <c r="AK576" s="55"/>
      <c r="AL576" s="56">
        <v>0</v>
      </c>
      <c r="AM576" s="110" t="s">
        <v>532</v>
      </c>
      <c r="AN576" s="242" t="s">
        <v>650</v>
      </c>
      <c r="AO576" s="490"/>
    </row>
    <row r="577" spans="1:41" s="16" customFormat="1" ht="18" customHeight="1">
      <c r="A577" s="517"/>
      <c r="B577" s="521" t="s">
        <v>1</v>
      </c>
      <c r="C577" s="262" t="s">
        <v>398</v>
      </c>
      <c r="D577" s="57" t="s">
        <v>395</v>
      </c>
      <c r="E577" s="57" t="s">
        <v>328</v>
      </c>
      <c r="F577" s="123" t="s">
        <v>655</v>
      </c>
      <c r="G577" s="55"/>
      <c r="H577" s="55">
        <v>1</v>
      </c>
      <c r="I577" s="9"/>
      <c r="J577" s="242" t="s">
        <v>396</v>
      </c>
      <c r="K577" s="55">
        <v>1</v>
      </c>
      <c r="L577" s="55"/>
      <c r="M577" s="55">
        <v>1</v>
      </c>
      <c r="N577" s="55"/>
      <c r="O577" s="55"/>
      <c r="P577" s="55"/>
      <c r="Q577" s="56">
        <v>0.45</v>
      </c>
      <c r="R577" s="242" t="s">
        <v>41</v>
      </c>
      <c r="S577" s="55"/>
      <c r="T577" s="55"/>
      <c r="U577" s="55"/>
      <c r="V577" s="55">
        <v>1</v>
      </c>
      <c r="W577" s="55"/>
      <c r="X577" s="55"/>
      <c r="Y577" s="55"/>
      <c r="Z577" s="56">
        <v>0.45</v>
      </c>
      <c r="AA577" s="242" t="s">
        <v>41</v>
      </c>
      <c r="AB577" s="242"/>
      <c r="AC577" s="371">
        <v>1</v>
      </c>
      <c r="AD577" s="446"/>
      <c r="AE577" s="55"/>
      <c r="AF577" s="55">
        <v>1</v>
      </c>
      <c r="AG577" s="55"/>
      <c r="AH577" s="55"/>
      <c r="AI577" s="55"/>
      <c r="AJ577" s="55"/>
      <c r="AK577" s="55"/>
      <c r="AL577" s="56">
        <v>0.45</v>
      </c>
      <c r="AM577" s="110" t="s">
        <v>41</v>
      </c>
      <c r="AN577" s="242" t="s">
        <v>650</v>
      </c>
      <c r="AO577" s="490"/>
    </row>
    <row r="578" spans="1:41" s="16" customFormat="1" ht="18" customHeight="1">
      <c r="A578" s="517"/>
      <c r="B578" s="521" t="s">
        <v>1</v>
      </c>
      <c r="C578" s="262" t="s">
        <v>399</v>
      </c>
      <c r="D578" s="57" t="s">
        <v>395</v>
      </c>
      <c r="E578" s="57" t="s">
        <v>328</v>
      </c>
      <c r="F578" s="123" t="s">
        <v>655</v>
      </c>
      <c r="G578" s="55"/>
      <c r="H578" s="55">
        <v>1</v>
      </c>
      <c r="I578" s="9"/>
      <c r="J578" s="242" t="s">
        <v>396</v>
      </c>
      <c r="K578" s="55">
        <v>1</v>
      </c>
      <c r="L578" s="55">
        <v>1</v>
      </c>
      <c r="M578" s="55"/>
      <c r="N578" s="55"/>
      <c r="O578" s="55"/>
      <c r="P578" s="55"/>
      <c r="Q578" s="56">
        <v>0</v>
      </c>
      <c r="R578" s="242" t="s">
        <v>532</v>
      </c>
      <c r="S578" s="55"/>
      <c r="T578" s="55"/>
      <c r="U578" s="55">
        <v>1</v>
      </c>
      <c r="V578" s="55"/>
      <c r="W578" s="55"/>
      <c r="X578" s="55"/>
      <c r="Y578" s="55"/>
      <c r="Z578" s="56">
        <v>0</v>
      </c>
      <c r="AA578" s="242" t="s">
        <v>532</v>
      </c>
      <c r="AB578" s="242"/>
      <c r="AC578" s="371">
        <v>1</v>
      </c>
      <c r="AD578" s="446"/>
      <c r="AE578" s="55"/>
      <c r="AF578" s="55"/>
      <c r="AG578" s="55">
        <v>1</v>
      </c>
      <c r="AH578" s="55"/>
      <c r="AI578" s="55"/>
      <c r="AJ578" s="55"/>
      <c r="AK578" s="55"/>
      <c r="AL578" s="56">
        <v>1</v>
      </c>
      <c r="AM578" s="110" t="s">
        <v>668</v>
      </c>
      <c r="AN578" s="242" t="s">
        <v>650</v>
      </c>
      <c r="AO578" s="490"/>
    </row>
    <row r="579" spans="1:41" s="16" customFormat="1" ht="23.25" customHeight="1">
      <c r="A579" s="517"/>
      <c r="B579" s="521" t="s">
        <v>1</v>
      </c>
      <c r="C579" s="54" t="s">
        <v>400</v>
      </c>
      <c r="D579" s="57" t="s">
        <v>395</v>
      </c>
      <c r="E579" s="57" t="s">
        <v>328</v>
      </c>
      <c r="F579" s="123" t="s">
        <v>655</v>
      </c>
      <c r="G579" s="55"/>
      <c r="H579" s="55">
        <v>1</v>
      </c>
      <c r="I579" s="9"/>
      <c r="J579" s="242" t="s">
        <v>396</v>
      </c>
      <c r="K579" s="55">
        <v>1</v>
      </c>
      <c r="L579" s="55"/>
      <c r="M579" s="55">
        <v>1</v>
      </c>
      <c r="N579" s="55"/>
      <c r="O579" s="55"/>
      <c r="P579" s="55"/>
      <c r="Q579" s="56">
        <v>0.45</v>
      </c>
      <c r="R579" s="242" t="s">
        <v>41</v>
      </c>
      <c r="S579" s="55"/>
      <c r="T579" s="55"/>
      <c r="U579" s="55"/>
      <c r="V579" s="55">
        <v>1</v>
      </c>
      <c r="W579" s="55"/>
      <c r="X579" s="55"/>
      <c r="Y579" s="55"/>
      <c r="Z579" s="56">
        <v>0.45</v>
      </c>
      <c r="AA579" s="242" t="s">
        <v>41</v>
      </c>
      <c r="AB579" s="242"/>
      <c r="AC579" s="371">
        <v>1</v>
      </c>
      <c r="AD579" s="446"/>
      <c r="AE579" s="55"/>
      <c r="AF579" s="55">
        <v>1</v>
      </c>
      <c r="AG579" s="55"/>
      <c r="AH579" s="55"/>
      <c r="AI579" s="55"/>
      <c r="AJ579" s="55"/>
      <c r="AK579" s="55"/>
      <c r="AL579" s="56">
        <v>0.45</v>
      </c>
      <c r="AM579" s="110" t="s">
        <v>41</v>
      </c>
      <c r="AN579" s="242" t="s">
        <v>650</v>
      </c>
      <c r="AO579" s="490" t="s">
        <v>1136</v>
      </c>
    </row>
    <row r="580" spans="1:41" s="16" customFormat="1" ht="18" customHeight="1">
      <c r="A580" s="517"/>
      <c r="B580" s="521" t="s">
        <v>1</v>
      </c>
      <c r="C580" s="262" t="s">
        <v>401</v>
      </c>
      <c r="D580" s="57" t="s">
        <v>395</v>
      </c>
      <c r="E580" s="57" t="s">
        <v>328</v>
      </c>
      <c r="F580" s="123" t="s">
        <v>655</v>
      </c>
      <c r="G580" s="55"/>
      <c r="H580" s="55">
        <v>1</v>
      </c>
      <c r="I580" s="9"/>
      <c r="J580" s="242" t="s">
        <v>396</v>
      </c>
      <c r="K580" s="55">
        <v>1</v>
      </c>
      <c r="L580" s="55">
        <v>1</v>
      </c>
      <c r="M580" s="55"/>
      <c r="N580" s="55"/>
      <c r="O580" s="55"/>
      <c r="P580" s="55"/>
      <c r="Q580" s="56">
        <v>0</v>
      </c>
      <c r="R580" s="242" t="s">
        <v>532</v>
      </c>
      <c r="S580" s="55"/>
      <c r="T580" s="55"/>
      <c r="U580" s="55">
        <v>1</v>
      </c>
      <c r="V580" s="55"/>
      <c r="W580" s="55"/>
      <c r="X580" s="55"/>
      <c r="Y580" s="55"/>
      <c r="Z580" s="56">
        <v>0</v>
      </c>
      <c r="AA580" s="242" t="s">
        <v>532</v>
      </c>
      <c r="AB580" s="242"/>
      <c r="AC580" s="371">
        <v>1</v>
      </c>
      <c r="AD580" s="446"/>
      <c r="AE580" s="55">
        <v>1</v>
      </c>
      <c r="AF580" s="55"/>
      <c r="AG580" s="55"/>
      <c r="AH580" s="55"/>
      <c r="AI580" s="55"/>
      <c r="AJ580" s="55"/>
      <c r="AK580" s="55"/>
      <c r="AL580" s="56">
        <v>0</v>
      </c>
      <c r="AM580" s="110" t="s">
        <v>532</v>
      </c>
      <c r="AN580" s="242" t="s">
        <v>650</v>
      </c>
      <c r="AO580" s="490"/>
    </row>
    <row r="581" spans="1:41" s="16" customFormat="1" ht="30" customHeight="1">
      <c r="A581" s="517"/>
      <c r="B581" s="521" t="s">
        <v>1</v>
      </c>
      <c r="C581" s="54" t="s">
        <v>402</v>
      </c>
      <c r="D581" s="263" t="s">
        <v>447</v>
      </c>
      <c r="E581" s="57" t="s">
        <v>328</v>
      </c>
      <c r="F581" s="123" t="s">
        <v>655</v>
      </c>
      <c r="G581" s="55"/>
      <c r="H581" s="55">
        <v>1</v>
      </c>
      <c r="I581" s="9"/>
      <c r="J581" s="242" t="s">
        <v>396</v>
      </c>
      <c r="K581" s="55">
        <v>1</v>
      </c>
      <c r="L581" s="55"/>
      <c r="M581" s="55"/>
      <c r="N581" s="55"/>
      <c r="O581" s="55">
        <v>1</v>
      </c>
      <c r="P581" s="55"/>
      <c r="Q581" s="56">
        <v>0</v>
      </c>
      <c r="R581" s="242" t="s">
        <v>396</v>
      </c>
      <c r="S581" s="55"/>
      <c r="T581" s="55"/>
      <c r="U581" s="55"/>
      <c r="V581" s="55"/>
      <c r="W581" s="55"/>
      <c r="X581" s="55">
        <v>1</v>
      </c>
      <c r="Y581" s="55"/>
      <c r="Z581" s="56">
        <v>0</v>
      </c>
      <c r="AA581" s="242" t="s">
        <v>396</v>
      </c>
      <c r="AB581" s="242"/>
      <c r="AC581" s="371">
        <v>1</v>
      </c>
      <c r="AD581" s="446"/>
      <c r="AE581" s="55"/>
      <c r="AF581" s="55"/>
      <c r="AG581" s="55"/>
      <c r="AH581" s="55">
        <v>1</v>
      </c>
      <c r="AI581" s="55"/>
      <c r="AJ581" s="55"/>
      <c r="AK581" s="55"/>
      <c r="AL581" s="56">
        <v>0</v>
      </c>
      <c r="AM581" s="110" t="s">
        <v>396</v>
      </c>
      <c r="AN581" s="242" t="s">
        <v>650</v>
      </c>
      <c r="AO581" s="490"/>
    </row>
    <row r="582" spans="1:41" s="16" customFormat="1" ht="18" customHeight="1">
      <c r="A582" s="517"/>
      <c r="B582" s="521" t="s">
        <v>1</v>
      </c>
      <c r="C582" s="262" t="s">
        <v>403</v>
      </c>
      <c r="D582" s="263" t="s">
        <v>447</v>
      </c>
      <c r="E582" s="57" t="s">
        <v>328</v>
      </c>
      <c r="F582" s="123" t="s">
        <v>655</v>
      </c>
      <c r="G582" s="55"/>
      <c r="H582" s="55">
        <v>1</v>
      </c>
      <c r="I582" s="9"/>
      <c r="J582" s="242" t="s">
        <v>396</v>
      </c>
      <c r="K582" s="55">
        <v>1</v>
      </c>
      <c r="L582" s="55"/>
      <c r="M582" s="55"/>
      <c r="N582" s="55"/>
      <c r="O582" s="55">
        <v>1</v>
      </c>
      <c r="P582" s="55"/>
      <c r="Q582" s="56">
        <v>0</v>
      </c>
      <c r="R582" s="242" t="s">
        <v>396</v>
      </c>
      <c r="S582" s="55"/>
      <c r="T582" s="55"/>
      <c r="U582" s="55"/>
      <c r="V582" s="55"/>
      <c r="W582" s="55"/>
      <c r="X582" s="55">
        <v>1</v>
      </c>
      <c r="Y582" s="55"/>
      <c r="Z582" s="56">
        <v>0</v>
      </c>
      <c r="AA582" s="242" t="s">
        <v>396</v>
      </c>
      <c r="AB582" s="242"/>
      <c r="AC582" s="371">
        <v>1</v>
      </c>
      <c r="AD582" s="446"/>
      <c r="AE582" s="55"/>
      <c r="AF582" s="55"/>
      <c r="AG582" s="55"/>
      <c r="AH582" s="55">
        <v>1</v>
      </c>
      <c r="AI582" s="55"/>
      <c r="AJ582" s="55"/>
      <c r="AK582" s="55"/>
      <c r="AL582" s="56">
        <v>0</v>
      </c>
      <c r="AM582" s="110" t="s">
        <v>396</v>
      </c>
      <c r="AN582" s="242" t="s">
        <v>650</v>
      </c>
      <c r="AO582" s="490"/>
    </row>
    <row r="583" spans="1:41" s="16" customFormat="1" ht="18" customHeight="1">
      <c r="A583" s="517"/>
      <c r="B583" s="521" t="s">
        <v>1</v>
      </c>
      <c r="C583" s="262" t="s">
        <v>404</v>
      </c>
      <c r="D583" s="263" t="s">
        <v>447</v>
      </c>
      <c r="E583" s="57" t="s">
        <v>328</v>
      </c>
      <c r="F583" s="123" t="s">
        <v>655</v>
      </c>
      <c r="G583" s="55"/>
      <c r="H583" s="55">
        <v>1</v>
      </c>
      <c r="I583" s="9"/>
      <c r="J583" s="242" t="s">
        <v>396</v>
      </c>
      <c r="K583" s="55">
        <v>1</v>
      </c>
      <c r="L583" s="55"/>
      <c r="M583" s="55"/>
      <c r="N583" s="55"/>
      <c r="O583" s="55">
        <v>1</v>
      </c>
      <c r="P583" s="55"/>
      <c r="Q583" s="56">
        <v>0</v>
      </c>
      <c r="R583" s="242" t="s">
        <v>396</v>
      </c>
      <c r="S583" s="55"/>
      <c r="T583" s="55"/>
      <c r="U583" s="55"/>
      <c r="V583" s="55"/>
      <c r="W583" s="55"/>
      <c r="X583" s="55">
        <v>1</v>
      </c>
      <c r="Y583" s="55"/>
      <c r="Z583" s="56">
        <v>0</v>
      </c>
      <c r="AA583" s="242" t="s">
        <v>396</v>
      </c>
      <c r="AB583" s="242"/>
      <c r="AC583" s="371">
        <v>1</v>
      </c>
      <c r="AD583" s="446"/>
      <c r="AE583" s="55"/>
      <c r="AF583" s="55"/>
      <c r="AG583" s="55"/>
      <c r="AH583" s="55">
        <v>1</v>
      </c>
      <c r="AI583" s="55"/>
      <c r="AJ583" s="55"/>
      <c r="AK583" s="55"/>
      <c r="AL583" s="56">
        <v>0</v>
      </c>
      <c r="AM583" s="110" t="s">
        <v>396</v>
      </c>
      <c r="AN583" s="242" t="s">
        <v>650</v>
      </c>
      <c r="AO583" s="490"/>
    </row>
    <row r="584" spans="1:41" s="16" customFormat="1" ht="24" customHeight="1">
      <c r="A584" s="517"/>
      <c r="B584" s="521" t="s">
        <v>1</v>
      </c>
      <c r="C584" s="54" t="s">
        <v>405</v>
      </c>
      <c r="D584" s="263" t="s">
        <v>447</v>
      </c>
      <c r="E584" s="57" t="s">
        <v>328</v>
      </c>
      <c r="F584" s="123" t="s">
        <v>655</v>
      </c>
      <c r="G584" s="55"/>
      <c r="H584" s="55">
        <v>1</v>
      </c>
      <c r="I584" s="9"/>
      <c r="J584" s="242" t="s">
        <v>396</v>
      </c>
      <c r="K584" s="55">
        <v>1</v>
      </c>
      <c r="L584" s="55"/>
      <c r="M584" s="55"/>
      <c r="N584" s="55"/>
      <c r="O584" s="55">
        <v>1</v>
      </c>
      <c r="P584" s="55"/>
      <c r="Q584" s="56">
        <v>0</v>
      </c>
      <c r="R584" s="242" t="s">
        <v>396</v>
      </c>
      <c r="S584" s="55"/>
      <c r="T584" s="55"/>
      <c r="U584" s="55"/>
      <c r="V584" s="55"/>
      <c r="W584" s="55"/>
      <c r="X584" s="55">
        <v>1</v>
      </c>
      <c r="Y584" s="55"/>
      <c r="Z584" s="56">
        <v>0</v>
      </c>
      <c r="AA584" s="242" t="s">
        <v>396</v>
      </c>
      <c r="AB584" s="242"/>
      <c r="AC584" s="371">
        <v>1</v>
      </c>
      <c r="AD584" s="446"/>
      <c r="AE584" s="55"/>
      <c r="AF584" s="55"/>
      <c r="AG584" s="55"/>
      <c r="AH584" s="55">
        <v>1</v>
      </c>
      <c r="AI584" s="55"/>
      <c r="AJ584" s="55"/>
      <c r="AK584" s="55"/>
      <c r="AL584" s="56">
        <v>0</v>
      </c>
      <c r="AM584" s="110" t="s">
        <v>396</v>
      </c>
      <c r="AN584" s="242" t="s">
        <v>650</v>
      </c>
      <c r="AO584" s="490"/>
    </row>
    <row r="585" spans="1:41" s="16" customFormat="1" ht="24.75" customHeight="1">
      <c r="A585" s="517"/>
      <c r="B585" s="521" t="s">
        <v>1</v>
      </c>
      <c r="C585" s="54" t="s">
        <v>406</v>
      </c>
      <c r="D585" s="263" t="s">
        <v>447</v>
      </c>
      <c r="E585" s="57" t="s">
        <v>328</v>
      </c>
      <c r="F585" s="123" t="s">
        <v>655</v>
      </c>
      <c r="G585" s="55"/>
      <c r="H585" s="55">
        <v>1</v>
      </c>
      <c r="I585" s="9"/>
      <c r="J585" s="242" t="s">
        <v>396</v>
      </c>
      <c r="K585" s="55">
        <v>1</v>
      </c>
      <c r="L585" s="55"/>
      <c r="M585" s="55"/>
      <c r="N585" s="55"/>
      <c r="O585" s="55">
        <v>1</v>
      </c>
      <c r="P585" s="55"/>
      <c r="Q585" s="56">
        <v>0</v>
      </c>
      <c r="R585" s="242" t="s">
        <v>396</v>
      </c>
      <c r="S585" s="55"/>
      <c r="T585" s="55"/>
      <c r="U585" s="55"/>
      <c r="V585" s="55"/>
      <c r="W585" s="55"/>
      <c r="X585" s="55">
        <v>1</v>
      </c>
      <c r="Y585" s="55"/>
      <c r="Z585" s="56">
        <v>0</v>
      </c>
      <c r="AA585" s="242" t="s">
        <v>396</v>
      </c>
      <c r="AB585" s="242"/>
      <c r="AC585" s="371">
        <v>1</v>
      </c>
      <c r="AD585" s="446"/>
      <c r="AE585" s="55"/>
      <c r="AF585" s="55"/>
      <c r="AG585" s="55"/>
      <c r="AH585" s="55">
        <v>1</v>
      </c>
      <c r="AI585" s="55"/>
      <c r="AJ585" s="55"/>
      <c r="AK585" s="55"/>
      <c r="AL585" s="56">
        <v>0</v>
      </c>
      <c r="AM585" s="110" t="s">
        <v>396</v>
      </c>
      <c r="AN585" s="242" t="s">
        <v>650</v>
      </c>
      <c r="AO585" s="490"/>
    </row>
    <row r="586" spans="1:41" s="16" customFormat="1" ht="18" customHeight="1">
      <c r="A586" s="517"/>
      <c r="B586" s="521" t="s">
        <v>1</v>
      </c>
      <c r="C586" s="262" t="s">
        <v>407</v>
      </c>
      <c r="D586" s="263" t="s">
        <v>447</v>
      </c>
      <c r="E586" s="57" t="s">
        <v>328</v>
      </c>
      <c r="F586" s="123" t="s">
        <v>655</v>
      </c>
      <c r="G586" s="55"/>
      <c r="H586" s="55">
        <v>1</v>
      </c>
      <c r="I586" s="9"/>
      <c r="J586" s="242" t="s">
        <v>396</v>
      </c>
      <c r="K586" s="55">
        <v>1</v>
      </c>
      <c r="L586" s="55"/>
      <c r="M586" s="55"/>
      <c r="N586" s="55"/>
      <c r="O586" s="55">
        <v>1</v>
      </c>
      <c r="P586" s="55"/>
      <c r="Q586" s="56">
        <v>0</v>
      </c>
      <c r="R586" s="242" t="s">
        <v>396</v>
      </c>
      <c r="S586" s="55"/>
      <c r="T586" s="55"/>
      <c r="U586" s="55"/>
      <c r="V586" s="55"/>
      <c r="W586" s="55"/>
      <c r="X586" s="55">
        <v>1</v>
      </c>
      <c r="Y586" s="55"/>
      <c r="Z586" s="56">
        <v>0</v>
      </c>
      <c r="AA586" s="242" t="s">
        <v>396</v>
      </c>
      <c r="AB586" s="242"/>
      <c r="AC586" s="371">
        <v>1</v>
      </c>
      <c r="AD586" s="446"/>
      <c r="AE586" s="55"/>
      <c r="AF586" s="55"/>
      <c r="AG586" s="55">
        <v>1</v>
      </c>
      <c r="AH586" s="55"/>
      <c r="AI586" s="55"/>
      <c r="AJ586" s="55"/>
      <c r="AK586" s="55"/>
      <c r="AL586" s="56">
        <v>1</v>
      </c>
      <c r="AM586" s="110" t="s">
        <v>668</v>
      </c>
      <c r="AN586" s="242" t="s">
        <v>650</v>
      </c>
      <c r="AO586" s="490"/>
    </row>
    <row r="587" spans="1:41" s="16" customFormat="1" ht="18" customHeight="1">
      <c r="A587" s="517"/>
      <c r="B587" s="521" t="s">
        <v>1</v>
      </c>
      <c r="C587" s="262" t="s">
        <v>408</v>
      </c>
      <c r="D587" s="263" t="s">
        <v>447</v>
      </c>
      <c r="E587" s="57" t="s">
        <v>328</v>
      </c>
      <c r="F587" s="123" t="s">
        <v>655</v>
      </c>
      <c r="G587" s="55"/>
      <c r="H587" s="55">
        <v>1</v>
      </c>
      <c r="I587" s="9"/>
      <c r="J587" s="242" t="s">
        <v>396</v>
      </c>
      <c r="K587" s="55">
        <v>1</v>
      </c>
      <c r="L587" s="55"/>
      <c r="M587" s="55"/>
      <c r="N587" s="55"/>
      <c r="O587" s="55">
        <v>1</v>
      </c>
      <c r="P587" s="55"/>
      <c r="Q587" s="56">
        <v>0</v>
      </c>
      <c r="R587" s="242" t="s">
        <v>396</v>
      </c>
      <c r="S587" s="55"/>
      <c r="T587" s="55"/>
      <c r="U587" s="55"/>
      <c r="V587" s="55"/>
      <c r="W587" s="55"/>
      <c r="X587" s="55">
        <v>1</v>
      </c>
      <c r="Y587" s="55"/>
      <c r="Z587" s="56">
        <v>0</v>
      </c>
      <c r="AA587" s="242" t="s">
        <v>396</v>
      </c>
      <c r="AB587" s="242"/>
      <c r="AC587" s="371">
        <v>1</v>
      </c>
      <c r="AD587" s="446"/>
      <c r="AE587" s="55"/>
      <c r="AF587" s="55"/>
      <c r="AG587" s="55"/>
      <c r="AH587" s="55">
        <v>1</v>
      </c>
      <c r="AI587" s="55"/>
      <c r="AJ587" s="55"/>
      <c r="AK587" s="55"/>
      <c r="AL587" s="56">
        <v>0</v>
      </c>
      <c r="AM587" s="110" t="s">
        <v>396</v>
      </c>
      <c r="AN587" s="242" t="s">
        <v>650</v>
      </c>
      <c r="AO587" s="490"/>
    </row>
    <row r="588" spans="1:41" s="16" customFormat="1" ht="18" customHeight="1">
      <c r="A588" s="517"/>
      <c r="B588" s="521" t="s">
        <v>1</v>
      </c>
      <c r="C588" s="262" t="s">
        <v>409</v>
      </c>
      <c r="D588" s="263" t="s">
        <v>447</v>
      </c>
      <c r="E588" s="57" t="s">
        <v>328</v>
      </c>
      <c r="F588" s="123" t="s">
        <v>655</v>
      </c>
      <c r="G588" s="55"/>
      <c r="H588" s="55">
        <v>1</v>
      </c>
      <c r="I588" s="9"/>
      <c r="J588" s="242" t="s">
        <v>396</v>
      </c>
      <c r="K588" s="55">
        <v>1</v>
      </c>
      <c r="L588" s="55"/>
      <c r="M588" s="55"/>
      <c r="N588" s="55"/>
      <c r="O588" s="55">
        <v>1</v>
      </c>
      <c r="P588" s="55"/>
      <c r="Q588" s="56">
        <v>0</v>
      </c>
      <c r="R588" s="242" t="s">
        <v>396</v>
      </c>
      <c r="S588" s="55"/>
      <c r="T588" s="55"/>
      <c r="U588" s="55"/>
      <c r="V588" s="55"/>
      <c r="W588" s="55"/>
      <c r="X588" s="55">
        <v>1</v>
      </c>
      <c r="Y588" s="55"/>
      <c r="Z588" s="56">
        <v>0</v>
      </c>
      <c r="AA588" s="242" t="s">
        <v>396</v>
      </c>
      <c r="AB588" s="242"/>
      <c r="AC588" s="371">
        <v>1</v>
      </c>
      <c r="AD588" s="446"/>
      <c r="AE588" s="55"/>
      <c r="AF588" s="55"/>
      <c r="AG588" s="55"/>
      <c r="AH588" s="55">
        <v>1</v>
      </c>
      <c r="AI588" s="55"/>
      <c r="AJ588" s="55"/>
      <c r="AK588" s="55"/>
      <c r="AL588" s="56">
        <v>0</v>
      </c>
      <c r="AM588" s="110" t="s">
        <v>396</v>
      </c>
      <c r="AN588" s="242" t="s">
        <v>650</v>
      </c>
      <c r="AO588" s="490"/>
    </row>
    <row r="589" spans="1:41" s="16" customFormat="1" ht="18" customHeight="1">
      <c r="A589" s="517"/>
      <c r="B589" s="521" t="s">
        <v>1</v>
      </c>
      <c r="C589" s="262" t="s">
        <v>410</v>
      </c>
      <c r="D589" s="263" t="s">
        <v>447</v>
      </c>
      <c r="E589" s="57" t="s">
        <v>328</v>
      </c>
      <c r="F589" s="123" t="s">
        <v>655</v>
      </c>
      <c r="G589" s="55"/>
      <c r="H589" s="55">
        <v>1</v>
      </c>
      <c r="I589" s="9"/>
      <c r="J589" s="242" t="s">
        <v>396</v>
      </c>
      <c r="K589" s="55">
        <v>1</v>
      </c>
      <c r="L589" s="55"/>
      <c r="M589" s="55"/>
      <c r="N589" s="55"/>
      <c r="O589" s="55">
        <v>1</v>
      </c>
      <c r="P589" s="55"/>
      <c r="Q589" s="56">
        <v>0</v>
      </c>
      <c r="R589" s="242" t="s">
        <v>396</v>
      </c>
      <c r="S589" s="55"/>
      <c r="T589" s="55"/>
      <c r="U589" s="55"/>
      <c r="V589" s="55"/>
      <c r="W589" s="55"/>
      <c r="X589" s="55">
        <v>1</v>
      </c>
      <c r="Y589" s="55"/>
      <c r="Z589" s="56">
        <v>0</v>
      </c>
      <c r="AA589" s="242" t="s">
        <v>396</v>
      </c>
      <c r="AB589" s="242"/>
      <c r="AC589" s="371">
        <v>1</v>
      </c>
      <c r="AD589" s="446"/>
      <c r="AE589" s="55"/>
      <c r="AF589" s="55"/>
      <c r="AG589" s="55"/>
      <c r="AH589" s="55">
        <v>1</v>
      </c>
      <c r="AI589" s="55"/>
      <c r="AJ589" s="55"/>
      <c r="AK589" s="55"/>
      <c r="AL589" s="56">
        <v>0</v>
      </c>
      <c r="AM589" s="110" t="s">
        <v>396</v>
      </c>
      <c r="AN589" s="242" t="s">
        <v>650</v>
      </c>
      <c r="AO589" s="490"/>
    </row>
    <row r="590" spans="1:41" s="16" customFormat="1" ht="18" customHeight="1">
      <c r="A590" s="517"/>
      <c r="B590" s="521" t="s">
        <v>1</v>
      </c>
      <c r="C590" s="262" t="s">
        <v>411</v>
      </c>
      <c r="D590" s="263" t="s">
        <v>447</v>
      </c>
      <c r="E590" s="57" t="s">
        <v>328</v>
      </c>
      <c r="F590" s="123" t="s">
        <v>655</v>
      </c>
      <c r="G590" s="55"/>
      <c r="H590" s="55">
        <v>1</v>
      </c>
      <c r="I590" s="9"/>
      <c r="J590" s="242" t="s">
        <v>396</v>
      </c>
      <c r="K590" s="55">
        <v>1</v>
      </c>
      <c r="L590" s="55"/>
      <c r="M590" s="55"/>
      <c r="N590" s="55"/>
      <c r="O590" s="55">
        <v>1</v>
      </c>
      <c r="P590" s="55"/>
      <c r="Q590" s="56">
        <v>0</v>
      </c>
      <c r="R590" s="242" t="s">
        <v>396</v>
      </c>
      <c r="S590" s="55"/>
      <c r="T590" s="55"/>
      <c r="U590" s="55"/>
      <c r="V590" s="55"/>
      <c r="W590" s="55"/>
      <c r="X590" s="55">
        <v>1</v>
      </c>
      <c r="Y590" s="55"/>
      <c r="Z590" s="56">
        <v>0</v>
      </c>
      <c r="AA590" s="242" t="s">
        <v>396</v>
      </c>
      <c r="AB590" s="242"/>
      <c r="AC590" s="371">
        <v>1</v>
      </c>
      <c r="AD590" s="446"/>
      <c r="AE590" s="55"/>
      <c r="AF590" s="55"/>
      <c r="AG590" s="55"/>
      <c r="AH590" s="55">
        <v>1</v>
      </c>
      <c r="AI590" s="55"/>
      <c r="AJ590" s="55"/>
      <c r="AK590" s="55"/>
      <c r="AL590" s="56">
        <v>0</v>
      </c>
      <c r="AM590" s="110" t="s">
        <v>396</v>
      </c>
      <c r="AN590" s="242" t="s">
        <v>650</v>
      </c>
      <c r="AO590" s="490"/>
    </row>
    <row r="591" spans="1:41" s="16" customFormat="1" ht="18" customHeight="1">
      <c r="A591" s="517"/>
      <c r="B591" s="521" t="s">
        <v>1</v>
      </c>
      <c r="C591" s="262" t="s">
        <v>412</v>
      </c>
      <c r="D591" s="263" t="s">
        <v>447</v>
      </c>
      <c r="E591" s="57" t="s">
        <v>328</v>
      </c>
      <c r="F591" s="123" t="s">
        <v>655</v>
      </c>
      <c r="G591" s="55"/>
      <c r="H591" s="55">
        <v>1</v>
      </c>
      <c r="I591" s="9"/>
      <c r="J591" s="242" t="s">
        <v>396</v>
      </c>
      <c r="K591" s="55">
        <v>1</v>
      </c>
      <c r="L591" s="55"/>
      <c r="M591" s="55"/>
      <c r="N591" s="55"/>
      <c r="O591" s="55">
        <v>1</v>
      </c>
      <c r="P591" s="55"/>
      <c r="Q591" s="56">
        <v>0</v>
      </c>
      <c r="R591" s="242" t="s">
        <v>396</v>
      </c>
      <c r="S591" s="55"/>
      <c r="T591" s="55"/>
      <c r="U591" s="55"/>
      <c r="V591" s="55"/>
      <c r="W591" s="55"/>
      <c r="X591" s="55">
        <v>1</v>
      </c>
      <c r="Y591" s="55"/>
      <c r="Z591" s="56">
        <v>0</v>
      </c>
      <c r="AA591" s="242" t="s">
        <v>396</v>
      </c>
      <c r="AB591" s="242"/>
      <c r="AC591" s="371">
        <v>1</v>
      </c>
      <c r="AD591" s="446"/>
      <c r="AE591" s="55"/>
      <c r="AF591" s="55"/>
      <c r="AG591" s="55"/>
      <c r="AH591" s="55">
        <v>1</v>
      </c>
      <c r="AI591" s="55"/>
      <c r="AJ591" s="55"/>
      <c r="AK591" s="55"/>
      <c r="AL591" s="56">
        <v>0</v>
      </c>
      <c r="AM591" s="110" t="s">
        <v>396</v>
      </c>
      <c r="AN591" s="242" t="s">
        <v>650</v>
      </c>
      <c r="AO591" s="490"/>
    </row>
    <row r="592" spans="1:41" s="16" customFormat="1" ht="18" customHeight="1">
      <c r="A592" s="517"/>
      <c r="B592" s="521" t="s">
        <v>1</v>
      </c>
      <c r="C592" s="510" t="s">
        <v>413</v>
      </c>
      <c r="D592" s="263" t="s">
        <v>447</v>
      </c>
      <c r="E592" s="57" t="s">
        <v>328</v>
      </c>
      <c r="F592" s="123" t="s">
        <v>710</v>
      </c>
      <c r="G592" s="55"/>
      <c r="H592" s="55">
        <v>17</v>
      </c>
      <c r="I592" s="9"/>
      <c r="J592" s="242" t="s">
        <v>396</v>
      </c>
      <c r="K592" s="55">
        <f>17-1</f>
        <v>16</v>
      </c>
      <c r="L592" s="55"/>
      <c r="M592" s="55"/>
      <c r="N592" s="55"/>
      <c r="O592" s="55">
        <f>17-1</f>
        <v>16</v>
      </c>
      <c r="P592" s="55"/>
      <c r="Q592" s="56">
        <v>0</v>
      </c>
      <c r="R592" s="242" t="s">
        <v>396</v>
      </c>
      <c r="S592" s="55"/>
      <c r="T592" s="55"/>
      <c r="U592" s="55"/>
      <c r="V592" s="55"/>
      <c r="W592" s="55"/>
      <c r="X592" s="55">
        <f>17-1</f>
        <v>16</v>
      </c>
      <c r="Y592" s="55"/>
      <c r="Z592" s="56">
        <v>0</v>
      </c>
      <c r="AA592" s="242" t="s">
        <v>396</v>
      </c>
      <c r="AB592" s="242"/>
      <c r="AC592" s="371">
        <f>17-1-1</f>
        <v>15</v>
      </c>
      <c r="AD592" s="446"/>
      <c r="AE592" s="55"/>
      <c r="AF592" s="55"/>
      <c r="AG592" s="55"/>
      <c r="AH592" s="55">
        <f>17-1-1</f>
        <v>15</v>
      </c>
      <c r="AI592" s="55"/>
      <c r="AJ592" s="55"/>
      <c r="AK592" s="55"/>
      <c r="AL592" s="56">
        <v>0</v>
      </c>
      <c r="AM592" s="110" t="s">
        <v>396</v>
      </c>
      <c r="AN592" s="242" t="s">
        <v>650</v>
      </c>
      <c r="AO592" s="490"/>
    </row>
    <row r="593" spans="1:41" s="16" customFormat="1" ht="18" customHeight="1">
      <c r="A593" s="517"/>
      <c r="B593" s="521" t="s">
        <v>1</v>
      </c>
      <c r="C593" s="510" t="s">
        <v>1070</v>
      </c>
      <c r="D593" s="57" t="s">
        <v>447</v>
      </c>
      <c r="E593" s="57" t="s">
        <v>328</v>
      </c>
      <c r="F593" s="123" t="s">
        <v>710</v>
      </c>
      <c r="G593" s="55"/>
      <c r="H593" s="55"/>
      <c r="I593" s="9"/>
      <c r="J593" s="242"/>
      <c r="K593" s="55"/>
      <c r="L593" s="55"/>
      <c r="M593" s="55"/>
      <c r="N593" s="55"/>
      <c r="O593" s="55"/>
      <c r="P593" s="55"/>
      <c r="Q593" s="56"/>
      <c r="R593" s="242"/>
      <c r="S593" s="55"/>
      <c r="T593" s="55"/>
      <c r="U593" s="55"/>
      <c r="V593" s="55"/>
      <c r="W593" s="55"/>
      <c r="X593" s="55"/>
      <c r="Y593" s="55"/>
      <c r="Z593" s="56"/>
      <c r="AA593" s="242"/>
      <c r="AB593" s="242"/>
      <c r="AC593" s="371">
        <v>1</v>
      </c>
      <c r="AD593" s="446"/>
      <c r="AE593" s="55"/>
      <c r="AF593" s="55"/>
      <c r="AG593" s="55"/>
      <c r="AH593" s="55">
        <v>1</v>
      </c>
      <c r="AI593" s="55"/>
      <c r="AJ593" s="55"/>
      <c r="AK593" s="55"/>
      <c r="AL593" s="56">
        <v>0</v>
      </c>
      <c r="AM593" s="110" t="s">
        <v>396</v>
      </c>
      <c r="AN593" s="242"/>
      <c r="AO593" s="490"/>
    </row>
    <row r="594" spans="1:41" s="16" customFormat="1" ht="18" customHeight="1">
      <c r="A594" s="517"/>
      <c r="B594" s="521" t="s">
        <v>1</v>
      </c>
      <c r="C594" s="263" t="s">
        <v>859</v>
      </c>
      <c r="D594" s="57" t="s">
        <v>447</v>
      </c>
      <c r="E594" s="57" t="s">
        <v>328</v>
      </c>
      <c r="F594" s="123" t="s">
        <v>710</v>
      </c>
      <c r="G594" s="55"/>
      <c r="H594" s="55"/>
      <c r="I594" s="9"/>
      <c r="J594" s="242"/>
      <c r="K594" s="55">
        <v>1</v>
      </c>
      <c r="L594" s="55"/>
      <c r="M594" s="55"/>
      <c r="N594" s="55"/>
      <c r="O594" s="55">
        <v>1</v>
      </c>
      <c r="P594" s="55"/>
      <c r="Q594" s="56">
        <v>0</v>
      </c>
      <c r="R594" s="242" t="s">
        <v>396</v>
      </c>
      <c r="S594" s="55"/>
      <c r="T594" s="55"/>
      <c r="U594" s="55"/>
      <c r="V594" s="55"/>
      <c r="W594" s="55"/>
      <c r="X594" s="55">
        <v>1</v>
      </c>
      <c r="Y594" s="55"/>
      <c r="Z594" s="56">
        <v>0</v>
      </c>
      <c r="AA594" s="242" t="s">
        <v>396</v>
      </c>
      <c r="AB594" s="242"/>
      <c r="AC594" s="371">
        <v>1</v>
      </c>
      <c r="AD594" s="446"/>
      <c r="AE594" s="55"/>
      <c r="AF594" s="55"/>
      <c r="AG594" s="55">
        <v>1</v>
      </c>
      <c r="AH594" s="55"/>
      <c r="AI594" s="55"/>
      <c r="AJ594" s="55"/>
      <c r="AK594" s="55"/>
      <c r="AL594" s="56">
        <v>1</v>
      </c>
      <c r="AM594" s="110" t="s">
        <v>668</v>
      </c>
      <c r="AN594" s="242" t="s">
        <v>650</v>
      </c>
      <c r="AO594" s="490"/>
    </row>
    <row r="595" spans="1:41" s="16" customFormat="1" ht="18" hidden="1" customHeight="1">
      <c r="A595" s="517"/>
      <c r="B595" s="521" t="s">
        <v>1</v>
      </c>
      <c r="C595" s="263" t="s">
        <v>414</v>
      </c>
      <c r="D595" s="57" t="s">
        <v>327</v>
      </c>
      <c r="E595" s="57" t="s">
        <v>328</v>
      </c>
      <c r="F595" s="57"/>
      <c r="G595" s="55">
        <v>1</v>
      </c>
      <c r="H595" s="55"/>
      <c r="I595" s="9">
        <v>1</v>
      </c>
      <c r="J595" s="242" t="s">
        <v>17</v>
      </c>
      <c r="K595" s="55"/>
      <c r="L595" s="55"/>
      <c r="M595" s="55"/>
      <c r="N595" s="55"/>
      <c r="O595" s="55"/>
      <c r="P595" s="55"/>
      <c r="Q595" s="9"/>
      <c r="R595" s="242"/>
      <c r="S595" s="55"/>
      <c r="T595" s="55"/>
      <c r="U595" s="55"/>
      <c r="V595" s="55"/>
      <c r="W595" s="55"/>
      <c r="X595" s="55"/>
      <c r="Y595" s="55"/>
      <c r="Z595" s="9"/>
      <c r="AA595" s="242"/>
      <c r="AB595" s="242"/>
      <c r="AC595" s="55"/>
      <c r="AD595" s="55"/>
      <c r="AE595" s="55"/>
      <c r="AF595" s="55"/>
      <c r="AG595" s="55"/>
      <c r="AH595" s="55"/>
      <c r="AI595" s="55"/>
      <c r="AJ595" s="55"/>
      <c r="AK595" s="55"/>
      <c r="AL595" s="9"/>
      <c r="AM595" s="110"/>
      <c r="AN595" s="242" t="s">
        <v>650</v>
      </c>
      <c r="AO595" s="490"/>
    </row>
    <row r="596" spans="1:41" s="16" customFormat="1" ht="18" hidden="1" customHeight="1">
      <c r="A596" s="517"/>
      <c r="B596" s="521" t="s">
        <v>1</v>
      </c>
      <c r="C596" s="263" t="s">
        <v>415</v>
      </c>
      <c r="D596" s="57" t="s">
        <v>327</v>
      </c>
      <c r="E596" s="57" t="s">
        <v>328</v>
      </c>
      <c r="F596" s="57"/>
      <c r="G596" s="55">
        <v>1</v>
      </c>
      <c r="H596" s="55"/>
      <c r="I596" s="9">
        <v>1</v>
      </c>
      <c r="J596" s="242" t="s">
        <v>17</v>
      </c>
      <c r="K596" s="55"/>
      <c r="L596" s="55"/>
      <c r="M596" s="55"/>
      <c r="N596" s="55"/>
      <c r="O596" s="55"/>
      <c r="P596" s="55"/>
      <c r="Q596" s="9"/>
      <c r="R596" s="242"/>
      <c r="S596" s="55"/>
      <c r="T596" s="55"/>
      <c r="U596" s="55"/>
      <c r="V596" s="55"/>
      <c r="W596" s="55"/>
      <c r="X596" s="55"/>
      <c r="Y596" s="55"/>
      <c r="Z596" s="9"/>
      <c r="AA596" s="242"/>
      <c r="AB596" s="242"/>
      <c r="AC596" s="55"/>
      <c r="AD596" s="55"/>
      <c r="AE596" s="55"/>
      <c r="AF596" s="55"/>
      <c r="AG596" s="55"/>
      <c r="AH596" s="55"/>
      <c r="AI596" s="55"/>
      <c r="AJ596" s="55"/>
      <c r="AK596" s="55"/>
      <c r="AL596" s="9"/>
      <c r="AM596" s="110"/>
      <c r="AN596" s="242" t="s">
        <v>650</v>
      </c>
      <c r="AO596" s="490"/>
    </row>
    <row r="597" spans="1:41" s="16" customFormat="1" ht="18" hidden="1" customHeight="1">
      <c r="A597" s="517"/>
      <c r="B597" s="521" t="s">
        <v>1</v>
      </c>
      <c r="C597" s="263" t="s">
        <v>416</v>
      </c>
      <c r="D597" s="57" t="s">
        <v>327</v>
      </c>
      <c r="E597" s="57" t="s">
        <v>328</v>
      </c>
      <c r="F597" s="57"/>
      <c r="G597" s="55">
        <v>1</v>
      </c>
      <c r="H597" s="55"/>
      <c r="I597" s="9">
        <v>1</v>
      </c>
      <c r="J597" s="242" t="s">
        <v>17</v>
      </c>
      <c r="K597" s="55"/>
      <c r="L597" s="55"/>
      <c r="M597" s="55"/>
      <c r="N597" s="55"/>
      <c r="O597" s="55"/>
      <c r="P597" s="55"/>
      <c r="Q597" s="9"/>
      <c r="R597" s="242"/>
      <c r="S597" s="55"/>
      <c r="T597" s="55"/>
      <c r="U597" s="55"/>
      <c r="V597" s="55"/>
      <c r="W597" s="55"/>
      <c r="X597" s="55"/>
      <c r="Y597" s="55"/>
      <c r="Z597" s="9"/>
      <c r="AA597" s="242"/>
      <c r="AB597" s="242"/>
      <c r="AC597" s="55"/>
      <c r="AD597" s="55"/>
      <c r="AE597" s="55"/>
      <c r="AF597" s="55"/>
      <c r="AG597" s="55"/>
      <c r="AH597" s="55"/>
      <c r="AI597" s="55"/>
      <c r="AJ597" s="55"/>
      <c r="AK597" s="55"/>
      <c r="AL597" s="9"/>
      <c r="AM597" s="110"/>
      <c r="AN597" s="242" t="s">
        <v>650</v>
      </c>
      <c r="AO597" s="490"/>
    </row>
    <row r="598" spans="1:41" s="16" customFormat="1" ht="18" hidden="1" customHeight="1">
      <c r="A598" s="517"/>
      <c r="B598" s="521" t="s">
        <v>1</v>
      </c>
      <c r="C598" s="263" t="s">
        <v>417</v>
      </c>
      <c r="D598" s="57" t="s">
        <v>327</v>
      </c>
      <c r="E598" s="57" t="s">
        <v>328</v>
      </c>
      <c r="F598" s="57"/>
      <c r="G598" s="55">
        <v>1</v>
      </c>
      <c r="H598" s="55"/>
      <c r="I598" s="9">
        <v>1</v>
      </c>
      <c r="J598" s="242" t="s">
        <v>17</v>
      </c>
      <c r="K598" s="55"/>
      <c r="L598" s="55"/>
      <c r="M598" s="55"/>
      <c r="N598" s="55"/>
      <c r="O598" s="55"/>
      <c r="P598" s="55"/>
      <c r="Q598" s="9"/>
      <c r="R598" s="242"/>
      <c r="S598" s="55"/>
      <c r="T598" s="55"/>
      <c r="U598" s="55"/>
      <c r="V598" s="55"/>
      <c r="W598" s="55"/>
      <c r="X598" s="55"/>
      <c r="Y598" s="55"/>
      <c r="Z598" s="9"/>
      <c r="AA598" s="242"/>
      <c r="AB598" s="242"/>
      <c r="AC598" s="55"/>
      <c r="AD598" s="55"/>
      <c r="AE598" s="55"/>
      <c r="AF598" s="55"/>
      <c r="AG598" s="55"/>
      <c r="AH598" s="55"/>
      <c r="AI598" s="55"/>
      <c r="AJ598" s="55"/>
      <c r="AK598" s="55"/>
      <c r="AL598" s="9"/>
      <c r="AM598" s="110"/>
      <c r="AN598" s="242" t="s">
        <v>650</v>
      </c>
      <c r="AO598" s="490"/>
    </row>
    <row r="599" spans="1:41" s="16" customFormat="1" ht="18" hidden="1" customHeight="1">
      <c r="A599" s="517"/>
      <c r="B599" s="521" t="s">
        <v>1</v>
      </c>
      <c r="C599" s="263" t="s">
        <v>418</v>
      </c>
      <c r="D599" s="57" t="s">
        <v>327</v>
      </c>
      <c r="E599" s="57" t="s">
        <v>328</v>
      </c>
      <c r="F599" s="57"/>
      <c r="G599" s="55">
        <v>1</v>
      </c>
      <c r="H599" s="55"/>
      <c r="I599" s="9">
        <v>1</v>
      </c>
      <c r="J599" s="242" t="s">
        <v>17</v>
      </c>
      <c r="K599" s="55"/>
      <c r="L599" s="55"/>
      <c r="M599" s="55"/>
      <c r="N599" s="55"/>
      <c r="O599" s="55"/>
      <c r="P599" s="55"/>
      <c r="Q599" s="9"/>
      <c r="R599" s="242"/>
      <c r="S599" s="55"/>
      <c r="T599" s="55"/>
      <c r="U599" s="55"/>
      <c r="V599" s="55"/>
      <c r="W599" s="55"/>
      <c r="X599" s="55"/>
      <c r="Y599" s="55"/>
      <c r="Z599" s="9"/>
      <c r="AA599" s="242"/>
      <c r="AB599" s="242"/>
      <c r="AC599" s="55"/>
      <c r="AD599" s="55"/>
      <c r="AE599" s="55"/>
      <c r="AF599" s="55"/>
      <c r="AG599" s="55"/>
      <c r="AH599" s="55"/>
      <c r="AI599" s="55"/>
      <c r="AJ599" s="55"/>
      <c r="AK599" s="55"/>
      <c r="AL599" s="9"/>
      <c r="AM599" s="110"/>
      <c r="AN599" s="242" t="s">
        <v>650</v>
      </c>
      <c r="AO599" s="490"/>
    </row>
    <row r="600" spans="1:41" s="16" customFormat="1" ht="18" hidden="1" customHeight="1">
      <c r="A600" s="517"/>
      <c r="B600" s="521" t="s">
        <v>1</v>
      </c>
      <c r="C600" s="263" t="s">
        <v>419</v>
      </c>
      <c r="D600" s="57" t="s">
        <v>327</v>
      </c>
      <c r="E600" s="57" t="s">
        <v>328</v>
      </c>
      <c r="F600" s="57"/>
      <c r="G600" s="55">
        <v>1</v>
      </c>
      <c r="H600" s="55"/>
      <c r="I600" s="9">
        <v>1</v>
      </c>
      <c r="J600" s="242" t="s">
        <v>17</v>
      </c>
      <c r="K600" s="55"/>
      <c r="L600" s="55"/>
      <c r="M600" s="55"/>
      <c r="N600" s="55"/>
      <c r="O600" s="55"/>
      <c r="P600" s="55"/>
      <c r="Q600" s="9"/>
      <c r="R600" s="242"/>
      <c r="S600" s="55"/>
      <c r="T600" s="55"/>
      <c r="U600" s="55"/>
      <c r="V600" s="55"/>
      <c r="W600" s="55"/>
      <c r="X600" s="55"/>
      <c r="Y600" s="55"/>
      <c r="Z600" s="9"/>
      <c r="AA600" s="242"/>
      <c r="AB600" s="242"/>
      <c r="AC600" s="55"/>
      <c r="AD600" s="55"/>
      <c r="AE600" s="55"/>
      <c r="AF600" s="55"/>
      <c r="AG600" s="55"/>
      <c r="AH600" s="55"/>
      <c r="AI600" s="55"/>
      <c r="AJ600" s="55"/>
      <c r="AK600" s="55"/>
      <c r="AL600" s="9"/>
      <c r="AM600" s="110"/>
      <c r="AN600" s="242" t="s">
        <v>650</v>
      </c>
      <c r="AO600" s="490"/>
    </row>
    <row r="601" spans="1:41" s="16" customFormat="1" ht="18" hidden="1" customHeight="1">
      <c r="A601" s="517"/>
      <c r="B601" s="521" t="s">
        <v>1</v>
      </c>
      <c r="C601" s="263" t="s">
        <v>420</v>
      </c>
      <c r="D601" s="57" t="s">
        <v>327</v>
      </c>
      <c r="E601" s="57" t="s">
        <v>328</v>
      </c>
      <c r="F601" s="57"/>
      <c r="G601" s="55">
        <v>1</v>
      </c>
      <c r="H601" s="55"/>
      <c r="I601" s="9">
        <v>1</v>
      </c>
      <c r="J601" s="242" t="s">
        <v>17</v>
      </c>
      <c r="K601" s="55"/>
      <c r="L601" s="55"/>
      <c r="M601" s="55"/>
      <c r="N601" s="55"/>
      <c r="O601" s="55"/>
      <c r="P601" s="55"/>
      <c r="Q601" s="9"/>
      <c r="R601" s="242"/>
      <c r="S601" s="55"/>
      <c r="T601" s="55"/>
      <c r="U601" s="55"/>
      <c r="V601" s="55"/>
      <c r="W601" s="55"/>
      <c r="X601" s="55"/>
      <c r="Y601" s="55"/>
      <c r="Z601" s="9"/>
      <c r="AA601" s="242"/>
      <c r="AB601" s="242"/>
      <c r="AC601" s="55"/>
      <c r="AD601" s="55"/>
      <c r="AE601" s="55"/>
      <c r="AF601" s="55"/>
      <c r="AG601" s="55"/>
      <c r="AH601" s="55"/>
      <c r="AI601" s="55"/>
      <c r="AJ601" s="55"/>
      <c r="AK601" s="55"/>
      <c r="AL601" s="9"/>
      <c r="AM601" s="110"/>
      <c r="AN601" s="242" t="s">
        <v>650</v>
      </c>
      <c r="AO601" s="490"/>
    </row>
    <row r="602" spans="1:41" s="16" customFormat="1" ht="18" hidden="1" customHeight="1">
      <c r="A602" s="517"/>
      <c r="B602" s="521" t="s">
        <v>1</v>
      </c>
      <c r="C602" s="263" t="s">
        <v>421</v>
      </c>
      <c r="D602" s="57" t="s">
        <v>327</v>
      </c>
      <c r="E602" s="57" t="s">
        <v>328</v>
      </c>
      <c r="F602" s="57"/>
      <c r="G602" s="55">
        <v>1</v>
      </c>
      <c r="H602" s="55"/>
      <c r="I602" s="9">
        <v>1</v>
      </c>
      <c r="J602" s="242" t="s">
        <v>17</v>
      </c>
      <c r="K602" s="55"/>
      <c r="L602" s="55"/>
      <c r="M602" s="55"/>
      <c r="N602" s="55"/>
      <c r="O602" s="55"/>
      <c r="P602" s="55"/>
      <c r="Q602" s="9"/>
      <c r="R602" s="242"/>
      <c r="S602" s="55"/>
      <c r="T602" s="55"/>
      <c r="U602" s="55"/>
      <c r="V602" s="55"/>
      <c r="W602" s="55"/>
      <c r="X602" s="55"/>
      <c r="Y602" s="55"/>
      <c r="Z602" s="9"/>
      <c r="AA602" s="242"/>
      <c r="AB602" s="242"/>
      <c r="AC602" s="55"/>
      <c r="AD602" s="55"/>
      <c r="AE602" s="55"/>
      <c r="AF602" s="55"/>
      <c r="AG602" s="55"/>
      <c r="AH602" s="55"/>
      <c r="AI602" s="55"/>
      <c r="AJ602" s="55"/>
      <c r="AK602" s="55"/>
      <c r="AL602" s="9"/>
      <c r="AM602" s="110"/>
      <c r="AN602" s="242" t="s">
        <v>650</v>
      </c>
      <c r="AO602" s="490"/>
    </row>
    <row r="603" spans="1:41" s="16" customFormat="1" ht="18" hidden="1" customHeight="1">
      <c r="A603" s="517"/>
      <c r="B603" s="521" t="s">
        <v>1</v>
      </c>
      <c r="C603" s="263" t="s">
        <v>422</v>
      </c>
      <c r="D603" s="57" t="s">
        <v>327</v>
      </c>
      <c r="E603" s="57" t="s">
        <v>328</v>
      </c>
      <c r="F603" s="57"/>
      <c r="G603" s="55">
        <v>1</v>
      </c>
      <c r="H603" s="55"/>
      <c r="I603" s="9">
        <v>1</v>
      </c>
      <c r="J603" s="242" t="s">
        <v>17</v>
      </c>
      <c r="K603" s="55"/>
      <c r="L603" s="55"/>
      <c r="M603" s="55"/>
      <c r="N603" s="55"/>
      <c r="O603" s="55"/>
      <c r="P603" s="55"/>
      <c r="Q603" s="9"/>
      <c r="R603" s="242"/>
      <c r="S603" s="55"/>
      <c r="T603" s="55"/>
      <c r="U603" s="55"/>
      <c r="V603" s="55"/>
      <c r="W603" s="55"/>
      <c r="X603" s="55"/>
      <c r="Y603" s="55"/>
      <c r="Z603" s="9"/>
      <c r="AA603" s="242"/>
      <c r="AB603" s="242"/>
      <c r="AC603" s="55"/>
      <c r="AD603" s="55"/>
      <c r="AE603" s="55"/>
      <c r="AF603" s="55"/>
      <c r="AG603" s="55"/>
      <c r="AH603" s="55"/>
      <c r="AI603" s="55"/>
      <c r="AJ603" s="55"/>
      <c r="AK603" s="55"/>
      <c r="AL603" s="9"/>
      <c r="AM603" s="110"/>
      <c r="AN603" s="242" t="s">
        <v>650</v>
      </c>
      <c r="AO603" s="490"/>
    </row>
    <row r="604" spans="1:41" s="16" customFormat="1" ht="18" hidden="1" customHeight="1">
      <c r="A604" s="517"/>
      <c r="B604" s="521" t="s">
        <v>1</v>
      </c>
      <c r="C604" s="263" t="s">
        <v>423</v>
      </c>
      <c r="D604" s="57" t="s">
        <v>327</v>
      </c>
      <c r="E604" s="57" t="s">
        <v>328</v>
      </c>
      <c r="F604" s="57"/>
      <c r="G604" s="55">
        <v>1</v>
      </c>
      <c r="H604" s="55"/>
      <c r="I604" s="9">
        <v>1</v>
      </c>
      <c r="J604" s="242" t="s">
        <v>17</v>
      </c>
      <c r="K604" s="55"/>
      <c r="L604" s="55"/>
      <c r="M604" s="55"/>
      <c r="N604" s="55"/>
      <c r="O604" s="55"/>
      <c r="P604" s="55"/>
      <c r="Q604" s="9"/>
      <c r="R604" s="242"/>
      <c r="S604" s="55"/>
      <c r="T604" s="55"/>
      <c r="U604" s="55"/>
      <c r="V604" s="55"/>
      <c r="W604" s="55"/>
      <c r="X604" s="55"/>
      <c r="Y604" s="55"/>
      <c r="Z604" s="9"/>
      <c r="AA604" s="242"/>
      <c r="AB604" s="242"/>
      <c r="AC604" s="55"/>
      <c r="AD604" s="55"/>
      <c r="AE604" s="55"/>
      <c r="AF604" s="55"/>
      <c r="AG604" s="55"/>
      <c r="AH604" s="55"/>
      <c r="AI604" s="55"/>
      <c r="AJ604" s="55"/>
      <c r="AK604" s="55"/>
      <c r="AL604" s="9"/>
      <c r="AM604" s="110"/>
      <c r="AN604" s="242" t="s">
        <v>650</v>
      </c>
      <c r="AO604" s="490"/>
    </row>
    <row r="605" spans="1:41" s="16" customFormat="1" ht="18" hidden="1" customHeight="1">
      <c r="A605" s="517"/>
      <c r="B605" s="521" t="s">
        <v>1</v>
      </c>
      <c r="C605" s="263" t="s">
        <v>525</v>
      </c>
      <c r="D605" s="57" t="s">
        <v>327</v>
      </c>
      <c r="E605" s="57" t="s">
        <v>328</v>
      </c>
      <c r="F605" s="57"/>
      <c r="G605" s="55">
        <v>1</v>
      </c>
      <c r="H605" s="55"/>
      <c r="I605" s="9">
        <v>1</v>
      </c>
      <c r="J605" s="242" t="s">
        <v>17</v>
      </c>
      <c r="K605" s="55"/>
      <c r="L605" s="55"/>
      <c r="M605" s="55"/>
      <c r="N605" s="55"/>
      <c r="O605" s="55"/>
      <c r="P605" s="55"/>
      <c r="Q605" s="9"/>
      <c r="R605" s="242"/>
      <c r="S605" s="55"/>
      <c r="T605" s="55"/>
      <c r="U605" s="55"/>
      <c r="V605" s="55"/>
      <c r="W605" s="55"/>
      <c r="X605" s="55"/>
      <c r="Y605" s="55"/>
      <c r="Z605" s="9"/>
      <c r="AA605" s="242"/>
      <c r="AB605" s="242"/>
      <c r="AC605" s="55"/>
      <c r="AD605" s="55"/>
      <c r="AE605" s="55"/>
      <c r="AF605" s="55"/>
      <c r="AG605" s="55"/>
      <c r="AH605" s="55"/>
      <c r="AI605" s="55"/>
      <c r="AJ605" s="55"/>
      <c r="AK605" s="55"/>
      <c r="AL605" s="9"/>
      <c r="AM605" s="110"/>
      <c r="AN605" s="242" t="s">
        <v>650</v>
      </c>
      <c r="AO605" s="490"/>
    </row>
    <row r="606" spans="1:41" s="16" customFormat="1" ht="18" hidden="1" customHeight="1">
      <c r="A606" s="517"/>
      <c r="B606" s="521" t="s">
        <v>1</v>
      </c>
      <c r="C606" s="263" t="s">
        <v>424</v>
      </c>
      <c r="D606" s="57" t="s">
        <v>327</v>
      </c>
      <c r="E606" s="57" t="s">
        <v>328</v>
      </c>
      <c r="F606" s="57"/>
      <c r="G606" s="55">
        <v>1</v>
      </c>
      <c r="H606" s="55"/>
      <c r="I606" s="9">
        <v>1</v>
      </c>
      <c r="J606" s="242" t="s">
        <v>17</v>
      </c>
      <c r="K606" s="55"/>
      <c r="L606" s="55"/>
      <c r="M606" s="55"/>
      <c r="N606" s="55"/>
      <c r="O606" s="55"/>
      <c r="P606" s="55"/>
      <c r="Q606" s="9"/>
      <c r="R606" s="242"/>
      <c r="S606" s="55"/>
      <c r="T606" s="55"/>
      <c r="U606" s="55"/>
      <c r="V606" s="55"/>
      <c r="W606" s="55"/>
      <c r="X606" s="55"/>
      <c r="Y606" s="55"/>
      <c r="Z606" s="9"/>
      <c r="AA606" s="242"/>
      <c r="AB606" s="242"/>
      <c r="AC606" s="55"/>
      <c r="AD606" s="55"/>
      <c r="AE606" s="55"/>
      <c r="AF606" s="55"/>
      <c r="AG606" s="55"/>
      <c r="AH606" s="55"/>
      <c r="AI606" s="55"/>
      <c r="AJ606" s="55"/>
      <c r="AK606" s="55"/>
      <c r="AL606" s="9"/>
      <c r="AM606" s="110"/>
      <c r="AN606" s="242" t="s">
        <v>650</v>
      </c>
      <c r="AO606" s="490"/>
    </row>
    <row r="607" spans="1:41" s="16" customFormat="1" ht="18" hidden="1" customHeight="1">
      <c r="A607" s="517"/>
      <c r="B607" s="521" t="s">
        <v>1</v>
      </c>
      <c r="C607" s="263" t="s">
        <v>425</v>
      </c>
      <c r="D607" s="57" t="s">
        <v>327</v>
      </c>
      <c r="E607" s="57" t="s">
        <v>328</v>
      </c>
      <c r="F607" s="57"/>
      <c r="G607" s="55">
        <v>1</v>
      </c>
      <c r="H607" s="55"/>
      <c r="I607" s="9">
        <v>1</v>
      </c>
      <c r="J607" s="242" t="s">
        <v>17</v>
      </c>
      <c r="K607" s="55"/>
      <c r="L607" s="55"/>
      <c r="M607" s="55"/>
      <c r="N607" s="55"/>
      <c r="O607" s="55"/>
      <c r="P607" s="55"/>
      <c r="Q607" s="9"/>
      <c r="R607" s="242"/>
      <c r="S607" s="55"/>
      <c r="T607" s="55"/>
      <c r="U607" s="55"/>
      <c r="V607" s="55"/>
      <c r="W607" s="55"/>
      <c r="X607" s="55"/>
      <c r="Y607" s="55"/>
      <c r="Z607" s="9"/>
      <c r="AA607" s="242"/>
      <c r="AB607" s="242"/>
      <c r="AC607" s="55"/>
      <c r="AD607" s="55"/>
      <c r="AE607" s="55"/>
      <c r="AF607" s="55"/>
      <c r="AG607" s="55"/>
      <c r="AH607" s="55"/>
      <c r="AI607" s="55"/>
      <c r="AJ607" s="55"/>
      <c r="AK607" s="55"/>
      <c r="AL607" s="9"/>
      <c r="AM607" s="110"/>
      <c r="AN607" s="242" t="s">
        <v>650</v>
      </c>
      <c r="AO607" s="490"/>
    </row>
    <row r="608" spans="1:41" s="16" customFormat="1" ht="18" hidden="1" customHeight="1">
      <c r="A608" s="517"/>
      <c r="B608" s="521" t="s">
        <v>1</v>
      </c>
      <c r="C608" s="263" t="s">
        <v>426</v>
      </c>
      <c r="D608" s="57" t="s">
        <v>395</v>
      </c>
      <c r="E608" s="57" t="s">
        <v>328</v>
      </c>
      <c r="F608" s="57"/>
      <c r="G608" s="55">
        <v>1</v>
      </c>
      <c r="H608" s="55"/>
      <c r="I608" s="9">
        <v>1</v>
      </c>
      <c r="J608" s="242" t="s">
        <v>17</v>
      </c>
      <c r="K608" s="55"/>
      <c r="L608" s="55"/>
      <c r="M608" s="55"/>
      <c r="N608" s="55"/>
      <c r="O608" s="55"/>
      <c r="P608" s="55"/>
      <c r="Q608" s="9"/>
      <c r="R608" s="242"/>
      <c r="S608" s="55"/>
      <c r="T608" s="55"/>
      <c r="U608" s="55"/>
      <c r="V608" s="55"/>
      <c r="W608" s="55"/>
      <c r="X608" s="55"/>
      <c r="Y608" s="55"/>
      <c r="Z608" s="9"/>
      <c r="AA608" s="242"/>
      <c r="AB608" s="242"/>
      <c r="AC608" s="55"/>
      <c r="AD608" s="55"/>
      <c r="AE608" s="55"/>
      <c r="AF608" s="55"/>
      <c r="AG608" s="55"/>
      <c r="AH608" s="55"/>
      <c r="AI608" s="55"/>
      <c r="AJ608" s="55"/>
      <c r="AK608" s="55"/>
      <c r="AL608" s="9"/>
      <c r="AM608" s="110"/>
      <c r="AN608" s="242" t="s">
        <v>650</v>
      </c>
      <c r="AO608" s="490"/>
    </row>
    <row r="609" spans="1:41" s="16" customFormat="1" ht="18" hidden="1" customHeight="1">
      <c r="A609" s="517"/>
      <c r="B609" s="521" t="s">
        <v>1</v>
      </c>
      <c r="C609" s="263" t="s">
        <v>427</v>
      </c>
      <c r="D609" s="57" t="s">
        <v>327</v>
      </c>
      <c r="E609" s="57" t="s">
        <v>328</v>
      </c>
      <c r="F609" s="57"/>
      <c r="G609" s="55">
        <v>1</v>
      </c>
      <c r="H609" s="55"/>
      <c r="I609" s="9">
        <v>1</v>
      </c>
      <c r="J609" s="242" t="s">
        <v>17</v>
      </c>
      <c r="K609" s="55"/>
      <c r="L609" s="55"/>
      <c r="M609" s="55"/>
      <c r="N609" s="55"/>
      <c r="O609" s="55"/>
      <c r="P609" s="55"/>
      <c r="Q609" s="9"/>
      <c r="R609" s="242"/>
      <c r="S609" s="55"/>
      <c r="T609" s="55"/>
      <c r="U609" s="55"/>
      <c r="V609" s="55"/>
      <c r="W609" s="55"/>
      <c r="X609" s="55"/>
      <c r="Y609" s="55"/>
      <c r="Z609" s="9"/>
      <c r="AA609" s="242"/>
      <c r="AB609" s="242"/>
      <c r="AC609" s="55"/>
      <c r="AD609" s="55"/>
      <c r="AE609" s="55"/>
      <c r="AF609" s="55"/>
      <c r="AG609" s="55"/>
      <c r="AH609" s="55"/>
      <c r="AI609" s="55"/>
      <c r="AJ609" s="55"/>
      <c r="AK609" s="55"/>
      <c r="AL609" s="9"/>
      <c r="AM609" s="110"/>
      <c r="AN609" s="242" t="s">
        <v>650</v>
      </c>
      <c r="AO609" s="490"/>
    </row>
    <row r="610" spans="1:41" s="16" customFormat="1" ht="18" hidden="1" customHeight="1">
      <c r="A610" s="517"/>
      <c r="B610" s="521" t="s">
        <v>1</v>
      </c>
      <c r="C610" s="263" t="s">
        <v>428</v>
      </c>
      <c r="D610" s="57" t="s">
        <v>327</v>
      </c>
      <c r="E610" s="57" t="s">
        <v>328</v>
      </c>
      <c r="F610" s="57"/>
      <c r="G610" s="55">
        <v>1</v>
      </c>
      <c r="H610" s="55"/>
      <c r="I610" s="9">
        <v>1</v>
      </c>
      <c r="J610" s="242" t="s">
        <v>17</v>
      </c>
      <c r="K610" s="55"/>
      <c r="L610" s="55"/>
      <c r="M610" s="55"/>
      <c r="N610" s="55"/>
      <c r="O610" s="55"/>
      <c r="P610" s="55"/>
      <c r="Q610" s="9"/>
      <c r="R610" s="242"/>
      <c r="S610" s="55"/>
      <c r="T610" s="55"/>
      <c r="U610" s="55"/>
      <c r="V610" s="55"/>
      <c r="W610" s="55"/>
      <c r="X610" s="55"/>
      <c r="Y610" s="55"/>
      <c r="Z610" s="9"/>
      <c r="AA610" s="242"/>
      <c r="AB610" s="242"/>
      <c r="AC610" s="55"/>
      <c r="AD610" s="55"/>
      <c r="AE610" s="55"/>
      <c r="AF610" s="55"/>
      <c r="AG610" s="55"/>
      <c r="AH610" s="55"/>
      <c r="AI610" s="55"/>
      <c r="AJ610" s="55"/>
      <c r="AK610" s="55"/>
      <c r="AL610" s="9"/>
      <c r="AM610" s="110"/>
      <c r="AN610" s="242" t="s">
        <v>650</v>
      </c>
      <c r="AO610" s="490"/>
    </row>
    <row r="611" spans="1:41" s="16" customFormat="1" ht="18" hidden="1" customHeight="1">
      <c r="A611" s="517"/>
      <c r="B611" s="521" t="s">
        <v>1</v>
      </c>
      <c r="C611" s="263" t="s">
        <v>429</v>
      </c>
      <c r="D611" s="57" t="s">
        <v>327</v>
      </c>
      <c r="E611" s="57" t="s">
        <v>328</v>
      </c>
      <c r="F611" s="57"/>
      <c r="G611" s="55">
        <v>1</v>
      </c>
      <c r="H611" s="55"/>
      <c r="I611" s="9">
        <v>1</v>
      </c>
      <c r="J611" s="242" t="s">
        <v>17</v>
      </c>
      <c r="K611" s="55"/>
      <c r="L611" s="55"/>
      <c r="M611" s="55"/>
      <c r="N611" s="55"/>
      <c r="O611" s="55"/>
      <c r="P611" s="55"/>
      <c r="Q611" s="9"/>
      <c r="R611" s="242"/>
      <c r="S611" s="55"/>
      <c r="T611" s="55"/>
      <c r="U611" s="55"/>
      <c r="V611" s="55"/>
      <c r="W611" s="55"/>
      <c r="X611" s="55"/>
      <c r="Y611" s="55"/>
      <c r="Z611" s="9"/>
      <c r="AA611" s="242"/>
      <c r="AB611" s="242"/>
      <c r="AC611" s="55"/>
      <c r="AD611" s="55"/>
      <c r="AE611" s="55"/>
      <c r="AF611" s="55"/>
      <c r="AG611" s="55"/>
      <c r="AH611" s="55"/>
      <c r="AI611" s="55"/>
      <c r="AJ611" s="55"/>
      <c r="AK611" s="55"/>
      <c r="AL611" s="9"/>
      <c r="AM611" s="110"/>
      <c r="AN611" s="242" t="s">
        <v>650</v>
      </c>
      <c r="AO611" s="490"/>
    </row>
    <row r="612" spans="1:41" s="16" customFormat="1" ht="18" hidden="1" customHeight="1">
      <c r="A612" s="517"/>
      <c r="B612" s="521" t="s">
        <v>1</v>
      </c>
      <c r="C612" s="263" t="s">
        <v>430</v>
      </c>
      <c r="D612" s="57" t="s">
        <v>327</v>
      </c>
      <c r="E612" s="57" t="s">
        <v>328</v>
      </c>
      <c r="F612" s="57"/>
      <c r="G612" s="55">
        <v>1</v>
      </c>
      <c r="H612" s="55"/>
      <c r="I612" s="9">
        <v>1</v>
      </c>
      <c r="J612" s="242" t="s">
        <v>17</v>
      </c>
      <c r="K612" s="55"/>
      <c r="L612" s="55"/>
      <c r="M612" s="55"/>
      <c r="N612" s="55"/>
      <c r="O612" s="55"/>
      <c r="P612" s="55"/>
      <c r="Q612" s="9"/>
      <c r="R612" s="242"/>
      <c r="S612" s="55"/>
      <c r="T612" s="55"/>
      <c r="U612" s="55"/>
      <c r="V612" s="55"/>
      <c r="W612" s="55"/>
      <c r="X612" s="55"/>
      <c r="Y612" s="55"/>
      <c r="Z612" s="9"/>
      <c r="AA612" s="242"/>
      <c r="AB612" s="242"/>
      <c r="AC612" s="55"/>
      <c r="AD612" s="55"/>
      <c r="AE612" s="55"/>
      <c r="AF612" s="55"/>
      <c r="AG612" s="55"/>
      <c r="AH612" s="55"/>
      <c r="AI612" s="55"/>
      <c r="AJ612" s="55"/>
      <c r="AK612" s="55"/>
      <c r="AL612" s="9"/>
      <c r="AM612" s="110"/>
      <c r="AN612" s="242" t="s">
        <v>650</v>
      </c>
      <c r="AO612" s="490"/>
    </row>
    <row r="613" spans="1:41" s="16" customFormat="1" ht="18" hidden="1" customHeight="1">
      <c r="A613" s="517"/>
      <c r="B613" s="521" t="s">
        <v>1</v>
      </c>
      <c r="C613" s="263" t="s">
        <v>431</v>
      </c>
      <c r="D613" s="57" t="s">
        <v>327</v>
      </c>
      <c r="E613" s="57" t="s">
        <v>328</v>
      </c>
      <c r="F613" s="57"/>
      <c r="G613" s="55">
        <v>1</v>
      </c>
      <c r="H613" s="55"/>
      <c r="I613" s="9">
        <v>1</v>
      </c>
      <c r="J613" s="242" t="s">
        <v>17</v>
      </c>
      <c r="K613" s="55"/>
      <c r="L613" s="55"/>
      <c r="M613" s="55"/>
      <c r="N613" s="55"/>
      <c r="O613" s="55"/>
      <c r="P613" s="55"/>
      <c r="Q613" s="9"/>
      <c r="R613" s="242"/>
      <c r="S613" s="55"/>
      <c r="T613" s="55"/>
      <c r="U613" s="55"/>
      <c r="V613" s="55"/>
      <c r="W613" s="55"/>
      <c r="X613" s="55"/>
      <c r="Y613" s="55"/>
      <c r="Z613" s="9"/>
      <c r="AA613" s="242"/>
      <c r="AB613" s="242"/>
      <c r="AC613" s="55"/>
      <c r="AD613" s="55"/>
      <c r="AE613" s="55"/>
      <c r="AF613" s="55"/>
      <c r="AG613" s="55"/>
      <c r="AH613" s="55"/>
      <c r="AI613" s="55"/>
      <c r="AJ613" s="55"/>
      <c r="AK613" s="55"/>
      <c r="AL613" s="9"/>
      <c r="AM613" s="110"/>
      <c r="AN613" s="242" t="s">
        <v>650</v>
      </c>
      <c r="AO613" s="490"/>
    </row>
    <row r="614" spans="1:41" s="16" customFormat="1" ht="18" hidden="1" customHeight="1">
      <c r="A614" s="517"/>
      <c r="B614" s="521" t="s">
        <v>1</v>
      </c>
      <c r="C614" s="57" t="s">
        <v>432</v>
      </c>
      <c r="D614" s="57" t="s">
        <v>327</v>
      </c>
      <c r="E614" s="57" t="s">
        <v>328</v>
      </c>
      <c r="F614" s="57"/>
      <c r="G614" s="55">
        <v>1</v>
      </c>
      <c r="H614" s="55"/>
      <c r="I614" s="9">
        <v>1</v>
      </c>
      <c r="J614" s="242" t="s">
        <v>17</v>
      </c>
      <c r="K614" s="55"/>
      <c r="L614" s="55"/>
      <c r="M614" s="55"/>
      <c r="N614" s="55"/>
      <c r="O614" s="55"/>
      <c r="P614" s="55"/>
      <c r="Q614" s="9"/>
      <c r="R614" s="242"/>
      <c r="S614" s="55"/>
      <c r="T614" s="55"/>
      <c r="U614" s="55"/>
      <c r="V614" s="55"/>
      <c r="W614" s="55"/>
      <c r="X614" s="55"/>
      <c r="Y614" s="55"/>
      <c r="Z614" s="9"/>
      <c r="AA614" s="242"/>
      <c r="AB614" s="242"/>
      <c r="AC614" s="55"/>
      <c r="AD614" s="55"/>
      <c r="AE614" s="55"/>
      <c r="AF614" s="55"/>
      <c r="AG614" s="55"/>
      <c r="AH614" s="55"/>
      <c r="AI614" s="55"/>
      <c r="AJ614" s="55"/>
      <c r="AK614" s="55"/>
      <c r="AL614" s="9"/>
      <c r="AM614" s="110"/>
      <c r="AN614" s="242" t="s">
        <v>650</v>
      </c>
      <c r="AO614" s="490"/>
    </row>
    <row r="615" spans="1:41" s="16" customFormat="1" ht="18" hidden="1" customHeight="1">
      <c r="A615" s="517"/>
      <c r="B615" s="521" t="s">
        <v>1</v>
      </c>
      <c r="C615" s="263" t="s">
        <v>433</v>
      </c>
      <c r="D615" s="57" t="s">
        <v>327</v>
      </c>
      <c r="E615" s="57" t="s">
        <v>328</v>
      </c>
      <c r="F615" s="57"/>
      <c r="G615" s="55">
        <v>1</v>
      </c>
      <c r="H615" s="55"/>
      <c r="I615" s="9">
        <v>1</v>
      </c>
      <c r="J615" s="242" t="s">
        <v>17</v>
      </c>
      <c r="K615" s="55"/>
      <c r="L615" s="55"/>
      <c r="M615" s="55"/>
      <c r="N615" s="55"/>
      <c r="O615" s="55"/>
      <c r="P615" s="55"/>
      <c r="Q615" s="9"/>
      <c r="R615" s="242"/>
      <c r="S615" s="55"/>
      <c r="T615" s="55"/>
      <c r="U615" s="55"/>
      <c r="V615" s="55"/>
      <c r="W615" s="55"/>
      <c r="X615" s="55"/>
      <c r="Y615" s="55"/>
      <c r="Z615" s="9"/>
      <c r="AA615" s="242"/>
      <c r="AB615" s="242"/>
      <c r="AC615" s="55"/>
      <c r="AD615" s="55"/>
      <c r="AE615" s="55"/>
      <c r="AF615" s="55"/>
      <c r="AG615" s="55"/>
      <c r="AH615" s="55"/>
      <c r="AI615" s="55"/>
      <c r="AJ615" s="55"/>
      <c r="AK615" s="55"/>
      <c r="AL615" s="9"/>
      <c r="AM615" s="110"/>
      <c r="AN615" s="242" t="s">
        <v>650</v>
      </c>
      <c r="AO615" s="490"/>
    </row>
    <row r="616" spans="1:41" s="16" customFormat="1" ht="18" hidden="1" customHeight="1">
      <c r="A616" s="517"/>
      <c r="B616" s="521" t="s">
        <v>1</v>
      </c>
      <c r="C616" s="263" t="s">
        <v>434</v>
      </c>
      <c r="D616" s="57" t="s">
        <v>327</v>
      </c>
      <c r="E616" s="57" t="s">
        <v>328</v>
      </c>
      <c r="F616" s="57"/>
      <c r="G616" s="55">
        <v>1</v>
      </c>
      <c r="H616" s="55"/>
      <c r="I616" s="9">
        <v>1</v>
      </c>
      <c r="J616" s="242" t="s">
        <v>17</v>
      </c>
      <c r="K616" s="55"/>
      <c r="L616" s="55"/>
      <c r="M616" s="55"/>
      <c r="N616" s="55"/>
      <c r="O616" s="55"/>
      <c r="P616" s="55"/>
      <c r="Q616" s="9"/>
      <c r="R616" s="242"/>
      <c r="S616" s="55"/>
      <c r="T616" s="55"/>
      <c r="U616" s="55"/>
      <c r="V616" s="55"/>
      <c r="W616" s="55"/>
      <c r="X616" s="55"/>
      <c r="Y616" s="55"/>
      <c r="Z616" s="9"/>
      <c r="AA616" s="242"/>
      <c r="AB616" s="242"/>
      <c r="AC616" s="55"/>
      <c r="AD616" s="55"/>
      <c r="AE616" s="55"/>
      <c r="AF616" s="55"/>
      <c r="AG616" s="55"/>
      <c r="AH616" s="55"/>
      <c r="AI616" s="55"/>
      <c r="AJ616" s="55"/>
      <c r="AK616" s="55"/>
      <c r="AL616" s="9"/>
      <c r="AM616" s="110"/>
      <c r="AN616" s="242" t="s">
        <v>650</v>
      </c>
      <c r="AO616" s="490"/>
    </row>
    <row r="617" spans="1:41" s="16" customFormat="1" ht="18" hidden="1" customHeight="1">
      <c r="A617" s="517"/>
      <c r="B617" s="521" t="s">
        <v>1</v>
      </c>
      <c r="C617" s="263" t="s">
        <v>435</v>
      </c>
      <c r="D617" s="57" t="s">
        <v>327</v>
      </c>
      <c r="E617" s="57" t="s">
        <v>328</v>
      </c>
      <c r="F617" s="57"/>
      <c r="G617" s="55">
        <v>1</v>
      </c>
      <c r="H617" s="55"/>
      <c r="I617" s="9">
        <v>1</v>
      </c>
      <c r="J617" s="242" t="s">
        <v>17</v>
      </c>
      <c r="K617" s="55"/>
      <c r="L617" s="55"/>
      <c r="M617" s="55"/>
      <c r="N617" s="55"/>
      <c r="O617" s="55"/>
      <c r="P617" s="55"/>
      <c r="Q617" s="9"/>
      <c r="R617" s="242"/>
      <c r="S617" s="55"/>
      <c r="T617" s="55"/>
      <c r="U617" s="55"/>
      <c r="V617" s="55"/>
      <c r="W617" s="55"/>
      <c r="X617" s="55"/>
      <c r="Y617" s="55"/>
      <c r="Z617" s="9"/>
      <c r="AA617" s="242"/>
      <c r="AB617" s="242"/>
      <c r="AC617" s="55"/>
      <c r="AD617" s="55"/>
      <c r="AE617" s="55"/>
      <c r="AF617" s="55"/>
      <c r="AG617" s="55"/>
      <c r="AH617" s="55"/>
      <c r="AI617" s="55"/>
      <c r="AJ617" s="55"/>
      <c r="AK617" s="55"/>
      <c r="AL617" s="9"/>
      <c r="AM617" s="110"/>
      <c r="AN617" s="242" t="s">
        <v>650</v>
      </c>
      <c r="AO617" s="490"/>
    </row>
    <row r="618" spans="1:41" s="16" customFormat="1" ht="18" hidden="1" customHeight="1">
      <c r="A618" s="517"/>
      <c r="B618" s="521" t="s">
        <v>1</v>
      </c>
      <c r="C618" s="263" t="s">
        <v>436</v>
      </c>
      <c r="D618" s="57" t="s">
        <v>327</v>
      </c>
      <c r="E618" s="57" t="s">
        <v>328</v>
      </c>
      <c r="F618" s="57"/>
      <c r="G618" s="55">
        <v>1</v>
      </c>
      <c r="H618" s="55"/>
      <c r="I618" s="9">
        <v>1</v>
      </c>
      <c r="J618" s="242" t="s">
        <v>17</v>
      </c>
      <c r="K618" s="55"/>
      <c r="L618" s="55"/>
      <c r="M618" s="55"/>
      <c r="N618" s="55"/>
      <c r="O618" s="55"/>
      <c r="P618" s="55"/>
      <c r="Q618" s="9"/>
      <c r="R618" s="242"/>
      <c r="S618" s="55"/>
      <c r="T618" s="55"/>
      <c r="U618" s="55"/>
      <c r="V618" s="55"/>
      <c r="W618" s="55"/>
      <c r="X618" s="55"/>
      <c r="Y618" s="55"/>
      <c r="Z618" s="9"/>
      <c r="AA618" s="242"/>
      <c r="AB618" s="242"/>
      <c r="AC618" s="55"/>
      <c r="AD618" s="55"/>
      <c r="AE618" s="55"/>
      <c r="AF618" s="55"/>
      <c r="AG618" s="55"/>
      <c r="AH618" s="55"/>
      <c r="AI618" s="55"/>
      <c r="AJ618" s="55"/>
      <c r="AK618" s="55"/>
      <c r="AL618" s="9"/>
      <c r="AM618" s="110"/>
      <c r="AN618" s="242" t="s">
        <v>650</v>
      </c>
      <c r="AO618" s="490"/>
    </row>
    <row r="619" spans="1:41" s="16" customFormat="1" ht="28.5" hidden="1" customHeight="1">
      <c r="A619" s="517"/>
      <c r="B619" s="521" t="s">
        <v>1</v>
      </c>
      <c r="C619" s="57" t="s">
        <v>437</v>
      </c>
      <c r="D619" s="57" t="s">
        <v>327</v>
      </c>
      <c r="E619" s="57" t="s">
        <v>328</v>
      </c>
      <c r="F619" s="57"/>
      <c r="G619" s="55">
        <v>1</v>
      </c>
      <c r="H619" s="55"/>
      <c r="I619" s="9">
        <v>1</v>
      </c>
      <c r="J619" s="242" t="s">
        <v>17</v>
      </c>
      <c r="K619" s="55"/>
      <c r="L619" s="55"/>
      <c r="M619" s="55"/>
      <c r="N619" s="55"/>
      <c r="O619" s="55"/>
      <c r="P619" s="55"/>
      <c r="Q619" s="9"/>
      <c r="R619" s="242"/>
      <c r="S619" s="55"/>
      <c r="T619" s="55"/>
      <c r="U619" s="55"/>
      <c r="V619" s="55"/>
      <c r="W619" s="55"/>
      <c r="X619" s="55"/>
      <c r="Y619" s="55"/>
      <c r="Z619" s="9"/>
      <c r="AA619" s="242"/>
      <c r="AB619" s="242"/>
      <c r="AC619" s="55"/>
      <c r="AD619" s="55"/>
      <c r="AE619" s="55"/>
      <c r="AF619" s="55"/>
      <c r="AG619" s="55"/>
      <c r="AH619" s="55"/>
      <c r="AI619" s="55"/>
      <c r="AJ619" s="55"/>
      <c r="AK619" s="55"/>
      <c r="AL619" s="9"/>
      <c r="AM619" s="110"/>
      <c r="AN619" s="242" t="s">
        <v>650</v>
      </c>
      <c r="AO619" s="490"/>
    </row>
    <row r="620" spans="1:41" s="16" customFormat="1" ht="23.25" hidden="1" customHeight="1">
      <c r="A620" s="517"/>
      <c r="B620" s="521" t="s">
        <v>1</v>
      </c>
      <c r="C620" s="57" t="s">
        <v>438</v>
      </c>
      <c r="D620" s="57" t="s">
        <v>327</v>
      </c>
      <c r="E620" s="57" t="s">
        <v>328</v>
      </c>
      <c r="F620" s="57"/>
      <c r="G620" s="55">
        <v>1</v>
      </c>
      <c r="H620" s="55"/>
      <c r="I620" s="9">
        <v>1</v>
      </c>
      <c r="J620" s="242" t="s">
        <v>17</v>
      </c>
      <c r="K620" s="55"/>
      <c r="L620" s="55"/>
      <c r="M620" s="55"/>
      <c r="N620" s="55"/>
      <c r="O620" s="55"/>
      <c r="P620" s="55"/>
      <c r="Q620" s="9"/>
      <c r="R620" s="242"/>
      <c r="S620" s="55"/>
      <c r="T620" s="55"/>
      <c r="U620" s="55"/>
      <c r="V620" s="55"/>
      <c r="W620" s="55"/>
      <c r="X620" s="55"/>
      <c r="Y620" s="55"/>
      <c r="Z620" s="9"/>
      <c r="AA620" s="242"/>
      <c r="AB620" s="242"/>
      <c r="AC620" s="55"/>
      <c r="AD620" s="55"/>
      <c r="AE620" s="55"/>
      <c r="AF620" s="55"/>
      <c r="AG620" s="55"/>
      <c r="AH620" s="55"/>
      <c r="AI620" s="55"/>
      <c r="AJ620" s="55"/>
      <c r="AK620" s="55"/>
      <c r="AL620" s="9"/>
      <c r="AM620" s="110"/>
      <c r="AN620" s="242" t="s">
        <v>650</v>
      </c>
      <c r="AO620" s="490"/>
    </row>
    <row r="621" spans="1:41" s="16" customFormat="1" ht="18" hidden="1" customHeight="1">
      <c r="A621" s="517"/>
      <c r="B621" s="521" t="s">
        <v>1</v>
      </c>
      <c r="C621" s="263" t="s">
        <v>439</v>
      </c>
      <c r="D621" s="57" t="s">
        <v>327</v>
      </c>
      <c r="E621" s="57" t="s">
        <v>328</v>
      </c>
      <c r="F621" s="57"/>
      <c r="G621" s="55">
        <v>1</v>
      </c>
      <c r="H621" s="55"/>
      <c r="I621" s="9">
        <v>1</v>
      </c>
      <c r="J621" s="242" t="s">
        <v>17</v>
      </c>
      <c r="K621" s="55"/>
      <c r="L621" s="55"/>
      <c r="M621" s="55"/>
      <c r="N621" s="55"/>
      <c r="O621" s="55"/>
      <c r="P621" s="55"/>
      <c r="Q621" s="9"/>
      <c r="R621" s="242"/>
      <c r="S621" s="55"/>
      <c r="T621" s="55"/>
      <c r="U621" s="55"/>
      <c r="V621" s="55"/>
      <c r="W621" s="55"/>
      <c r="X621" s="55"/>
      <c r="Y621" s="55"/>
      <c r="Z621" s="9"/>
      <c r="AA621" s="242"/>
      <c r="AB621" s="242"/>
      <c r="AC621" s="55"/>
      <c r="AD621" s="55"/>
      <c r="AE621" s="55"/>
      <c r="AF621" s="55"/>
      <c r="AG621" s="55"/>
      <c r="AH621" s="55"/>
      <c r="AI621" s="55"/>
      <c r="AJ621" s="55"/>
      <c r="AK621" s="55"/>
      <c r="AL621" s="9"/>
      <c r="AM621" s="110"/>
      <c r="AN621" s="242" t="s">
        <v>650</v>
      </c>
      <c r="AO621" s="490"/>
    </row>
    <row r="622" spans="1:41" s="16" customFormat="1" ht="18" hidden="1" customHeight="1">
      <c r="A622" s="517"/>
      <c r="B622" s="521" t="s">
        <v>1</v>
      </c>
      <c r="C622" s="263" t="s">
        <v>440</v>
      </c>
      <c r="D622" s="57" t="s">
        <v>327</v>
      </c>
      <c r="E622" s="57" t="s">
        <v>328</v>
      </c>
      <c r="F622" s="57"/>
      <c r="G622" s="55">
        <v>1</v>
      </c>
      <c r="H622" s="55"/>
      <c r="I622" s="9">
        <v>1</v>
      </c>
      <c r="J622" s="242" t="s">
        <v>17</v>
      </c>
      <c r="K622" s="55"/>
      <c r="L622" s="55"/>
      <c r="M622" s="55"/>
      <c r="N622" s="55"/>
      <c r="O622" s="55"/>
      <c r="P622" s="55"/>
      <c r="Q622" s="9"/>
      <c r="R622" s="242"/>
      <c r="S622" s="55"/>
      <c r="T622" s="55"/>
      <c r="U622" s="55"/>
      <c r="V622" s="55"/>
      <c r="W622" s="55"/>
      <c r="X622" s="55"/>
      <c r="Y622" s="55"/>
      <c r="Z622" s="9"/>
      <c r="AA622" s="242"/>
      <c r="AB622" s="242"/>
      <c r="AC622" s="55"/>
      <c r="AD622" s="55"/>
      <c r="AE622" s="55"/>
      <c r="AF622" s="55"/>
      <c r="AG622" s="55"/>
      <c r="AH622" s="55"/>
      <c r="AI622" s="55"/>
      <c r="AJ622" s="55"/>
      <c r="AK622" s="55"/>
      <c r="AL622" s="9"/>
      <c r="AM622" s="110"/>
      <c r="AN622" s="242" t="s">
        <v>650</v>
      </c>
      <c r="AO622" s="490"/>
    </row>
    <row r="623" spans="1:41" s="16" customFormat="1" ht="18" hidden="1" customHeight="1">
      <c r="A623" s="517"/>
      <c r="B623" s="521" t="s">
        <v>1</v>
      </c>
      <c r="C623" s="57" t="s">
        <v>441</v>
      </c>
      <c r="D623" s="57" t="s">
        <v>327</v>
      </c>
      <c r="E623" s="57" t="s">
        <v>328</v>
      </c>
      <c r="F623" s="57"/>
      <c r="G623" s="55">
        <v>1</v>
      </c>
      <c r="H623" s="55"/>
      <c r="I623" s="9">
        <v>1</v>
      </c>
      <c r="J623" s="242" t="s">
        <v>17</v>
      </c>
      <c r="K623" s="55"/>
      <c r="L623" s="55"/>
      <c r="M623" s="55"/>
      <c r="N623" s="55"/>
      <c r="O623" s="55"/>
      <c r="P623" s="55"/>
      <c r="Q623" s="9"/>
      <c r="R623" s="242"/>
      <c r="S623" s="55"/>
      <c r="T623" s="55"/>
      <c r="U623" s="55"/>
      <c r="V623" s="55"/>
      <c r="W623" s="55"/>
      <c r="X623" s="55"/>
      <c r="Y623" s="55"/>
      <c r="Z623" s="9"/>
      <c r="AA623" s="242"/>
      <c r="AB623" s="242"/>
      <c r="AC623" s="55"/>
      <c r="AD623" s="55"/>
      <c r="AE623" s="55"/>
      <c r="AF623" s="55"/>
      <c r="AG623" s="55"/>
      <c r="AH623" s="55"/>
      <c r="AI623" s="55"/>
      <c r="AJ623" s="55"/>
      <c r="AK623" s="55"/>
      <c r="AL623" s="9"/>
      <c r="AM623" s="110"/>
      <c r="AN623" s="242" t="s">
        <v>650</v>
      </c>
      <c r="AO623" s="490"/>
    </row>
    <row r="624" spans="1:41" s="16" customFormat="1" ht="18" hidden="1" customHeight="1">
      <c r="A624" s="517"/>
      <c r="B624" s="521" t="s">
        <v>1</v>
      </c>
      <c r="C624" s="263" t="s">
        <v>442</v>
      </c>
      <c r="D624" s="57" t="s">
        <v>327</v>
      </c>
      <c r="E624" s="57" t="s">
        <v>328</v>
      </c>
      <c r="F624" s="57"/>
      <c r="G624" s="55">
        <v>1</v>
      </c>
      <c r="H624" s="55"/>
      <c r="I624" s="9">
        <v>1</v>
      </c>
      <c r="J624" s="242" t="s">
        <v>17</v>
      </c>
      <c r="K624" s="55"/>
      <c r="L624" s="55"/>
      <c r="M624" s="55"/>
      <c r="N624" s="55"/>
      <c r="O624" s="55"/>
      <c r="P624" s="55"/>
      <c r="Q624" s="9"/>
      <c r="R624" s="242"/>
      <c r="S624" s="55"/>
      <c r="T624" s="55"/>
      <c r="U624" s="55"/>
      <c r="V624" s="55"/>
      <c r="W624" s="55"/>
      <c r="X624" s="55"/>
      <c r="Y624" s="55"/>
      <c r="Z624" s="9"/>
      <c r="AA624" s="242"/>
      <c r="AB624" s="242"/>
      <c r="AC624" s="55"/>
      <c r="AD624" s="55"/>
      <c r="AE624" s="55"/>
      <c r="AF624" s="55"/>
      <c r="AG624" s="55"/>
      <c r="AH624" s="55"/>
      <c r="AI624" s="55"/>
      <c r="AJ624" s="55"/>
      <c r="AK624" s="55"/>
      <c r="AL624" s="9"/>
      <c r="AM624" s="110"/>
      <c r="AN624" s="242" t="s">
        <v>650</v>
      </c>
      <c r="AO624" s="490"/>
    </row>
    <row r="625" spans="1:41" s="16" customFormat="1" ht="18" hidden="1" customHeight="1">
      <c r="A625" s="517"/>
      <c r="B625" s="521" t="s">
        <v>1</v>
      </c>
      <c r="C625" s="263" t="s">
        <v>443</v>
      </c>
      <c r="D625" s="57" t="s">
        <v>327</v>
      </c>
      <c r="E625" s="57" t="s">
        <v>328</v>
      </c>
      <c r="F625" s="57"/>
      <c r="G625" s="55">
        <v>1</v>
      </c>
      <c r="H625" s="55"/>
      <c r="I625" s="9">
        <v>1</v>
      </c>
      <c r="J625" s="242" t="s">
        <v>17</v>
      </c>
      <c r="K625" s="55"/>
      <c r="L625" s="55"/>
      <c r="M625" s="55"/>
      <c r="N625" s="55"/>
      <c r="O625" s="55"/>
      <c r="P625" s="55"/>
      <c r="Q625" s="9"/>
      <c r="R625" s="242"/>
      <c r="S625" s="55"/>
      <c r="T625" s="55"/>
      <c r="U625" s="55"/>
      <c r="V625" s="55"/>
      <c r="W625" s="55"/>
      <c r="X625" s="55"/>
      <c r="Y625" s="55"/>
      <c r="Z625" s="9"/>
      <c r="AA625" s="242"/>
      <c r="AB625" s="242"/>
      <c r="AC625" s="55"/>
      <c r="AD625" s="55"/>
      <c r="AE625" s="55"/>
      <c r="AF625" s="55"/>
      <c r="AG625" s="55"/>
      <c r="AH625" s="55"/>
      <c r="AI625" s="55"/>
      <c r="AJ625" s="55"/>
      <c r="AK625" s="55"/>
      <c r="AL625" s="9"/>
      <c r="AM625" s="110"/>
      <c r="AN625" s="242" t="s">
        <v>650</v>
      </c>
      <c r="AO625" s="490"/>
    </row>
    <row r="626" spans="1:41" s="16" customFormat="1" ht="18" hidden="1" customHeight="1">
      <c r="A626" s="517"/>
      <c r="B626" s="521" t="s">
        <v>1</v>
      </c>
      <c r="C626" s="263" t="s">
        <v>444</v>
      </c>
      <c r="D626" s="57" t="s">
        <v>327</v>
      </c>
      <c r="E626" s="57" t="s">
        <v>328</v>
      </c>
      <c r="F626" s="57"/>
      <c r="G626" s="55">
        <v>1</v>
      </c>
      <c r="H626" s="55"/>
      <c r="I626" s="9">
        <v>1</v>
      </c>
      <c r="J626" s="242" t="s">
        <v>17</v>
      </c>
      <c r="K626" s="55"/>
      <c r="L626" s="55"/>
      <c r="M626" s="55"/>
      <c r="N626" s="55"/>
      <c r="O626" s="55"/>
      <c r="P626" s="55"/>
      <c r="Q626" s="9"/>
      <c r="R626" s="242"/>
      <c r="S626" s="55"/>
      <c r="T626" s="55"/>
      <c r="U626" s="55"/>
      <c r="V626" s="55"/>
      <c r="W626" s="55"/>
      <c r="X626" s="55"/>
      <c r="Y626" s="55"/>
      <c r="Z626" s="9"/>
      <c r="AA626" s="242"/>
      <c r="AB626" s="242"/>
      <c r="AC626" s="55"/>
      <c r="AD626" s="55"/>
      <c r="AE626" s="55"/>
      <c r="AF626" s="55"/>
      <c r="AG626" s="55"/>
      <c r="AH626" s="55"/>
      <c r="AI626" s="55"/>
      <c r="AJ626" s="55"/>
      <c r="AK626" s="55"/>
      <c r="AL626" s="9"/>
      <c r="AM626" s="110"/>
      <c r="AN626" s="242" t="s">
        <v>650</v>
      </c>
      <c r="AO626" s="490"/>
    </row>
    <row r="627" spans="1:41" s="16" customFormat="1" ht="18" hidden="1" customHeight="1">
      <c r="A627" s="517"/>
      <c r="B627" s="521" t="s">
        <v>1</v>
      </c>
      <c r="C627" s="263" t="s">
        <v>1130</v>
      </c>
      <c r="D627" s="57" t="s">
        <v>395</v>
      </c>
      <c r="E627" s="57" t="s">
        <v>328</v>
      </c>
      <c r="F627" s="57"/>
      <c r="G627" s="55">
        <v>1</v>
      </c>
      <c r="H627" s="55"/>
      <c r="I627" s="9">
        <v>1</v>
      </c>
      <c r="J627" s="242" t="s">
        <v>17</v>
      </c>
      <c r="K627" s="55"/>
      <c r="L627" s="55"/>
      <c r="M627" s="55"/>
      <c r="N627" s="55"/>
      <c r="O627" s="55"/>
      <c r="P627" s="55"/>
      <c r="Q627" s="9"/>
      <c r="R627" s="242"/>
      <c r="S627" s="55"/>
      <c r="T627" s="55"/>
      <c r="U627" s="55"/>
      <c r="V627" s="55"/>
      <c r="W627" s="55"/>
      <c r="X627" s="55"/>
      <c r="Y627" s="55"/>
      <c r="Z627" s="9"/>
      <c r="AA627" s="242"/>
      <c r="AB627" s="242"/>
      <c r="AC627" s="55"/>
      <c r="AD627" s="55"/>
      <c r="AE627" s="55"/>
      <c r="AF627" s="55"/>
      <c r="AG627" s="55"/>
      <c r="AH627" s="55"/>
      <c r="AI627" s="55"/>
      <c r="AJ627" s="55"/>
      <c r="AK627" s="55"/>
      <c r="AL627" s="9"/>
      <c r="AM627" s="110"/>
      <c r="AN627" s="242" t="s">
        <v>650</v>
      </c>
      <c r="AO627" s="490"/>
    </row>
    <row r="628" spans="1:41" s="16" customFormat="1" ht="18" hidden="1" customHeight="1">
      <c r="A628" s="517"/>
      <c r="B628" s="521" t="s">
        <v>1</v>
      </c>
      <c r="C628" s="263" t="s">
        <v>445</v>
      </c>
      <c r="D628" s="57" t="s">
        <v>395</v>
      </c>
      <c r="E628" s="57" t="s">
        <v>328</v>
      </c>
      <c r="F628" s="57"/>
      <c r="G628" s="55">
        <v>1</v>
      </c>
      <c r="H628" s="55"/>
      <c r="I628" s="9">
        <v>1</v>
      </c>
      <c r="J628" s="242" t="s">
        <v>17</v>
      </c>
      <c r="K628" s="55"/>
      <c r="L628" s="55"/>
      <c r="M628" s="55"/>
      <c r="N628" s="55"/>
      <c r="O628" s="55"/>
      <c r="P628" s="55"/>
      <c r="Q628" s="9"/>
      <c r="R628" s="242"/>
      <c r="S628" s="55"/>
      <c r="T628" s="55"/>
      <c r="U628" s="55"/>
      <c r="V628" s="55"/>
      <c r="W628" s="55"/>
      <c r="X628" s="55"/>
      <c r="Y628" s="55"/>
      <c r="Z628" s="9"/>
      <c r="AA628" s="242"/>
      <c r="AB628" s="242"/>
      <c r="AC628" s="55"/>
      <c r="AD628" s="55"/>
      <c r="AE628" s="55"/>
      <c r="AF628" s="55"/>
      <c r="AG628" s="55"/>
      <c r="AH628" s="55"/>
      <c r="AI628" s="55"/>
      <c r="AJ628" s="55"/>
      <c r="AK628" s="55"/>
      <c r="AL628" s="9"/>
      <c r="AM628" s="110"/>
      <c r="AN628" s="242" t="s">
        <v>650</v>
      </c>
      <c r="AO628" s="490"/>
    </row>
    <row r="629" spans="1:41" s="16" customFormat="1" ht="18" hidden="1" customHeight="1">
      <c r="A629" s="517"/>
      <c r="B629" s="521" t="s">
        <v>1</v>
      </c>
      <c r="C629" s="57" t="s">
        <v>446</v>
      </c>
      <c r="D629" s="57" t="s">
        <v>395</v>
      </c>
      <c r="E629" s="57" t="s">
        <v>328</v>
      </c>
      <c r="F629" s="57"/>
      <c r="G629" s="55"/>
      <c r="H629" s="55"/>
      <c r="I629" s="9">
        <v>1</v>
      </c>
      <c r="J629" s="242" t="s">
        <v>17</v>
      </c>
      <c r="K629" s="55"/>
      <c r="L629" s="55"/>
      <c r="M629" s="55"/>
      <c r="N629" s="55"/>
      <c r="O629" s="55"/>
      <c r="P629" s="55"/>
      <c r="Q629" s="9"/>
      <c r="R629" s="242"/>
      <c r="S629" s="55"/>
      <c r="T629" s="55"/>
      <c r="U629" s="55"/>
      <c r="V629" s="55"/>
      <c r="W629" s="55"/>
      <c r="X629" s="55"/>
      <c r="Y629" s="55"/>
      <c r="Z629" s="9"/>
      <c r="AA629" s="242"/>
      <c r="AB629" s="242"/>
      <c r="AC629" s="55"/>
      <c r="AD629" s="55"/>
      <c r="AE629" s="55"/>
      <c r="AF629" s="55"/>
      <c r="AG629" s="55"/>
      <c r="AH629" s="55"/>
      <c r="AI629" s="55"/>
      <c r="AJ629" s="55"/>
      <c r="AK629" s="55"/>
      <c r="AL629" s="9"/>
      <c r="AM629" s="110"/>
      <c r="AN629" s="242" t="s">
        <v>650</v>
      </c>
      <c r="AO629" s="490"/>
    </row>
    <row r="630" spans="1:41" s="16" customFormat="1" ht="27.75" customHeight="1">
      <c r="A630" s="517"/>
      <c r="B630" s="521" t="s">
        <v>1</v>
      </c>
      <c r="C630" s="57" t="s">
        <v>447</v>
      </c>
      <c r="D630" s="263" t="s">
        <v>447</v>
      </c>
      <c r="E630" s="57" t="s">
        <v>328</v>
      </c>
      <c r="F630" s="123" t="s">
        <v>688</v>
      </c>
      <c r="G630" s="55"/>
      <c r="H630" s="55">
        <f>14-1</f>
        <v>13</v>
      </c>
      <c r="I630" s="9"/>
      <c r="J630" s="242" t="s">
        <v>396</v>
      </c>
      <c r="K630" s="55">
        <f>14-1-1-1</f>
        <v>11</v>
      </c>
      <c r="L630" s="55"/>
      <c r="M630" s="55"/>
      <c r="N630" s="55"/>
      <c r="O630" s="55">
        <f>14-1-1-1</f>
        <v>11</v>
      </c>
      <c r="P630" s="55"/>
      <c r="Q630" s="56">
        <v>0</v>
      </c>
      <c r="R630" s="242" t="s">
        <v>396</v>
      </c>
      <c r="S630" s="55"/>
      <c r="T630" s="55"/>
      <c r="U630" s="55"/>
      <c r="V630" s="55"/>
      <c r="W630" s="55"/>
      <c r="X630" s="55">
        <f>14-1-1-1</f>
        <v>11</v>
      </c>
      <c r="Y630" s="55"/>
      <c r="Z630" s="56">
        <v>0</v>
      </c>
      <c r="AA630" s="242" t="s">
        <v>396</v>
      </c>
      <c r="AB630" s="242"/>
      <c r="AC630" s="371">
        <f>14-1-1-1</f>
        <v>11</v>
      </c>
      <c r="AD630" s="55"/>
      <c r="AE630" s="55"/>
      <c r="AF630" s="55"/>
      <c r="AG630" s="55"/>
      <c r="AH630" s="55">
        <f>14-1-1-1</f>
        <v>11</v>
      </c>
      <c r="AI630" s="55"/>
      <c r="AJ630" s="55"/>
      <c r="AK630" s="55"/>
      <c r="AL630" s="56">
        <v>0</v>
      </c>
      <c r="AM630" s="110" t="s">
        <v>396</v>
      </c>
      <c r="AN630" s="242" t="s">
        <v>650</v>
      </c>
      <c r="AO630" s="490"/>
    </row>
    <row r="631" spans="1:41" s="16" customFormat="1" ht="18" customHeight="1">
      <c r="A631" s="517"/>
      <c r="B631" s="521" t="s">
        <v>1</v>
      </c>
      <c r="C631" s="263" t="s">
        <v>943</v>
      </c>
      <c r="D631" s="263" t="s">
        <v>447</v>
      </c>
      <c r="E631" s="57" t="s">
        <v>328</v>
      </c>
      <c r="F631" s="123" t="s">
        <v>688</v>
      </c>
      <c r="G631" s="55"/>
      <c r="H631" s="55">
        <v>1</v>
      </c>
      <c r="I631" s="9"/>
      <c r="J631" s="242" t="s">
        <v>396</v>
      </c>
      <c r="K631" s="55">
        <v>1</v>
      </c>
      <c r="L631" s="55"/>
      <c r="M631" s="55"/>
      <c r="N631" s="55"/>
      <c r="O631" s="55">
        <v>1</v>
      </c>
      <c r="P631" s="55"/>
      <c r="Q631" s="56">
        <v>0</v>
      </c>
      <c r="R631" s="242" t="s">
        <v>396</v>
      </c>
      <c r="S631" s="55"/>
      <c r="T631" s="55"/>
      <c r="U631" s="55"/>
      <c r="V631" s="55"/>
      <c r="W631" s="55"/>
      <c r="X631" s="55">
        <v>1</v>
      </c>
      <c r="Y631" s="55"/>
      <c r="Z631" s="56">
        <v>0</v>
      </c>
      <c r="AA631" s="242" t="s">
        <v>396</v>
      </c>
      <c r="AB631" s="242"/>
      <c r="AC631" s="371">
        <v>1</v>
      </c>
      <c r="AD631" s="446"/>
      <c r="AE631" s="55"/>
      <c r="AF631" s="55"/>
      <c r="AG631" s="55"/>
      <c r="AH631" s="55">
        <v>1</v>
      </c>
      <c r="AI631" s="55"/>
      <c r="AJ631" s="55"/>
      <c r="AK631" s="55"/>
      <c r="AL631" s="56">
        <v>0</v>
      </c>
      <c r="AM631" s="110" t="s">
        <v>396</v>
      </c>
      <c r="AN631" s="242" t="s">
        <v>650</v>
      </c>
      <c r="AO631" s="490"/>
    </row>
    <row r="632" spans="1:41" s="16" customFormat="1" ht="23.25" customHeight="1">
      <c r="A632" s="517"/>
      <c r="B632" s="521" t="s">
        <v>1</v>
      </c>
      <c r="C632" s="511" t="s">
        <v>1036</v>
      </c>
      <c r="D632" s="57" t="s">
        <v>447</v>
      </c>
      <c r="E632" s="57" t="s">
        <v>328</v>
      </c>
      <c r="F632" s="123" t="s">
        <v>688</v>
      </c>
      <c r="G632" s="55"/>
      <c r="H632" s="55"/>
      <c r="I632" s="9"/>
      <c r="J632" s="242"/>
      <c r="K632" s="55"/>
      <c r="L632" s="55"/>
      <c r="M632" s="55"/>
      <c r="N632" s="55"/>
      <c r="O632" s="55"/>
      <c r="P632" s="55"/>
      <c r="Q632" s="56"/>
      <c r="R632" s="242"/>
      <c r="S632" s="55"/>
      <c r="T632" s="55"/>
      <c r="U632" s="55"/>
      <c r="V632" s="55"/>
      <c r="W632" s="55"/>
      <c r="X632" s="55"/>
      <c r="Y632" s="55"/>
      <c r="Z632" s="56"/>
      <c r="AA632" s="242"/>
      <c r="AB632" s="242"/>
      <c r="AC632" s="371">
        <v>1</v>
      </c>
      <c r="AD632" s="55"/>
      <c r="AE632" s="55"/>
      <c r="AF632" s="55"/>
      <c r="AG632" s="55">
        <v>1</v>
      </c>
      <c r="AH632" s="55"/>
      <c r="AI632" s="55"/>
      <c r="AJ632" s="55"/>
      <c r="AK632" s="55"/>
      <c r="AL632" s="56">
        <v>1</v>
      </c>
      <c r="AM632" s="110" t="s">
        <v>668</v>
      </c>
      <c r="AN632" s="242"/>
      <c r="AO632" s="490"/>
    </row>
    <row r="633" spans="1:41" s="16" customFormat="1" ht="18" hidden="1" customHeight="1">
      <c r="A633" s="517"/>
      <c r="B633" s="521" t="s">
        <v>1</v>
      </c>
      <c r="C633" s="263" t="s">
        <v>448</v>
      </c>
      <c r="D633" s="57" t="s">
        <v>327</v>
      </c>
      <c r="E633" s="57" t="s">
        <v>328</v>
      </c>
      <c r="F633" s="57"/>
      <c r="G633" s="55">
        <v>1</v>
      </c>
      <c r="H633" s="55"/>
      <c r="I633" s="9">
        <v>1</v>
      </c>
      <c r="J633" s="242" t="s">
        <v>17</v>
      </c>
      <c r="K633" s="55"/>
      <c r="L633" s="55"/>
      <c r="M633" s="55"/>
      <c r="N633" s="55"/>
      <c r="O633" s="55"/>
      <c r="P633" s="55"/>
      <c r="Q633" s="9"/>
      <c r="R633" s="242"/>
      <c r="S633" s="55"/>
      <c r="T633" s="55"/>
      <c r="U633" s="55"/>
      <c r="V633" s="55"/>
      <c r="W633" s="55"/>
      <c r="X633" s="55"/>
      <c r="Y633" s="55"/>
      <c r="Z633" s="9"/>
      <c r="AA633" s="242"/>
      <c r="AB633" s="242"/>
      <c r="AC633" s="55"/>
      <c r="AD633" s="55"/>
      <c r="AE633" s="55"/>
      <c r="AF633" s="55"/>
      <c r="AG633" s="55"/>
      <c r="AH633" s="55"/>
      <c r="AI633" s="55"/>
      <c r="AJ633" s="55"/>
      <c r="AK633" s="55"/>
      <c r="AL633" s="9"/>
      <c r="AM633" s="110"/>
      <c r="AN633" s="242" t="s">
        <v>650</v>
      </c>
      <c r="AO633" s="490"/>
    </row>
    <row r="634" spans="1:41" s="16" customFormat="1" ht="18" hidden="1" customHeight="1">
      <c r="A634" s="517"/>
      <c r="B634" s="521" t="s">
        <v>1</v>
      </c>
      <c r="C634" s="263" t="s">
        <v>449</v>
      </c>
      <c r="D634" s="57" t="s">
        <v>327</v>
      </c>
      <c r="E634" s="57" t="s">
        <v>328</v>
      </c>
      <c r="F634" s="57"/>
      <c r="G634" s="55">
        <v>1</v>
      </c>
      <c r="H634" s="55"/>
      <c r="I634" s="9">
        <v>1</v>
      </c>
      <c r="J634" s="242" t="s">
        <v>17</v>
      </c>
      <c r="K634" s="55"/>
      <c r="L634" s="55"/>
      <c r="M634" s="55"/>
      <c r="N634" s="55"/>
      <c r="O634" s="55"/>
      <c r="P634" s="55"/>
      <c r="Q634" s="9"/>
      <c r="R634" s="242"/>
      <c r="S634" s="55"/>
      <c r="T634" s="55"/>
      <c r="U634" s="55"/>
      <c r="V634" s="55"/>
      <c r="W634" s="55"/>
      <c r="X634" s="55"/>
      <c r="Y634" s="55"/>
      <c r="Z634" s="9"/>
      <c r="AA634" s="242"/>
      <c r="AB634" s="242"/>
      <c r="AC634" s="55"/>
      <c r="AD634" s="55"/>
      <c r="AE634" s="55"/>
      <c r="AF634" s="55"/>
      <c r="AG634" s="55"/>
      <c r="AH634" s="55"/>
      <c r="AI634" s="55"/>
      <c r="AJ634" s="55"/>
      <c r="AK634" s="55"/>
      <c r="AL634" s="9"/>
      <c r="AM634" s="110"/>
      <c r="AN634" s="242" t="s">
        <v>650</v>
      </c>
      <c r="AO634" s="490"/>
    </row>
    <row r="635" spans="1:41" s="16" customFormat="1" ht="18" hidden="1" customHeight="1">
      <c r="A635" s="517"/>
      <c r="B635" s="521" t="s">
        <v>1</v>
      </c>
      <c r="C635" s="263" t="s">
        <v>450</v>
      </c>
      <c r="D635" s="57" t="s">
        <v>327</v>
      </c>
      <c r="E635" s="57" t="s">
        <v>328</v>
      </c>
      <c r="F635" s="57"/>
      <c r="G635" s="55">
        <v>1</v>
      </c>
      <c r="H635" s="55"/>
      <c r="I635" s="9">
        <v>1</v>
      </c>
      <c r="J635" s="242" t="s">
        <v>17</v>
      </c>
      <c r="K635" s="55"/>
      <c r="L635" s="55"/>
      <c r="M635" s="55"/>
      <c r="N635" s="55"/>
      <c r="O635" s="55"/>
      <c r="P635" s="55"/>
      <c r="Q635" s="9"/>
      <c r="R635" s="242"/>
      <c r="S635" s="55"/>
      <c r="T635" s="55"/>
      <c r="U635" s="55"/>
      <c r="V635" s="55"/>
      <c r="W635" s="55"/>
      <c r="X635" s="55"/>
      <c r="Y635" s="55"/>
      <c r="Z635" s="9"/>
      <c r="AA635" s="242"/>
      <c r="AB635" s="242"/>
      <c r="AC635" s="55"/>
      <c r="AD635" s="55"/>
      <c r="AE635" s="55"/>
      <c r="AF635" s="55"/>
      <c r="AG635" s="55"/>
      <c r="AH635" s="55"/>
      <c r="AI635" s="55"/>
      <c r="AJ635" s="55"/>
      <c r="AK635" s="55"/>
      <c r="AL635" s="9"/>
      <c r="AM635" s="110"/>
      <c r="AN635" s="242" t="s">
        <v>650</v>
      </c>
      <c r="AO635" s="490"/>
    </row>
    <row r="636" spans="1:41" s="16" customFormat="1" ht="18" hidden="1" customHeight="1">
      <c r="A636" s="517"/>
      <c r="B636" s="521" t="s">
        <v>1</v>
      </c>
      <c r="C636" s="262" t="s">
        <v>451</v>
      </c>
      <c r="D636" s="57" t="s">
        <v>327</v>
      </c>
      <c r="E636" s="57" t="s">
        <v>328</v>
      </c>
      <c r="F636" s="57"/>
      <c r="G636" s="55">
        <v>1</v>
      </c>
      <c r="H636" s="55"/>
      <c r="I636" s="9">
        <v>1</v>
      </c>
      <c r="J636" s="242" t="s">
        <v>17</v>
      </c>
      <c r="K636" s="55"/>
      <c r="L636" s="55"/>
      <c r="M636" s="55"/>
      <c r="N636" s="55"/>
      <c r="O636" s="55"/>
      <c r="P636" s="55"/>
      <c r="Q636" s="9"/>
      <c r="R636" s="242"/>
      <c r="S636" s="55"/>
      <c r="T636" s="55"/>
      <c r="U636" s="55"/>
      <c r="V636" s="55"/>
      <c r="W636" s="55"/>
      <c r="X636" s="55"/>
      <c r="Y636" s="55"/>
      <c r="Z636" s="9"/>
      <c r="AA636" s="242"/>
      <c r="AB636" s="242"/>
      <c r="AC636" s="55"/>
      <c r="AD636" s="55"/>
      <c r="AE636" s="55"/>
      <c r="AF636" s="55"/>
      <c r="AG636" s="55"/>
      <c r="AH636" s="55"/>
      <c r="AI636" s="55"/>
      <c r="AJ636" s="55"/>
      <c r="AK636" s="55"/>
      <c r="AL636" s="9"/>
      <c r="AM636" s="110"/>
      <c r="AN636" s="242" t="s">
        <v>650</v>
      </c>
      <c r="AO636" s="490"/>
    </row>
    <row r="637" spans="1:41" s="16" customFormat="1" ht="18" hidden="1" customHeight="1">
      <c r="A637" s="517"/>
      <c r="B637" s="521" t="s">
        <v>1</v>
      </c>
      <c r="C637" s="54" t="s">
        <v>452</v>
      </c>
      <c r="D637" s="57" t="s">
        <v>327</v>
      </c>
      <c r="E637" s="57" t="s">
        <v>328</v>
      </c>
      <c r="F637" s="57"/>
      <c r="G637" s="55">
        <v>1</v>
      </c>
      <c r="H637" s="55"/>
      <c r="I637" s="9">
        <v>1</v>
      </c>
      <c r="J637" s="242" t="s">
        <v>17</v>
      </c>
      <c r="K637" s="55"/>
      <c r="L637" s="55"/>
      <c r="M637" s="55"/>
      <c r="N637" s="55"/>
      <c r="O637" s="55"/>
      <c r="P637" s="55"/>
      <c r="Q637" s="9"/>
      <c r="R637" s="242"/>
      <c r="S637" s="55"/>
      <c r="T637" s="55"/>
      <c r="U637" s="55"/>
      <c r="V637" s="55"/>
      <c r="W637" s="55"/>
      <c r="X637" s="55"/>
      <c r="Y637" s="55"/>
      <c r="Z637" s="9"/>
      <c r="AA637" s="242"/>
      <c r="AB637" s="242"/>
      <c r="AC637" s="55"/>
      <c r="AD637" s="55"/>
      <c r="AE637" s="55"/>
      <c r="AF637" s="55"/>
      <c r="AG637" s="55"/>
      <c r="AH637" s="55"/>
      <c r="AI637" s="55"/>
      <c r="AJ637" s="55"/>
      <c r="AK637" s="55"/>
      <c r="AL637" s="9"/>
      <c r="AM637" s="110"/>
      <c r="AN637" s="242" t="s">
        <v>650</v>
      </c>
      <c r="AO637" s="490"/>
    </row>
    <row r="638" spans="1:41" s="16" customFormat="1" ht="18" hidden="1" customHeight="1">
      <c r="A638" s="517"/>
      <c r="B638" s="521" t="s">
        <v>1</v>
      </c>
      <c r="C638" s="262" t="s">
        <v>453</v>
      </c>
      <c r="D638" s="57" t="s">
        <v>327</v>
      </c>
      <c r="E638" s="57" t="s">
        <v>328</v>
      </c>
      <c r="F638" s="57"/>
      <c r="G638" s="55">
        <v>1</v>
      </c>
      <c r="H638" s="55"/>
      <c r="I638" s="9">
        <v>1</v>
      </c>
      <c r="J638" s="242" t="s">
        <v>17</v>
      </c>
      <c r="K638" s="55"/>
      <c r="L638" s="55"/>
      <c r="M638" s="55"/>
      <c r="N638" s="55"/>
      <c r="O638" s="55"/>
      <c r="P638" s="55"/>
      <c r="Q638" s="9"/>
      <c r="R638" s="242"/>
      <c r="S638" s="55"/>
      <c r="T638" s="55"/>
      <c r="U638" s="55"/>
      <c r="V638" s="55"/>
      <c r="W638" s="55"/>
      <c r="X638" s="55"/>
      <c r="Y638" s="55"/>
      <c r="Z638" s="9"/>
      <c r="AA638" s="242"/>
      <c r="AB638" s="242"/>
      <c r="AC638" s="55"/>
      <c r="AD638" s="55"/>
      <c r="AE638" s="55"/>
      <c r="AF638" s="55"/>
      <c r="AG638" s="55"/>
      <c r="AH638" s="55"/>
      <c r="AI638" s="55"/>
      <c r="AJ638" s="55"/>
      <c r="AK638" s="55"/>
      <c r="AL638" s="9"/>
      <c r="AM638" s="110"/>
      <c r="AN638" s="242" t="s">
        <v>650</v>
      </c>
      <c r="AO638" s="490"/>
    </row>
    <row r="639" spans="1:41" s="16" customFormat="1" ht="18" hidden="1" customHeight="1">
      <c r="A639" s="517"/>
      <c r="B639" s="521" t="s">
        <v>1</v>
      </c>
      <c r="C639" s="262" t="s">
        <v>454</v>
      </c>
      <c r="D639" s="57" t="s">
        <v>327</v>
      </c>
      <c r="E639" s="57" t="s">
        <v>328</v>
      </c>
      <c r="F639" s="57"/>
      <c r="G639" s="55">
        <v>1</v>
      </c>
      <c r="H639" s="55"/>
      <c r="I639" s="9">
        <v>1</v>
      </c>
      <c r="J639" s="242" t="s">
        <v>17</v>
      </c>
      <c r="K639" s="55"/>
      <c r="L639" s="55"/>
      <c r="M639" s="55"/>
      <c r="N639" s="55"/>
      <c r="O639" s="55"/>
      <c r="P639" s="55"/>
      <c r="Q639" s="9"/>
      <c r="R639" s="242"/>
      <c r="S639" s="55"/>
      <c r="T639" s="55"/>
      <c r="U639" s="55"/>
      <c r="V639" s="55"/>
      <c r="W639" s="55"/>
      <c r="X639" s="55"/>
      <c r="Y639" s="55"/>
      <c r="Z639" s="9"/>
      <c r="AA639" s="242"/>
      <c r="AB639" s="242"/>
      <c r="AC639" s="55"/>
      <c r="AD639" s="55"/>
      <c r="AE639" s="55"/>
      <c r="AF639" s="55"/>
      <c r="AG639" s="55"/>
      <c r="AH639" s="55"/>
      <c r="AI639" s="55"/>
      <c r="AJ639" s="55"/>
      <c r="AK639" s="55"/>
      <c r="AL639" s="9"/>
      <c r="AM639" s="110"/>
      <c r="AN639" s="242" t="s">
        <v>650</v>
      </c>
      <c r="AO639" s="490"/>
    </row>
    <row r="640" spans="1:41" s="16" customFormat="1" ht="18" hidden="1" customHeight="1">
      <c r="A640" s="517"/>
      <c r="B640" s="521" t="s">
        <v>1</v>
      </c>
      <c r="C640" s="262" t="s">
        <v>455</v>
      </c>
      <c r="D640" s="57" t="s">
        <v>395</v>
      </c>
      <c r="E640" s="57" t="s">
        <v>328</v>
      </c>
      <c r="F640" s="57"/>
      <c r="G640" s="55">
        <v>1</v>
      </c>
      <c r="H640" s="55"/>
      <c r="I640" s="9">
        <v>1</v>
      </c>
      <c r="J640" s="242" t="s">
        <v>17</v>
      </c>
      <c r="K640" s="55"/>
      <c r="L640" s="55"/>
      <c r="M640" s="55"/>
      <c r="N640" s="55"/>
      <c r="O640" s="55"/>
      <c r="P640" s="55"/>
      <c r="Q640" s="9"/>
      <c r="R640" s="242"/>
      <c r="S640" s="55"/>
      <c r="T640" s="55"/>
      <c r="U640" s="55"/>
      <c r="V640" s="55"/>
      <c r="W640" s="55"/>
      <c r="X640" s="55"/>
      <c r="Y640" s="55"/>
      <c r="Z640" s="9"/>
      <c r="AA640" s="242"/>
      <c r="AB640" s="242"/>
      <c r="AC640" s="55"/>
      <c r="AD640" s="55"/>
      <c r="AE640" s="55"/>
      <c r="AF640" s="55"/>
      <c r="AG640" s="55"/>
      <c r="AH640" s="55"/>
      <c r="AI640" s="55"/>
      <c r="AJ640" s="55"/>
      <c r="AK640" s="55"/>
      <c r="AL640" s="9"/>
      <c r="AM640" s="110"/>
      <c r="AN640" s="242" t="s">
        <v>650</v>
      </c>
      <c r="AO640" s="490"/>
    </row>
    <row r="641" spans="1:41" s="16" customFormat="1" ht="18" hidden="1" customHeight="1">
      <c r="A641" s="517"/>
      <c r="B641" s="521" t="s">
        <v>1</v>
      </c>
      <c r="C641" s="262" t="s">
        <v>456</v>
      </c>
      <c r="D641" s="57" t="s">
        <v>327</v>
      </c>
      <c r="E641" s="57" t="s">
        <v>328</v>
      </c>
      <c r="F641" s="57"/>
      <c r="G641" s="55">
        <v>1</v>
      </c>
      <c r="H641" s="55"/>
      <c r="I641" s="9">
        <v>1</v>
      </c>
      <c r="J641" s="242" t="s">
        <v>17</v>
      </c>
      <c r="K641" s="55"/>
      <c r="L641" s="55"/>
      <c r="M641" s="55"/>
      <c r="N641" s="55"/>
      <c r="O641" s="55"/>
      <c r="P641" s="55"/>
      <c r="Q641" s="9"/>
      <c r="R641" s="242"/>
      <c r="S641" s="55"/>
      <c r="T641" s="55"/>
      <c r="U641" s="55"/>
      <c r="V641" s="55"/>
      <c r="W641" s="55"/>
      <c r="X641" s="55"/>
      <c r="Y641" s="55"/>
      <c r="Z641" s="9"/>
      <c r="AA641" s="242"/>
      <c r="AB641" s="242"/>
      <c r="AC641" s="55"/>
      <c r="AD641" s="55"/>
      <c r="AE641" s="55"/>
      <c r="AF641" s="55"/>
      <c r="AG641" s="55"/>
      <c r="AH641" s="55"/>
      <c r="AI641" s="55"/>
      <c r="AJ641" s="55"/>
      <c r="AK641" s="55"/>
      <c r="AL641" s="9"/>
      <c r="AM641" s="110"/>
      <c r="AN641" s="242" t="s">
        <v>650</v>
      </c>
      <c r="AO641" s="490"/>
    </row>
    <row r="642" spans="1:41" s="16" customFormat="1" ht="18" hidden="1" customHeight="1">
      <c r="A642" s="517"/>
      <c r="B642" s="521" t="s">
        <v>1</v>
      </c>
      <c r="C642" s="262" t="s">
        <v>457</v>
      </c>
      <c r="D642" s="57" t="s">
        <v>327</v>
      </c>
      <c r="E642" s="57" t="s">
        <v>328</v>
      </c>
      <c r="F642" s="57"/>
      <c r="G642" s="55">
        <v>1</v>
      </c>
      <c r="H642" s="55"/>
      <c r="I642" s="9">
        <v>1</v>
      </c>
      <c r="J642" s="242" t="s">
        <v>17</v>
      </c>
      <c r="K642" s="55"/>
      <c r="L642" s="55"/>
      <c r="M642" s="55"/>
      <c r="N642" s="55"/>
      <c r="O642" s="55"/>
      <c r="P642" s="55"/>
      <c r="Q642" s="9"/>
      <c r="R642" s="242"/>
      <c r="S642" s="55"/>
      <c r="T642" s="55"/>
      <c r="U642" s="55"/>
      <c r="V642" s="55"/>
      <c r="W642" s="55"/>
      <c r="X642" s="55"/>
      <c r="Y642" s="55"/>
      <c r="Z642" s="9"/>
      <c r="AA642" s="242"/>
      <c r="AB642" s="242"/>
      <c r="AC642" s="55"/>
      <c r="AD642" s="55"/>
      <c r="AE642" s="55"/>
      <c r="AF642" s="55"/>
      <c r="AG642" s="55"/>
      <c r="AH642" s="55"/>
      <c r="AI642" s="55"/>
      <c r="AJ642" s="55"/>
      <c r="AK642" s="55"/>
      <c r="AL642" s="9"/>
      <c r="AM642" s="110"/>
      <c r="AN642" s="242" t="s">
        <v>650</v>
      </c>
      <c r="AO642" s="490"/>
    </row>
    <row r="643" spans="1:41" s="16" customFormat="1" ht="18" hidden="1" customHeight="1">
      <c r="A643" s="517"/>
      <c r="B643" s="521" t="s">
        <v>1</v>
      </c>
      <c r="C643" s="262" t="s">
        <v>458</v>
      </c>
      <c r="D643" s="57" t="s">
        <v>327</v>
      </c>
      <c r="E643" s="57" t="s">
        <v>328</v>
      </c>
      <c r="F643" s="57"/>
      <c r="G643" s="55">
        <v>1</v>
      </c>
      <c r="H643" s="55"/>
      <c r="I643" s="9">
        <v>1</v>
      </c>
      <c r="J643" s="242" t="s">
        <v>17</v>
      </c>
      <c r="K643" s="55"/>
      <c r="L643" s="55"/>
      <c r="M643" s="55"/>
      <c r="N643" s="55"/>
      <c r="O643" s="55"/>
      <c r="P643" s="55"/>
      <c r="Q643" s="9"/>
      <c r="R643" s="242"/>
      <c r="S643" s="55"/>
      <c r="T643" s="55"/>
      <c r="U643" s="55"/>
      <c r="V643" s="55"/>
      <c r="W643" s="55"/>
      <c r="X643" s="55"/>
      <c r="Y643" s="55"/>
      <c r="Z643" s="9"/>
      <c r="AA643" s="242"/>
      <c r="AB643" s="242"/>
      <c r="AC643" s="55"/>
      <c r="AD643" s="55"/>
      <c r="AE643" s="55"/>
      <c r="AF643" s="55"/>
      <c r="AG643" s="55"/>
      <c r="AH643" s="55"/>
      <c r="AI643" s="55"/>
      <c r="AJ643" s="55"/>
      <c r="AK643" s="55"/>
      <c r="AL643" s="9"/>
      <c r="AM643" s="110"/>
      <c r="AN643" s="242" t="s">
        <v>650</v>
      </c>
      <c r="AO643" s="490"/>
    </row>
    <row r="644" spans="1:41" s="16" customFormat="1" ht="18" hidden="1" customHeight="1">
      <c r="A644" s="517"/>
      <c r="B644" s="521" t="s">
        <v>1</v>
      </c>
      <c r="C644" s="262" t="s">
        <v>459</v>
      </c>
      <c r="D644" s="57" t="s">
        <v>327</v>
      </c>
      <c r="E644" s="57" t="s">
        <v>328</v>
      </c>
      <c r="F644" s="57"/>
      <c r="G644" s="55">
        <v>1</v>
      </c>
      <c r="H644" s="55"/>
      <c r="I644" s="9">
        <v>1</v>
      </c>
      <c r="J644" s="242" t="s">
        <v>17</v>
      </c>
      <c r="K644" s="55"/>
      <c r="L644" s="55"/>
      <c r="M644" s="55"/>
      <c r="N644" s="55"/>
      <c r="O644" s="55"/>
      <c r="P644" s="55"/>
      <c r="Q644" s="9"/>
      <c r="R644" s="242"/>
      <c r="S644" s="55"/>
      <c r="T644" s="55"/>
      <c r="U644" s="55"/>
      <c r="V644" s="55"/>
      <c r="W644" s="55"/>
      <c r="X644" s="55"/>
      <c r="Y644" s="55"/>
      <c r="Z644" s="9"/>
      <c r="AA644" s="242"/>
      <c r="AB644" s="242"/>
      <c r="AC644" s="55"/>
      <c r="AD644" s="55"/>
      <c r="AE644" s="55"/>
      <c r="AF644" s="55"/>
      <c r="AG644" s="55"/>
      <c r="AH644" s="55"/>
      <c r="AI644" s="55"/>
      <c r="AJ644" s="55"/>
      <c r="AK644" s="55"/>
      <c r="AL644" s="9"/>
      <c r="AM644" s="110"/>
      <c r="AN644" s="242" t="s">
        <v>650</v>
      </c>
      <c r="AO644" s="490"/>
    </row>
    <row r="645" spans="1:41" s="16" customFormat="1" ht="18" hidden="1" customHeight="1">
      <c r="A645" s="517"/>
      <c r="B645" s="521" t="s">
        <v>1</v>
      </c>
      <c r="C645" s="262" t="s">
        <v>460</v>
      </c>
      <c r="D645" s="57" t="s">
        <v>327</v>
      </c>
      <c r="E645" s="57" t="s">
        <v>328</v>
      </c>
      <c r="F645" s="57"/>
      <c r="G645" s="55">
        <v>1</v>
      </c>
      <c r="H645" s="55"/>
      <c r="I645" s="9">
        <v>1</v>
      </c>
      <c r="J645" s="242" t="s">
        <v>17</v>
      </c>
      <c r="K645" s="55"/>
      <c r="L645" s="55"/>
      <c r="M645" s="55"/>
      <c r="N645" s="55"/>
      <c r="O645" s="55"/>
      <c r="P645" s="55"/>
      <c r="Q645" s="9"/>
      <c r="R645" s="242"/>
      <c r="S645" s="55"/>
      <c r="T645" s="55"/>
      <c r="U645" s="55"/>
      <c r="V645" s="55"/>
      <c r="W645" s="55"/>
      <c r="X645" s="55"/>
      <c r="Y645" s="55"/>
      <c r="Z645" s="9"/>
      <c r="AA645" s="242"/>
      <c r="AB645" s="242"/>
      <c r="AC645" s="55"/>
      <c r="AD645" s="55"/>
      <c r="AE645" s="55"/>
      <c r="AF645" s="55"/>
      <c r="AG645" s="55"/>
      <c r="AH645" s="55"/>
      <c r="AI645" s="55"/>
      <c r="AJ645" s="55"/>
      <c r="AK645" s="55"/>
      <c r="AL645" s="9"/>
      <c r="AM645" s="110"/>
      <c r="AN645" s="242" t="s">
        <v>650</v>
      </c>
      <c r="AO645" s="490"/>
    </row>
    <row r="646" spans="1:41" s="16" customFormat="1" ht="18" hidden="1" customHeight="1">
      <c r="A646" s="517"/>
      <c r="B646" s="521" t="s">
        <v>1</v>
      </c>
      <c r="C646" s="262" t="s">
        <v>461</v>
      </c>
      <c r="D646" s="57" t="s">
        <v>327</v>
      </c>
      <c r="E646" s="57" t="s">
        <v>328</v>
      </c>
      <c r="F646" s="57"/>
      <c r="G646" s="55">
        <v>1</v>
      </c>
      <c r="H646" s="55"/>
      <c r="I646" s="9">
        <v>1</v>
      </c>
      <c r="J646" s="242" t="s">
        <v>17</v>
      </c>
      <c r="K646" s="55"/>
      <c r="L646" s="55"/>
      <c r="M646" s="55"/>
      <c r="N646" s="55"/>
      <c r="O646" s="55"/>
      <c r="P646" s="55"/>
      <c r="Q646" s="9"/>
      <c r="R646" s="242"/>
      <c r="S646" s="55"/>
      <c r="T646" s="55"/>
      <c r="U646" s="55"/>
      <c r="V646" s="55"/>
      <c r="W646" s="55"/>
      <c r="X646" s="55"/>
      <c r="Y646" s="55"/>
      <c r="Z646" s="9"/>
      <c r="AA646" s="242"/>
      <c r="AB646" s="242"/>
      <c r="AC646" s="55"/>
      <c r="AD646" s="55"/>
      <c r="AE646" s="55"/>
      <c r="AF646" s="55"/>
      <c r="AG646" s="55"/>
      <c r="AH646" s="55"/>
      <c r="AI646" s="55"/>
      <c r="AJ646" s="55"/>
      <c r="AK646" s="55"/>
      <c r="AL646" s="9"/>
      <c r="AM646" s="110"/>
      <c r="AN646" s="242" t="s">
        <v>650</v>
      </c>
      <c r="AO646" s="490"/>
    </row>
    <row r="647" spans="1:41" s="16" customFormat="1" ht="18" hidden="1" customHeight="1">
      <c r="A647" s="517"/>
      <c r="B647" s="521" t="s">
        <v>1</v>
      </c>
      <c r="C647" s="262" t="s">
        <v>462</v>
      </c>
      <c r="D647" s="57" t="s">
        <v>327</v>
      </c>
      <c r="E647" s="57" t="s">
        <v>328</v>
      </c>
      <c r="F647" s="57"/>
      <c r="G647" s="55">
        <v>1</v>
      </c>
      <c r="H647" s="55"/>
      <c r="I647" s="9">
        <v>1</v>
      </c>
      <c r="J647" s="242" t="s">
        <v>17</v>
      </c>
      <c r="K647" s="55"/>
      <c r="L647" s="55"/>
      <c r="M647" s="55"/>
      <c r="N647" s="55"/>
      <c r="O647" s="55"/>
      <c r="P647" s="55"/>
      <c r="Q647" s="9"/>
      <c r="R647" s="242"/>
      <c r="S647" s="55"/>
      <c r="T647" s="55"/>
      <c r="U647" s="55"/>
      <c r="V647" s="55"/>
      <c r="W647" s="55"/>
      <c r="X647" s="55"/>
      <c r="Y647" s="55"/>
      <c r="Z647" s="9"/>
      <c r="AA647" s="242"/>
      <c r="AB647" s="242"/>
      <c r="AC647" s="55"/>
      <c r="AD647" s="55"/>
      <c r="AE647" s="55"/>
      <c r="AF647" s="55"/>
      <c r="AG647" s="55"/>
      <c r="AH647" s="55"/>
      <c r="AI647" s="55"/>
      <c r="AJ647" s="55"/>
      <c r="AK647" s="55"/>
      <c r="AL647" s="9"/>
      <c r="AM647" s="110"/>
      <c r="AN647" s="242" t="s">
        <v>650</v>
      </c>
      <c r="AO647" s="490"/>
    </row>
    <row r="648" spans="1:41" s="16" customFormat="1" ht="18" hidden="1" customHeight="1">
      <c r="A648" s="517"/>
      <c r="B648" s="521" t="s">
        <v>1</v>
      </c>
      <c r="C648" s="262" t="s">
        <v>463</v>
      </c>
      <c r="D648" s="57" t="s">
        <v>327</v>
      </c>
      <c r="E648" s="57" t="s">
        <v>328</v>
      </c>
      <c r="F648" s="57"/>
      <c r="G648" s="55">
        <v>1</v>
      </c>
      <c r="H648" s="55"/>
      <c r="I648" s="9">
        <v>1</v>
      </c>
      <c r="J648" s="242" t="s">
        <v>17</v>
      </c>
      <c r="K648" s="55"/>
      <c r="L648" s="55"/>
      <c r="M648" s="55"/>
      <c r="N648" s="55"/>
      <c r="O648" s="55"/>
      <c r="P648" s="55"/>
      <c r="Q648" s="9"/>
      <c r="R648" s="242"/>
      <c r="S648" s="55"/>
      <c r="T648" s="55"/>
      <c r="U648" s="55"/>
      <c r="V648" s="55"/>
      <c r="W648" s="55"/>
      <c r="X648" s="55"/>
      <c r="Y648" s="55"/>
      <c r="Z648" s="9"/>
      <c r="AA648" s="242"/>
      <c r="AB648" s="242"/>
      <c r="AC648" s="55"/>
      <c r="AD648" s="55"/>
      <c r="AE648" s="55"/>
      <c r="AF648" s="55"/>
      <c r="AG648" s="55"/>
      <c r="AH648" s="55"/>
      <c r="AI648" s="55"/>
      <c r="AJ648" s="55"/>
      <c r="AK648" s="55"/>
      <c r="AL648" s="9"/>
      <c r="AM648" s="110"/>
      <c r="AN648" s="242" t="s">
        <v>650</v>
      </c>
      <c r="AO648" s="490"/>
    </row>
    <row r="649" spans="1:41" s="16" customFormat="1" ht="18" hidden="1" customHeight="1">
      <c r="A649" s="517"/>
      <c r="B649" s="521" t="s">
        <v>1</v>
      </c>
      <c r="C649" s="262" t="s">
        <v>464</v>
      </c>
      <c r="D649" s="57" t="s">
        <v>327</v>
      </c>
      <c r="E649" s="57" t="s">
        <v>328</v>
      </c>
      <c r="F649" s="57"/>
      <c r="G649" s="55">
        <v>1</v>
      </c>
      <c r="H649" s="55"/>
      <c r="I649" s="9">
        <v>1</v>
      </c>
      <c r="J649" s="242" t="s">
        <v>17</v>
      </c>
      <c r="K649" s="55"/>
      <c r="L649" s="55"/>
      <c r="M649" s="55"/>
      <c r="N649" s="55"/>
      <c r="O649" s="55"/>
      <c r="P649" s="55"/>
      <c r="Q649" s="9"/>
      <c r="R649" s="242"/>
      <c r="S649" s="55"/>
      <c r="T649" s="55"/>
      <c r="U649" s="55"/>
      <c r="V649" s="55"/>
      <c r="W649" s="55"/>
      <c r="X649" s="55"/>
      <c r="Y649" s="55"/>
      <c r="Z649" s="9"/>
      <c r="AA649" s="242"/>
      <c r="AB649" s="242"/>
      <c r="AC649" s="55"/>
      <c r="AD649" s="55"/>
      <c r="AE649" s="55"/>
      <c r="AF649" s="55"/>
      <c r="AG649" s="55"/>
      <c r="AH649" s="55"/>
      <c r="AI649" s="55"/>
      <c r="AJ649" s="55"/>
      <c r="AK649" s="55"/>
      <c r="AL649" s="9"/>
      <c r="AM649" s="110"/>
      <c r="AN649" s="242" t="s">
        <v>650</v>
      </c>
      <c r="AO649" s="490"/>
    </row>
    <row r="650" spans="1:41" s="16" customFormat="1" ht="18" hidden="1" customHeight="1">
      <c r="A650" s="517"/>
      <c r="B650" s="521" t="s">
        <v>1</v>
      </c>
      <c r="C650" s="262" t="s">
        <v>465</v>
      </c>
      <c r="D650" s="57" t="s">
        <v>327</v>
      </c>
      <c r="E650" s="57" t="s">
        <v>328</v>
      </c>
      <c r="F650" s="57"/>
      <c r="G650" s="55">
        <v>1</v>
      </c>
      <c r="H650" s="55"/>
      <c r="I650" s="9">
        <v>1</v>
      </c>
      <c r="J650" s="242" t="s">
        <v>17</v>
      </c>
      <c r="K650" s="55"/>
      <c r="L650" s="55"/>
      <c r="M650" s="55"/>
      <c r="N650" s="55"/>
      <c r="O650" s="55"/>
      <c r="P650" s="55"/>
      <c r="Q650" s="9"/>
      <c r="R650" s="242"/>
      <c r="S650" s="55"/>
      <c r="T650" s="55"/>
      <c r="U650" s="55"/>
      <c r="V650" s="55"/>
      <c r="W650" s="55"/>
      <c r="X650" s="55"/>
      <c r="Y650" s="55"/>
      <c r="Z650" s="9"/>
      <c r="AA650" s="242"/>
      <c r="AB650" s="242"/>
      <c r="AC650" s="55"/>
      <c r="AD650" s="55"/>
      <c r="AE650" s="55"/>
      <c r="AF650" s="55"/>
      <c r="AG650" s="55"/>
      <c r="AH650" s="55"/>
      <c r="AI650" s="55"/>
      <c r="AJ650" s="55"/>
      <c r="AK650" s="55"/>
      <c r="AL650" s="9"/>
      <c r="AM650" s="110"/>
      <c r="AN650" s="242" t="s">
        <v>650</v>
      </c>
      <c r="AO650" s="490"/>
    </row>
    <row r="651" spans="1:41" s="16" customFormat="1" ht="18" hidden="1" customHeight="1">
      <c r="A651" s="517"/>
      <c r="B651" s="521" t="s">
        <v>1</v>
      </c>
      <c r="C651" s="264" t="s">
        <v>466</v>
      </c>
      <c r="D651" s="57" t="s">
        <v>327</v>
      </c>
      <c r="E651" s="57" t="s">
        <v>328</v>
      </c>
      <c r="F651" s="57"/>
      <c r="G651" s="55">
        <v>1</v>
      </c>
      <c r="H651" s="55"/>
      <c r="I651" s="9">
        <v>1</v>
      </c>
      <c r="J651" s="242" t="s">
        <v>17</v>
      </c>
      <c r="K651" s="55"/>
      <c r="L651" s="55"/>
      <c r="M651" s="55"/>
      <c r="N651" s="55"/>
      <c r="O651" s="55"/>
      <c r="P651" s="55"/>
      <c r="Q651" s="9"/>
      <c r="R651" s="242"/>
      <c r="S651" s="55"/>
      <c r="T651" s="55"/>
      <c r="U651" s="55"/>
      <c r="V651" s="55"/>
      <c r="W651" s="55"/>
      <c r="X651" s="55"/>
      <c r="Y651" s="55"/>
      <c r="Z651" s="9"/>
      <c r="AA651" s="242"/>
      <c r="AB651" s="242"/>
      <c r="AC651" s="55"/>
      <c r="AD651" s="55"/>
      <c r="AE651" s="55"/>
      <c r="AF651" s="55"/>
      <c r="AG651" s="55"/>
      <c r="AH651" s="55"/>
      <c r="AI651" s="55"/>
      <c r="AJ651" s="55"/>
      <c r="AK651" s="55"/>
      <c r="AL651" s="9"/>
      <c r="AM651" s="110"/>
      <c r="AN651" s="242" t="s">
        <v>650</v>
      </c>
      <c r="AO651" s="490"/>
    </row>
    <row r="652" spans="1:41" s="16" customFormat="1" ht="18" hidden="1" customHeight="1">
      <c r="A652" s="517"/>
      <c r="B652" s="521" t="s">
        <v>1</v>
      </c>
      <c r="C652" s="262" t="s">
        <v>467</v>
      </c>
      <c r="D652" s="57" t="s">
        <v>327</v>
      </c>
      <c r="E652" s="57" t="s">
        <v>328</v>
      </c>
      <c r="F652" s="57"/>
      <c r="G652" s="55">
        <v>1</v>
      </c>
      <c r="H652" s="55"/>
      <c r="I652" s="9">
        <v>1</v>
      </c>
      <c r="J652" s="242" t="s">
        <v>17</v>
      </c>
      <c r="K652" s="55"/>
      <c r="L652" s="55"/>
      <c r="M652" s="55"/>
      <c r="N652" s="55"/>
      <c r="O652" s="55"/>
      <c r="P652" s="55"/>
      <c r="Q652" s="9"/>
      <c r="R652" s="242"/>
      <c r="S652" s="55"/>
      <c r="T652" s="55"/>
      <c r="U652" s="55"/>
      <c r="V652" s="55"/>
      <c r="W652" s="55"/>
      <c r="X652" s="55"/>
      <c r="Y652" s="55"/>
      <c r="Z652" s="9"/>
      <c r="AA652" s="242"/>
      <c r="AB652" s="242"/>
      <c r="AC652" s="55"/>
      <c r="AD652" s="55"/>
      <c r="AE652" s="55"/>
      <c r="AF652" s="55"/>
      <c r="AG652" s="55"/>
      <c r="AH652" s="55"/>
      <c r="AI652" s="55"/>
      <c r="AJ652" s="55"/>
      <c r="AK652" s="55"/>
      <c r="AL652" s="9"/>
      <c r="AM652" s="110"/>
      <c r="AN652" s="242" t="s">
        <v>650</v>
      </c>
      <c r="AO652" s="490"/>
    </row>
    <row r="653" spans="1:41" s="16" customFormat="1" ht="18" hidden="1" customHeight="1">
      <c r="A653" s="517"/>
      <c r="B653" s="521" t="s">
        <v>1</v>
      </c>
      <c r="C653" s="262" t="s">
        <v>468</v>
      </c>
      <c r="D653" s="57" t="s">
        <v>327</v>
      </c>
      <c r="E653" s="57" t="s">
        <v>328</v>
      </c>
      <c r="F653" s="57"/>
      <c r="G653" s="55">
        <v>1</v>
      </c>
      <c r="H653" s="55"/>
      <c r="I653" s="9">
        <v>1</v>
      </c>
      <c r="J653" s="242" t="s">
        <v>17</v>
      </c>
      <c r="K653" s="55"/>
      <c r="L653" s="55"/>
      <c r="M653" s="55"/>
      <c r="N653" s="55"/>
      <c r="O653" s="55"/>
      <c r="P653" s="55"/>
      <c r="Q653" s="9"/>
      <c r="R653" s="242"/>
      <c r="S653" s="55"/>
      <c r="T653" s="55"/>
      <c r="U653" s="55"/>
      <c r="V653" s="55"/>
      <c r="W653" s="55"/>
      <c r="X653" s="55"/>
      <c r="Y653" s="55"/>
      <c r="Z653" s="9"/>
      <c r="AA653" s="242"/>
      <c r="AB653" s="242"/>
      <c r="AC653" s="55"/>
      <c r="AD653" s="55"/>
      <c r="AE653" s="55"/>
      <c r="AF653" s="55"/>
      <c r="AG653" s="55"/>
      <c r="AH653" s="55"/>
      <c r="AI653" s="55"/>
      <c r="AJ653" s="55"/>
      <c r="AK653" s="55"/>
      <c r="AL653" s="9"/>
      <c r="AM653" s="110"/>
      <c r="AN653" s="242" t="s">
        <v>650</v>
      </c>
      <c r="AO653" s="490"/>
    </row>
    <row r="654" spans="1:41" s="16" customFormat="1" ht="27" hidden="1" customHeight="1">
      <c r="A654" s="517"/>
      <c r="B654" s="521" t="s">
        <v>1</v>
      </c>
      <c r="C654" s="262" t="s">
        <v>469</v>
      </c>
      <c r="D654" s="57" t="s">
        <v>529</v>
      </c>
      <c r="E654" s="57" t="s">
        <v>328</v>
      </c>
      <c r="F654" s="123" t="s">
        <v>671</v>
      </c>
      <c r="G654" s="55"/>
      <c r="H654" s="55">
        <v>1</v>
      </c>
      <c r="I654" s="9"/>
      <c r="J654" s="242" t="s">
        <v>396</v>
      </c>
      <c r="K654" s="55">
        <v>1</v>
      </c>
      <c r="L654" s="55"/>
      <c r="M654" s="55"/>
      <c r="N654" s="287">
        <v>1</v>
      </c>
      <c r="O654" s="55"/>
      <c r="P654" s="55"/>
      <c r="Q654" s="9">
        <v>1</v>
      </c>
      <c r="R654" s="242" t="s">
        <v>668</v>
      </c>
      <c r="S654" s="55"/>
      <c r="T654" s="55"/>
      <c r="U654" s="55"/>
      <c r="V654" s="55"/>
      <c r="W654" s="55"/>
      <c r="X654" s="55"/>
      <c r="Y654" s="55"/>
      <c r="Z654" s="9">
        <v>1</v>
      </c>
      <c r="AA654" s="242" t="s">
        <v>668</v>
      </c>
      <c r="AB654" s="242"/>
      <c r="AC654" s="55"/>
      <c r="AD654" s="55"/>
      <c r="AE654" s="55"/>
      <c r="AF654" s="55"/>
      <c r="AG654" s="55"/>
      <c r="AH654" s="55"/>
      <c r="AI654" s="55"/>
      <c r="AJ654" s="55"/>
      <c r="AK654" s="55"/>
      <c r="AL654" s="9">
        <v>1</v>
      </c>
      <c r="AM654" s="110" t="s">
        <v>668</v>
      </c>
      <c r="AN654" s="242" t="s">
        <v>650</v>
      </c>
      <c r="AO654" s="490"/>
    </row>
    <row r="655" spans="1:41" s="16" customFormat="1" ht="18" hidden="1" customHeight="1">
      <c r="A655" s="517"/>
      <c r="B655" s="521" t="s">
        <v>1</v>
      </c>
      <c r="C655" s="262" t="s">
        <v>470</v>
      </c>
      <c r="D655" s="57" t="s">
        <v>327</v>
      </c>
      <c r="E655" s="57" t="s">
        <v>328</v>
      </c>
      <c r="F655" s="57"/>
      <c r="G655" s="55">
        <v>1</v>
      </c>
      <c r="H655" s="55"/>
      <c r="I655" s="9">
        <v>1</v>
      </c>
      <c r="J655" s="242" t="s">
        <v>17</v>
      </c>
      <c r="K655" s="55"/>
      <c r="L655" s="55"/>
      <c r="M655" s="55"/>
      <c r="N655" s="287"/>
      <c r="O655" s="55"/>
      <c r="P655" s="55"/>
      <c r="Q655" s="9"/>
      <c r="R655" s="242"/>
      <c r="S655" s="55"/>
      <c r="T655" s="55"/>
      <c r="U655" s="55"/>
      <c r="V655" s="55"/>
      <c r="W655" s="55"/>
      <c r="X655" s="55"/>
      <c r="Y655" s="55"/>
      <c r="Z655" s="9"/>
      <c r="AA655" s="242"/>
      <c r="AB655" s="242"/>
      <c r="AC655" s="55"/>
      <c r="AD655" s="55"/>
      <c r="AE655" s="55"/>
      <c r="AF655" s="55"/>
      <c r="AG655" s="55"/>
      <c r="AH655" s="55"/>
      <c r="AI655" s="55"/>
      <c r="AJ655" s="55"/>
      <c r="AK655" s="55"/>
      <c r="AL655" s="9"/>
      <c r="AM655" s="110"/>
      <c r="AN655" s="242" t="s">
        <v>650</v>
      </c>
      <c r="AO655" s="490"/>
    </row>
    <row r="656" spans="1:41" s="16" customFormat="1" ht="18" hidden="1" customHeight="1">
      <c r="A656" s="517"/>
      <c r="B656" s="521" t="s">
        <v>1</v>
      </c>
      <c r="C656" s="262" t="s">
        <v>471</v>
      </c>
      <c r="D656" s="57" t="s">
        <v>327</v>
      </c>
      <c r="E656" s="57" t="s">
        <v>328</v>
      </c>
      <c r="F656" s="57"/>
      <c r="G656" s="55">
        <v>1</v>
      </c>
      <c r="H656" s="55"/>
      <c r="I656" s="9">
        <v>1</v>
      </c>
      <c r="J656" s="242" t="s">
        <v>17</v>
      </c>
      <c r="K656" s="55"/>
      <c r="L656" s="55"/>
      <c r="M656" s="55"/>
      <c r="N656" s="287"/>
      <c r="O656" s="55"/>
      <c r="P656" s="55"/>
      <c r="Q656" s="9"/>
      <c r="R656" s="242"/>
      <c r="S656" s="55"/>
      <c r="T656" s="55"/>
      <c r="U656" s="55"/>
      <c r="V656" s="55"/>
      <c r="W656" s="55"/>
      <c r="X656" s="55"/>
      <c r="Y656" s="55"/>
      <c r="Z656" s="9"/>
      <c r="AA656" s="242"/>
      <c r="AB656" s="242"/>
      <c r="AC656" s="55"/>
      <c r="AD656" s="55"/>
      <c r="AE656" s="55"/>
      <c r="AF656" s="55"/>
      <c r="AG656" s="55"/>
      <c r="AH656" s="55"/>
      <c r="AI656" s="55"/>
      <c r="AJ656" s="55"/>
      <c r="AK656" s="55"/>
      <c r="AL656" s="9"/>
      <c r="AM656" s="110"/>
      <c r="AN656" s="242" t="s">
        <v>650</v>
      </c>
      <c r="AO656" s="490"/>
    </row>
    <row r="657" spans="1:41" s="16" customFormat="1" ht="18" hidden="1" customHeight="1">
      <c r="A657" s="517"/>
      <c r="B657" s="521" t="s">
        <v>1</v>
      </c>
      <c r="C657" s="262" t="s">
        <v>472</v>
      </c>
      <c r="D657" s="57" t="s">
        <v>327</v>
      </c>
      <c r="E657" s="57" t="s">
        <v>328</v>
      </c>
      <c r="F657" s="57"/>
      <c r="G657" s="55">
        <v>1</v>
      </c>
      <c r="H657" s="55"/>
      <c r="I657" s="9">
        <v>1</v>
      </c>
      <c r="J657" s="242" t="s">
        <v>17</v>
      </c>
      <c r="K657" s="55"/>
      <c r="L657" s="55"/>
      <c r="M657" s="55"/>
      <c r="N657" s="287"/>
      <c r="O657" s="55"/>
      <c r="P657" s="55"/>
      <c r="Q657" s="9"/>
      <c r="R657" s="242"/>
      <c r="S657" s="55"/>
      <c r="T657" s="55"/>
      <c r="U657" s="55"/>
      <c r="V657" s="55"/>
      <c r="W657" s="55"/>
      <c r="X657" s="55"/>
      <c r="Y657" s="55"/>
      <c r="Z657" s="9"/>
      <c r="AA657" s="242"/>
      <c r="AB657" s="242"/>
      <c r="AC657" s="55"/>
      <c r="AD657" s="55"/>
      <c r="AE657" s="55"/>
      <c r="AF657" s="55"/>
      <c r="AG657" s="55"/>
      <c r="AH657" s="55"/>
      <c r="AI657" s="55"/>
      <c r="AJ657" s="55"/>
      <c r="AK657" s="55"/>
      <c r="AL657" s="9"/>
      <c r="AM657" s="110"/>
      <c r="AN657" s="242" t="s">
        <v>650</v>
      </c>
      <c r="AO657" s="490"/>
    </row>
    <row r="658" spans="1:41" s="16" customFormat="1" ht="18" hidden="1" customHeight="1">
      <c r="A658" s="517"/>
      <c r="B658" s="521" t="s">
        <v>1</v>
      </c>
      <c r="C658" s="262" t="s">
        <v>473</v>
      </c>
      <c r="D658" s="57" t="s">
        <v>327</v>
      </c>
      <c r="E658" s="57" t="s">
        <v>328</v>
      </c>
      <c r="F658" s="57"/>
      <c r="G658" s="55">
        <v>1</v>
      </c>
      <c r="H658" s="55"/>
      <c r="I658" s="9">
        <v>1</v>
      </c>
      <c r="J658" s="242" t="s">
        <v>17</v>
      </c>
      <c r="K658" s="55"/>
      <c r="L658" s="55"/>
      <c r="M658" s="55"/>
      <c r="N658" s="287"/>
      <c r="O658" s="55"/>
      <c r="P658" s="55"/>
      <c r="Q658" s="9"/>
      <c r="R658" s="242"/>
      <c r="S658" s="55"/>
      <c r="T658" s="55"/>
      <c r="U658" s="55"/>
      <c r="V658" s="55"/>
      <c r="W658" s="55"/>
      <c r="X658" s="55"/>
      <c r="Y658" s="55"/>
      <c r="Z658" s="9"/>
      <c r="AA658" s="242"/>
      <c r="AB658" s="242"/>
      <c r="AC658" s="55"/>
      <c r="AD658" s="55"/>
      <c r="AE658" s="55"/>
      <c r="AF658" s="55"/>
      <c r="AG658" s="55"/>
      <c r="AH658" s="55"/>
      <c r="AI658" s="55"/>
      <c r="AJ658" s="55"/>
      <c r="AK658" s="55"/>
      <c r="AL658" s="9"/>
      <c r="AM658" s="110"/>
      <c r="AN658" s="242" t="s">
        <v>650</v>
      </c>
      <c r="AO658" s="490"/>
    </row>
    <row r="659" spans="1:41" s="16" customFormat="1" ht="18" hidden="1" customHeight="1">
      <c r="A659" s="517"/>
      <c r="B659" s="521" t="s">
        <v>1</v>
      </c>
      <c r="C659" s="262" t="s">
        <v>474</v>
      </c>
      <c r="D659" s="57" t="s">
        <v>327</v>
      </c>
      <c r="E659" s="57" t="s">
        <v>328</v>
      </c>
      <c r="F659" s="57"/>
      <c r="G659" s="55">
        <v>1</v>
      </c>
      <c r="H659" s="55"/>
      <c r="I659" s="9">
        <v>1</v>
      </c>
      <c r="J659" s="242" t="s">
        <v>17</v>
      </c>
      <c r="K659" s="55"/>
      <c r="L659" s="55"/>
      <c r="M659" s="55"/>
      <c r="N659" s="287"/>
      <c r="O659" s="55"/>
      <c r="P659" s="55"/>
      <c r="Q659" s="9"/>
      <c r="R659" s="242"/>
      <c r="S659" s="55"/>
      <c r="T659" s="55"/>
      <c r="U659" s="55"/>
      <c r="V659" s="55"/>
      <c r="W659" s="55"/>
      <c r="X659" s="55"/>
      <c r="Y659" s="55"/>
      <c r="Z659" s="9"/>
      <c r="AA659" s="242"/>
      <c r="AB659" s="242"/>
      <c r="AC659" s="55"/>
      <c r="AD659" s="55"/>
      <c r="AE659" s="55"/>
      <c r="AF659" s="55"/>
      <c r="AG659" s="55"/>
      <c r="AH659" s="55"/>
      <c r="AI659" s="55"/>
      <c r="AJ659" s="55"/>
      <c r="AK659" s="55"/>
      <c r="AL659" s="9"/>
      <c r="AM659" s="110"/>
      <c r="AN659" s="242" t="s">
        <v>650</v>
      </c>
      <c r="AO659" s="490"/>
    </row>
    <row r="660" spans="1:41" s="16" customFormat="1" ht="18" hidden="1" customHeight="1">
      <c r="A660" s="517"/>
      <c r="B660" s="521" t="s">
        <v>1</v>
      </c>
      <c r="C660" s="262" t="s">
        <v>475</v>
      </c>
      <c r="D660" s="57" t="s">
        <v>327</v>
      </c>
      <c r="E660" s="57" t="s">
        <v>328</v>
      </c>
      <c r="F660" s="57"/>
      <c r="G660" s="55">
        <v>1</v>
      </c>
      <c r="H660" s="55"/>
      <c r="I660" s="9">
        <v>1</v>
      </c>
      <c r="J660" s="242" t="s">
        <v>17</v>
      </c>
      <c r="K660" s="55"/>
      <c r="L660" s="55"/>
      <c r="M660" s="55"/>
      <c r="N660" s="287"/>
      <c r="O660" s="55"/>
      <c r="P660" s="55"/>
      <c r="Q660" s="9"/>
      <c r="R660" s="242"/>
      <c r="S660" s="55"/>
      <c r="T660" s="55"/>
      <c r="U660" s="55"/>
      <c r="V660" s="55"/>
      <c r="W660" s="55"/>
      <c r="X660" s="55"/>
      <c r="Y660" s="55"/>
      <c r="Z660" s="9"/>
      <c r="AA660" s="242"/>
      <c r="AB660" s="242"/>
      <c r="AC660" s="55"/>
      <c r="AD660" s="55"/>
      <c r="AE660" s="55"/>
      <c r="AF660" s="55"/>
      <c r="AG660" s="55"/>
      <c r="AH660" s="55"/>
      <c r="AI660" s="55"/>
      <c r="AJ660" s="55"/>
      <c r="AK660" s="55"/>
      <c r="AL660" s="9"/>
      <c r="AM660" s="110"/>
      <c r="AN660" s="242" t="s">
        <v>650</v>
      </c>
      <c r="AO660" s="490"/>
    </row>
    <row r="661" spans="1:41" s="16" customFormat="1" ht="18" hidden="1" customHeight="1">
      <c r="A661" s="517"/>
      <c r="B661" s="521" t="s">
        <v>1</v>
      </c>
      <c r="C661" s="262" t="s">
        <v>476</v>
      </c>
      <c r="D661" s="57" t="s">
        <v>327</v>
      </c>
      <c r="E661" s="57" t="s">
        <v>328</v>
      </c>
      <c r="F661" s="57"/>
      <c r="G661" s="55">
        <v>1</v>
      </c>
      <c r="H661" s="55"/>
      <c r="I661" s="9">
        <v>1</v>
      </c>
      <c r="J661" s="242" t="s">
        <v>17</v>
      </c>
      <c r="K661" s="55"/>
      <c r="L661" s="55"/>
      <c r="M661" s="55"/>
      <c r="N661" s="287"/>
      <c r="O661" s="55"/>
      <c r="P661" s="55"/>
      <c r="Q661" s="9"/>
      <c r="R661" s="242"/>
      <c r="S661" s="55"/>
      <c r="T661" s="55"/>
      <c r="U661" s="55"/>
      <c r="V661" s="55"/>
      <c r="W661" s="55"/>
      <c r="X661" s="55"/>
      <c r="Y661" s="55"/>
      <c r="Z661" s="9"/>
      <c r="AA661" s="242"/>
      <c r="AB661" s="242"/>
      <c r="AC661" s="55"/>
      <c r="AD661" s="55"/>
      <c r="AE661" s="55"/>
      <c r="AF661" s="55"/>
      <c r="AG661" s="55"/>
      <c r="AH661" s="55"/>
      <c r="AI661" s="55"/>
      <c r="AJ661" s="55"/>
      <c r="AK661" s="55"/>
      <c r="AL661" s="9"/>
      <c r="AM661" s="110"/>
      <c r="AN661" s="242" t="s">
        <v>650</v>
      </c>
      <c r="AO661" s="490"/>
    </row>
    <row r="662" spans="1:41" s="16" customFormat="1" ht="18" hidden="1" customHeight="1">
      <c r="A662" s="517"/>
      <c r="B662" s="521" t="s">
        <v>1</v>
      </c>
      <c r="C662" s="262" t="s">
        <v>477</v>
      </c>
      <c r="D662" s="57" t="s">
        <v>327</v>
      </c>
      <c r="E662" s="57" t="s">
        <v>328</v>
      </c>
      <c r="F662" s="57"/>
      <c r="G662" s="55">
        <v>1</v>
      </c>
      <c r="H662" s="55"/>
      <c r="I662" s="9">
        <v>1</v>
      </c>
      <c r="J662" s="242" t="s">
        <v>17</v>
      </c>
      <c r="K662" s="55"/>
      <c r="L662" s="55"/>
      <c r="M662" s="55"/>
      <c r="N662" s="287"/>
      <c r="O662" s="55"/>
      <c r="P662" s="55"/>
      <c r="Q662" s="9"/>
      <c r="R662" s="242"/>
      <c r="S662" s="55"/>
      <c r="T662" s="55"/>
      <c r="U662" s="55"/>
      <c r="V662" s="55"/>
      <c r="W662" s="55"/>
      <c r="X662" s="55"/>
      <c r="Y662" s="55"/>
      <c r="Z662" s="9"/>
      <c r="AA662" s="242"/>
      <c r="AB662" s="242"/>
      <c r="AC662" s="55"/>
      <c r="AD662" s="55"/>
      <c r="AE662" s="55"/>
      <c r="AF662" s="55"/>
      <c r="AG662" s="55"/>
      <c r="AH662" s="55"/>
      <c r="AI662" s="55"/>
      <c r="AJ662" s="55"/>
      <c r="AK662" s="55"/>
      <c r="AL662" s="9"/>
      <c r="AM662" s="110"/>
      <c r="AN662" s="242" t="s">
        <v>650</v>
      </c>
      <c r="AO662" s="490"/>
    </row>
    <row r="663" spans="1:41" s="16" customFormat="1" ht="18" hidden="1" customHeight="1">
      <c r="A663" s="517"/>
      <c r="B663" s="521" t="s">
        <v>1</v>
      </c>
      <c r="C663" s="262" t="s">
        <v>478</v>
      </c>
      <c r="D663" s="57" t="s">
        <v>327</v>
      </c>
      <c r="E663" s="57" t="s">
        <v>328</v>
      </c>
      <c r="F663" s="57"/>
      <c r="G663" s="55">
        <v>1</v>
      </c>
      <c r="H663" s="55"/>
      <c r="I663" s="9">
        <v>1</v>
      </c>
      <c r="J663" s="242" t="s">
        <v>17</v>
      </c>
      <c r="K663" s="55"/>
      <c r="L663" s="55"/>
      <c r="M663" s="55"/>
      <c r="N663" s="287"/>
      <c r="O663" s="55"/>
      <c r="P663" s="55"/>
      <c r="Q663" s="9"/>
      <c r="R663" s="242"/>
      <c r="S663" s="55"/>
      <c r="T663" s="55"/>
      <c r="U663" s="55"/>
      <c r="V663" s="55"/>
      <c r="W663" s="55"/>
      <c r="X663" s="55"/>
      <c r="Y663" s="55"/>
      <c r="Z663" s="9"/>
      <c r="AA663" s="242"/>
      <c r="AB663" s="242"/>
      <c r="AC663" s="55"/>
      <c r="AD663" s="55"/>
      <c r="AE663" s="55"/>
      <c r="AF663" s="55"/>
      <c r="AG663" s="55"/>
      <c r="AH663" s="55"/>
      <c r="AI663" s="55"/>
      <c r="AJ663" s="55"/>
      <c r="AK663" s="55"/>
      <c r="AL663" s="9"/>
      <c r="AM663" s="110"/>
      <c r="AN663" s="242" t="s">
        <v>650</v>
      </c>
      <c r="AO663" s="490"/>
    </row>
    <row r="664" spans="1:41" s="16" customFormat="1" ht="18" hidden="1" customHeight="1">
      <c r="A664" s="517"/>
      <c r="B664" s="521" t="s">
        <v>1</v>
      </c>
      <c r="C664" s="262" t="s">
        <v>479</v>
      </c>
      <c r="D664" s="57" t="s">
        <v>327</v>
      </c>
      <c r="E664" s="57" t="s">
        <v>328</v>
      </c>
      <c r="F664" s="57"/>
      <c r="G664" s="55">
        <v>1</v>
      </c>
      <c r="H664" s="55"/>
      <c r="I664" s="9">
        <v>1</v>
      </c>
      <c r="J664" s="242" t="s">
        <v>17</v>
      </c>
      <c r="K664" s="55"/>
      <c r="L664" s="55"/>
      <c r="M664" s="55"/>
      <c r="N664" s="287"/>
      <c r="O664" s="55"/>
      <c r="P664" s="55"/>
      <c r="Q664" s="9"/>
      <c r="R664" s="242"/>
      <c r="S664" s="55"/>
      <c r="T664" s="55"/>
      <c r="U664" s="55"/>
      <c r="V664" s="55"/>
      <c r="W664" s="55"/>
      <c r="X664" s="55"/>
      <c r="Y664" s="55"/>
      <c r="Z664" s="9"/>
      <c r="AA664" s="242"/>
      <c r="AB664" s="242"/>
      <c r="AC664" s="55"/>
      <c r="AD664" s="55"/>
      <c r="AE664" s="55"/>
      <c r="AF664" s="55"/>
      <c r="AG664" s="55"/>
      <c r="AH664" s="55"/>
      <c r="AI664" s="55"/>
      <c r="AJ664" s="55"/>
      <c r="AK664" s="55"/>
      <c r="AL664" s="9"/>
      <c r="AM664" s="110"/>
      <c r="AN664" s="242" t="s">
        <v>650</v>
      </c>
      <c r="AO664" s="490"/>
    </row>
    <row r="665" spans="1:41" s="16" customFormat="1" ht="18" hidden="1" customHeight="1">
      <c r="A665" s="517"/>
      <c r="B665" s="521" t="s">
        <v>1</v>
      </c>
      <c r="C665" s="262" t="s">
        <v>480</v>
      </c>
      <c r="D665" s="57" t="s">
        <v>327</v>
      </c>
      <c r="E665" s="57" t="s">
        <v>328</v>
      </c>
      <c r="F665" s="57"/>
      <c r="G665" s="55">
        <v>1</v>
      </c>
      <c r="H665" s="55"/>
      <c r="I665" s="9">
        <v>1</v>
      </c>
      <c r="J665" s="242" t="s">
        <v>17</v>
      </c>
      <c r="K665" s="55"/>
      <c r="L665" s="55"/>
      <c r="M665" s="55"/>
      <c r="N665" s="287"/>
      <c r="O665" s="55"/>
      <c r="P665" s="55"/>
      <c r="Q665" s="9"/>
      <c r="R665" s="242"/>
      <c r="S665" s="55"/>
      <c r="T665" s="55"/>
      <c r="U665" s="55"/>
      <c r="V665" s="55"/>
      <c r="W665" s="55"/>
      <c r="X665" s="55"/>
      <c r="Y665" s="55"/>
      <c r="Z665" s="9"/>
      <c r="AA665" s="242"/>
      <c r="AB665" s="242"/>
      <c r="AC665" s="55"/>
      <c r="AD665" s="55"/>
      <c r="AE665" s="55"/>
      <c r="AF665" s="55"/>
      <c r="AG665" s="55"/>
      <c r="AH665" s="55"/>
      <c r="AI665" s="55"/>
      <c r="AJ665" s="55"/>
      <c r="AK665" s="55"/>
      <c r="AL665" s="9"/>
      <c r="AM665" s="110"/>
      <c r="AN665" s="242" t="s">
        <v>650</v>
      </c>
      <c r="AO665" s="490"/>
    </row>
    <row r="666" spans="1:41" s="16" customFormat="1" ht="18" hidden="1" customHeight="1">
      <c r="A666" s="517"/>
      <c r="B666" s="521" t="s">
        <v>1</v>
      </c>
      <c r="C666" s="262" t="s">
        <v>481</v>
      </c>
      <c r="D666" s="57" t="s">
        <v>327</v>
      </c>
      <c r="E666" s="57" t="s">
        <v>328</v>
      </c>
      <c r="F666" s="57"/>
      <c r="G666" s="55">
        <v>1</v>
      </c>
      <c r="H666" s="55"/>
      <c r="I666" s="9">
        <v>1</v>
      </c>
      <c r="J666" s="242" t="s">
        <v>17</v>
      </c>
      <c r="K666" s="55"/>
      <c r="L666" s="55"/>
      <c r="M666" s="55"/>
      <c r="N666" s="287"/>
      <c r="O666" s="55"/>
      <c r="P666" s="55"/>
      <c r="Q666" s="9"/>
      <c r="R666" s="242"/>
      <c r="S666" s="55"/>
      <c r="T666" s="55"/>
      <c r="U666" s="55"/>
      <c r="V666" s="55"/>
      <c r="W666" s="55"/>
      <c r="X666" s="55"/>
      <c r="Y666" s="55"/>
      <c r="Z666" s="9"/>
      <c r="AA666" s="242"/>
      <c r="AB666" s="242"/>
      <c r="AC666" s="55"/>
      <c r="AD666" s="55"/>
      <c r="AE666" s="55"/>
      <c r="AF666" s="55"/>
      <c r="AG666" s="55"/>
      <c r="AH666" s="55"/>
      <c r="AI666" s="55"/>
      <c r="AJ666" s="55"/>
      <c r="AK666" s="55"/>
      <c r="AL666" s="9"/>
      <c r="AM666" s="110"/>
      <c r="AN666" s="242" t="s">
        <v>650</v>
      </c>
      <c r="AO666" s="490"/>
    </row>
    <row r="667" spans="1:41" s="16" customFormat="1" ht="18" hidden="1" customHeight="1">
      <c r="A667" s="517"/>
      <c r="B667" s="521" t="s">
        <v>1</v>
      </c>
      <c r="C667" s="262" t="s">
        <v>482</v>
      </c>
      <c r="D667" s="57" t="s">
        <v>327</v>
      </c>
      <c r="E667" s="57" t="s">
        <v>328</v>
      </c>
      <c r="F667" s="57"/>
      <c r="G667" s="55">
        <v>1</v>
      </c>
      <c r="H667" s="55"/>
      <c r="I667" s="9">
        <v>1</v>
      </c>
      <c r="J667" s="242" t="s">
        <v>17</v>
      </c>
      <c r="K667" s="55"/>
      <c r="L667" s="55"/>
      <c r="M667" s="55"/>
      <c r="N667" s="287"/>
      <c r="O667" s="55"/>
      <c r="P667" s="55"/>
      <c r="Q667" s="9"/>
      <c r="R667" s="242"/>
      <c r="S667" s="55"/>
      <c r="T667" s="55"/>
      <c r="U667" s="55"/>
      <c r="V667" s="55"/>
      <c r="W667" s="55"/>
      <c r="X667" s="55"/>
      <c r="Y667" s="55"/>
      <c r="Z667" s="9"/>
      <c r="AA667" s="242"/>
      <c r="AB667" s="242"/>
      <c r="AC667" s="55"/>
      <c r="AD667" s="55"/>
      <c r="AE667" s="55"/>
      <c r="AF667" s="55"/>
      <c r="AG667" s="55"/>
      <c r="AH667" s="55"/>
      <c r="AI667" s="55"/>
      <c r="AJ667" s="55"/>
      <c r="AK667" s="55"/>
      <c r="AL667" s="9"/>
      <c r="AM667" s="110"/>
      <c r="AN667" s="242" t="s">
        <v>650</v>
      </c>
      <c r="AO667" s="490"/>
    </row>
    <row r="668" spans="1:41" s="16" customFormat="1" ht="18" hidden="1" customHeight="1">
      <c r="A668" s="517"/>
      <c r="B668" s="521" t="s">
        <v>1</v>
      </c>
      <c r="C668" s="262" t="s">
        <v>483</v>
      </c>
      <c r="D668" s="57" t="s">
        <v>327</v>
      </c>
      <c r="E668" s="57" t="s">
        <v>328</v>
      </c>
      <c r="F668" s="57"/>
      <c r="G668" s="55">
        <v>1</v>
      </c>
      <c r="H668" s="55"/>
      <c r="I668" s="9">
        <v>1</v>
      </c>
      <c r="J668" s="242" t="s">
        <v>17</v>
      </c>
      <c r="K668" s="55"/>
      <c r="L668" s="55"/>
      <c r="M668" s="55"/>
      <c r="N668" s="287"/>
      <c r="O668" s="55"/>
      <c r="P668" s="55"/>
      <c r="Q668" s="9"/>
      <c r="R668" s="242"/>
      <c r="S668" s="55"/>
      <c r="T668" s="55"/>
      <c r="U668" s="55"/>
      <c r="V668" s="55"/>
      <c r="W668" s="55"/>
      <c r="X668" s="55"/>
      <c r="Y668" s="55"/>
      <c r="Z668" s="9"/>
      <c r="AA668" s="242"/>
      <c r="AB668" s="242"/>
      <c r="AC668" s="55"/>
      <c r="AD668" s="55"/>
      <c r="AE668" s="55"/>
      <c r="AF668" s="55"/>
      <c r="AG668" s="55"/>
      <c r="AH668" s="55"/>
      <c r="AI668" s="55"/>
      <c r="AJ668" s="55"/>
      <c r="AK668" s="55"/>
      <c r="AL668" s="9"/>
      <c r="AM668" s="110"/>
      <c r="AN668" s="242" t="s">
        <v>650</v>
      </c>
      <c r="AO668" s="490"/>
    </row>
    <row r="669" spans="1:41" s="16" customFormat="1" ht="18" hidden="1" customHeight="1">
      <c r="A669" s="517"/>
      <c r="B669" s="521" t="s">
        <v>1</v>
      </c>
      <c r="C669" s="262" t="s">
        <v>484</v>
      </c>
      <c r="D669" s="57" t="s">
        <v>327</v>
      </c>
      <c r="E669" s="57" t="s">
        <v>328</v>
      </c>
      <c r="F669" s="57"/>
      <c r="G669" s="55">
        <v>1</v>
      </c>
      <c r="H669" s="55"/>
      <c r="I669" s="9">
        <v>1</v>
      </c>
      <c r="J669" s="242" t="s">
        <v>17</v>
      </c>
      <c r="K669" s="55"/>
      <c r="L669" s="55"/>
      <c r="M669" s="55"/>
      <c r="N669" s="287"/>
      <c r="O669" s="55"/>
      <c r="P669" s="55"/>
      <c r="Q669" s="9"/>
      <c r="R669" s="242"/>
      <c r="S669" s="55"/>
      <c r="T669" s="55"/>
      <c r="U669" s="55"/>
      <c r="V669" s="55"/>
      <c r="W669" s="55"/>
      <c r="X669" s="55"/>
      <c r="Y669" s="55"/>
      <c r="Z669" s="9"/>
      <c r="AA669" s="242"/>
      <c r="AB669" s="242"/>
      <c r="AC669" s="55"/>
      <c r="AD669" s="55"/>
      <c r="AE669" s="55"/>
      <c r="AF669" s="55"/>
      <c r="AG669" s="55"/>
      <c r="AH669" s="55"/>
      <c r="AI669" s="55"/>
      <c r="AJ669" s="55"/>
      <c r="AK669" s="55"/>
      <c r="AL669" s="9"/>
      <c r="AM669" s="110"/>
      <c r="AN669" s="242" t="s">
        <v>650</v>
      </c>
      <c r="AO669" s="490"/>
    </row>
    <row r="670" spans="1:41" s="16" customFormat="1" ht="18" hidden="1" customHeight="1">
      <c r="A670" s="517"/>
      <c r="B670" s="521" t="s">
        <v>1</v>
      </c>
      <c r="C670" s="262" t="s">
        <v>485</v>
      </c>
      <c r="D670" s="57" t="s">
        <v>327</v>
      </c>
      <c r="E670" s="57" t="s">
        <v>328</v>
      </c>
      <c r="F670" s="57"/>
      <c r="G670" s="55">
        <v>1</v>
      </c>
      <c r="H670" s="55"/>
      <c r="I670" s="9">
        <v>1</v>
      </c>
      <c r="J670" s="242" t="s">
        <v>17</v>
      </c>
      <c r="K670" s="55"/>
      <c r="L670" s="55"/>
      <c r="M670" s="55"/>
      <c r="N670" s="287"/>
      <c r="O670" s="55"/>
      <c r="P670" s="55"/>
      <c r="Q670" s="9"/>
      <c r="R670" s="242"/>
      <c r="S670" s="55"/>
      <c r="T670" s="55"/>
      <c r="U670" s="55"/>
      <c r="V670" s="55"/>
      <c r="W670" s="55"/>
      <c r="X670" s="55"/>
      <c r="Y670" s="55"/>
      <c r="Z670" s="9"/>
      <c r="AA670" s="242"/>
      <c r="AB670" s="242"/>
      <c r="AC670" s="55"/>
      <c r="AD670" s="55"/>
      <c r="AE670" s="55"/>
      <c r="AF670" s="55"/>
      <c r="AG670" s="55"/>
      <c r="AH670" s="55"/>
      <c r="AI670" s="55"/>
      <c r="AJ670" s="55"/>
      <c r="AK670" s="55"/>
      <c r="AL670" s="9"/>
      <c r="AM670" s="110"/>
      <c r="AN670" s="242" t="s">
        <v>650</v>
      </c>
      <c r="AO670" s="490"/>
    </row>
    <row r="671" spans="1:41" s="16" customFormat="1" ht="18" hidden="1" customHeight="1">
      <c r="A671" s="517"/>
      <c r="B671" s="521" t="s">
        <v>1</v>
      </c>
      <c r="C671" s="262" t="s">
        <v>486</v>
      </c>
      <c r="D671" s="57" t="s">
        <v>327</v>
      </c>
      <c r="E671" s="57" t="s">
        <v>328</v>
      </c>
      <c r="F671" s="57"/>
      <c r="G671" s="55">
        <v>1</v>
      </c>
      <c r="H671" s="55"/>
      <c r="I671" s="9">
        <v>1</v>
      </c>
      <c r="J671" s="242" t="s">
        <v>17</v>
      </c>
      <c r="K671" s="55"/>
      <c r="L671" s="55"/>
      <c r="M671" s="55"/>
      <c r="N671" s="287"/>
      <c r="O671" s="55"/>
      <c r="P671" s="55"/>
      <c r="Q671" s="9"/>
      <c r="R671" s="242"/>
      <c r="S671" s="55"/>
      <c r="T671" s="55"/>
      <c r="U671" s="55"/>
      <c r="V671" s="55"/>
      <c r="W671" s="55"/>
      <c r="X671" s="55"/>
      <c r="Y671" s="55"/>
      <c r="Z671" s="9"/>
      <c r="AA671" s="242"/>
      <c r="AB671" s="242"/>
      <c r="AC671" s="55"/>
      <c r="AD671" s="55"/>
      <c r="AE671" s="55"/>
      <c r="AF671" s="55"/>
      <c r="AG671" s="55"/>
      <c r="AH671" s="55"/>
      <c r="AI671" s="55"/>
      <c r="AJ671" s="55"/>
      <c r="AK671" s="55"/>
      <c r="AL671" s="9"/>
      <c r="AM671" s="110"/>
      <c r="AN671" s="242" t="s">
        <v>650</v>
      </c>
      <c r="AO671" s="490"/>
    </row>
    <row r="672" spans="1:41" s="16" customFormat="1" ht="18" hidden="1" customHeight="1">
      <c r="A672" s="517"/>
      <c r="B672" s="521" t="s">
        <v>1</v>
      </c>
      <c r="C672" s="262" t="s">
        <v>487</v>
      </c>
      <c r="D672" s="57" t="s">
        <v>327</v>
      </c>
      <c r="E672" s="57" t="s">
        <v>328</v>
      </c>
      <c r="F672" s="57"/>
      <c r="G672" s="55">
        <v>1</v>
      </c>
      <c r="H672" s="55"/>
      <c r="I672" s="9">
        <v>1</v>
      </c>
      <c r="J672" s="242" t="s">
        <v>17</v>
      </c>
      <c r="K672" s="55"/>
      <c r="L672" s="55"/>
      <c r="M672" s="55"/>
      <c r="N672" s="287"/>
      <c r="O672" s="55"/>
      <c r="P672" s="55"/>
      <c r="Q672" s="9"/>
      <c r="R672" s="242"/>
      <c r="S672" s="55"/>
      <c r="T672" s="55"/>
      <c r="U672" s="55"/>
      <c r="V672" s="55"/>
      <c r="W672" s="55"/>
      <c r="X672" s="55"/>
      <c r="Y672" s="55"/>
      <c r="Z672" s="9"/>
      <c r="AA672" s="242"/>
      <c r="AB672" s="242"/>
      <c r="AC672" s="55"/>
      <c r="AD672" s="55"/>
      <c r="AE672" s="55"/>
      <c r="AF672" s="55"/>
      <c r="AG672" s="55"/>
      <c r="AH672" s="55"/>
      <c r="AI672" s="55"/>
      <c r="AJ672" s="55"/>
      <c r="AK672" s="55"/>
      <c r="AL672" s="9"/>
      <c r="AM672" s="110"/>
      <c r="AN672" s="242" t="s">
        <v>650</v>
      </c>
      <c r="AO672" s="490"/>
    </row>
    <row r="673" spans="1:41" s="16" customFormat="1" ht="18" hidden="1" customHeight="1">
      <c r="A673" s="517"/>
      <c r="B673" s="521" t="s">
        <v>1</v>
      </c>
      <c r="C673" s="262" t="s">
        <v>488</v>
      </c>
      <c r="D673" s="57" t="s">
        <v>395</v>
      </c>
      <c r="E673" s="57" t="s">
        <v>328</v>
      </c>
      <c r="F673" s="57"/>
      <c r="G673" s="55">
        <v>1</v>
      </c>
      <c r="H673" s="55"/>
      <c r="I673" s="9">
        <v>1</v>
      </c>
      <c r="J673" s="242" t="s">
        <v>17</v>
      </c>
      <c r="K673" s="55"/>
      <c r="L673" s="55"/>
      <c r="M673" s="55"/>
      <c r="N673" s="287"/>
      <c r="O673" s="55"/>
      <c r="P673" s="55"/>
      <c r="Q673" s="9"/>
      <c r="R673" s="242"/>
      <c r="S673" s="55"/>
      <c r="T673" s="55"/>
      <c r="U673" s="55"/>
      <c r="V673" s="55"/>
      <c r="W673" s="55"/>
      <c r="X673" s="55"/>
      <c r="Y673" s="55"/>
      <c r="Z673" s="9"/>
      <c r="AA673" s="242"/>
      <c r="AB673" s="242"/>
      <c r="AC673" s="55"/>
      <c r="AD673" s="55"/>
      <c r="AE673" s="55"/>
      <c r="AF673" s="55"/>
      <c r="AG673" s="55"/>
      <c r="AH673" s="55"/>
      <c r="AI673" s="55"/>
      <c r="AJ673" s="55"/>
      <c r="AK673" s="55"/>
      <c r="AL673" s="9"/>
      <c r="AM673" s="110"/>
      <c r="AN673" s="242" t="s">
        <v>650</v>
      </c>
      <c r="AO673" s="490"/>
    </row>
    <row r="674" spans="1:41" s="16" customFormat="1" ht="18" hidden="1" customHeight="1">
      <c r="A674" s="517"/>
      <c r="B674" s="521" t="s">
        <v>1</v>
      </c>
      <c r="C674" s="262" t="s">
        <v>489</v>
      </c>
      <c r="D674" s="57" t="s">
        <v>395</v>
      </c>
      <c r="E674" s="57" t="s">
        <v>328</v>
      </c>
      <c r="F674" s="57"/>
      <c r="G674" s="55">
        <v>1</v>
      </c>
      <c r="H674" s="55"/>
      <c r="I674" s="9">
        <v>1</v>
      </c>
      <c r="J674" s="242" t="s">
        <v>17</v>
      </c>
      <c r="K674" s="55"/>
      <c r="L674" s="55"/>
      <c r="M674" s="55"/>
      <c r="N674" s="287"/>
      <c r="O674" s="55"/>
      <c r="P674" s="55"/>
      <c r="Q674" s="9"/>
      <c r="R674" s="242"/>
      <c r="S674" s="55"/>
      <c r="T674" s="55"/>
      <c r="U674" s="55"/>
      <c r="V674" s="55"/>
      <c r="W674" s="55"/>
      <c r="X674" s="55"/>
      <c r="Y674" s="55"/>
      <c r="Z674" s="9"/>
      <c r="AA674" s="242"/>
      <c r="AB674" s="242"/>
      <c r="AC674" s="55"/>
      <c r="AD674" s="55"/>
      <c r="AE674" s="55"/>
      <c r="AF674" s="55"/>
      <c r="AG674" s="55"/>
      <c r="AH674" s="55"/>
      <c r="AI674" s="55"/>
      <c r="AJ674" s="55"/>
      <c r="AK674" s="55"/>
      <c r="AL674" s="9"/>
      <c r="AM674" s="110"/>
      <c r="AN674" s="242" t="s">
        <v>650</v>
      </c>
      <c r="AO674" s="490"/>
    </row>
    <row r="675" spans="1:41" s="16" customFormat="1" ht="18" hidden="1" customHeight="1">
      <c r="A675" s="517"/>
      <c r="B675" s="521" t="s">
        <v>1</v>
      </c>
      <c r="C675" s="262" t="s">
        <v>490</v>
      </c>
      <c r="D675" s="57" t="s">
        <v>395</v>
      </c>
      <c r="E675" s="57" t="s">
        <v>328</v>
      </c>
      <c r="F675" s="57"/>
      <c r="G675" s="55">
        <v>1</v>
      </c>
      <c r="H675" s="55"/>
      <c r="I675" s="9">
        <v>1</v>
      </c>
      <c r="J675" s="242" t="s">
        <v>17</v>
      </c>
      <c r="K675" s="55"/>
      <c r="L675" s="55"/>
      <c r="M675" s="55"/>
      <c r="N675" s="287"/>
      <c r="O675" s="55"/>
      <c r="P675" s="55"/>
      <c r="Q675" s="9"/>
      <c r="R675" s="242"/>
      <c r="S675" s="55"/>
      <c r="T675" s="55"/>
      <c r="U675" s="55"/>
      <c r="V675" s="55"/>
      <c r="W675" s="55"/>
      <c r="X675" s="55"/>
      <c r="Y675" s="55"/>
      <c r="Z675" s="9"/>
      <c r="AA675" s="242"/>
      <c r="AB675" s="242"/>
      <c r="AC675" s="55"/>
      <c r="AD675" s="55"/>
      <c r="AE675" s="55"/>
      <c r="AF675" s="55"/>
      <c r="AG675" s="55"/>
      <c r="AH675" s="55"/>
      <c r="AI675" s="55"/>
      <c r="AJ675" s="55"/>
      <c r="AK675" s="55"/>
      <c r="AL675" s="9"/>
      <c r="AM675" s="110"/>
      <c r="AN675" s="242" t="s">
        <v>650</v>
      </c>
      <c r="AO675" s="490"/>
    </row>
    <row r="676" spans="1:41" s="16" customFormat="1" ht="18" hidden="1" customHeight="1">
      <c r="A676" s="517"/>
      <c r="B676" s="521" t="s">
        <v>1</v>
      </c>
      <c r="C676" s="262" t="s">
        <v>491</v>
      </c>
      <c r="D676" s="57" t="s">
        <v>327</v>
      </c>
      <c r="E676" s="57" t="s">
        <v>328</v>
      </c>
      <c r="F676" s="57"/>
      <c r="G676" s="55">
        <v>1</v>
      </c>
      <c r="H676" s="55"/>
      <c r="I676" s="9">
        <v>1</v>
      </c>
      <c r="J676" s="242" t="s">
        <v>17</v>
      </c>
      <c r="K676" s="55"/>
      <c r="L676" s="55"/>
      <c r="M676" s="55"/>
      <c r="N676" s="287"/>
      <c r="O676" s="55"/>
      <c r="P676" s="55"/>
      <c r="Q676" s="9"/>
      <c r="R676" s="242"/>
      <c r="S676" s="55"/>
      <c r="T676" s="55"/>
      <c r="U676" s="55"/>
      <c r="V676" s="55"/>
      <c r="W676" s="55"/>
      <c r="X676" s="55"/>
      <c r="Y676" s="55"/>
      <c r="Z676" s="9"/>
      <c r="AA676" s="242"/>
      <c r="AB676" s="242"/>
      <c r="AC676" s="55"/>
      <c r="AD676" s="55"/>
      <c r="AE676" s="55"/>
      <c r="AF676" s="55"/>
      <c r="AG676" s="55"/>
      <c r="AH676" s="55"/>
      <c r="AI676" s="55"/>
      <c r="AJ676" s="55"/>
      <c r="AK676" s="55"/>
      <c r="AL676" s="9"/>
      <c r="AM676" s="110"/>
      <c r="AN676" s="242" t="s">
        <v>650</v>
      </c>
      <c r="AO676" s="490"/>
    </row>
    <row r="677" spans="1:41" s="16" customFormat="1" ht="18" hidden="1" customHeight="1">
      <c r="A677" s="517"/>
      <c r="B677" s="521" t="s">
        <v>1</v>
      </c>
      <c r="C677" s="262" t="s">
        <v>492</v>
      </c>
      <c r="D677" s="57" t="s">
        <v>327</v>
      </c>
      <c r="E677" s="57" t="s">
        <v>328</v>
      </c>
      <c r="F677" s="57"/>
      <c r="G677" s="55">
        <v>1</v>
      </c>
      <c r="H677" s="55"/>
      <c r="I677" s="9">
        <v>1</v>
      </c>
      <c r="J677" s="242" t="s">
        <v>17</v>
      </c>
      <c r="K677" s="55"/>
      <c r="L677" s="55"/>
      <c r="M677" s="55"/>
      <c r="N677" s="287"/>
      <c r="O677" s="55"/>
      <c r="P677" s="55"/>
      <c r="Q677" s="9"/>
      <c r="R677" s="242"/>
      <c r="S677" s="55"/>
      <c r="T677" s="55"/>
      <c r="U677" s="55"/>
      <c r="V677" s="55"/>
      <c r="W677" s="55"/>
      <c r="X677" s="55"/>
      <c r="Y677" s="55"/>
      <c r="Z677" s="9"/>
      <c r="AA677" s="242"/>
      <c r="AB677" s="242"/>
      <c r="AC677" s="55"/>
      <c r="AD677" s="55"/>
      <c r="AE677" s="55"/>
      <c r="AF677" s="55"/>
      <c r="AG677" s="55"/>
      <c r="AH677" s="55"/>
      <c r="AI677" s="55"/>
      <c r="AJ677" s="55"/>
      <c r="AK677" s="55"/>
      <c r="AL677" s="9"/>
      <c r="AM677" s="110"/>
      <c r="AN677" s="242" t="s">
        <v>650</v>
      </c>
      <c r="AO677" s="490"/>
    </row>
    <row r="678" spans="1:41" s="16" customFormat="1" ht="18" hidden="1" customHeight="1">
      <c r="A678" s="517"/>
      <c r="B678" s="521" t="s">
        <v>1</v>
      </c>
      <c r="C678" s="262" t="s">
        <v>493</v>
      </c>
      <c r="D678" s="57" t="s">
        <v>327</v>
      </c>
      <c r="E678" s="57" t="s">
        <v>328</v>
      </c>
      <c r="F678" s="57"/>
      <c r="G678" s="55">
        <v>1</v>
      </c>
      <c r="H678" s="55"/>
      <c r="I678" s="9">
        <v>1</v>
      </c>
      <c r="J678" s="242" t="s">
        <v>17</v>
      </c>
      <c r="K678" s="55"/>
      <c r="L678" s="55"/>
      <c r="M678" s="55"/>
      <c r="N678" s="287"/>
      <c r="O678" s="55"/>
      <c r="P678" s="55"/>
      <c r="Q678" s="9"/>
      <c r="R678" s="242"/>
      <c r="S678" s="55"/>
      <c r="T678" s="55"/>
      <c r="U678" s="55"/>
      <c r="V678" s="55"/>
      <c r="W678" s="55"/>
      <c r="X678" s="55"/>
      <c r="Y678" s="55"/>
      <c r="Z678" s="9"/>
      <c r="AA678" s="242"/>
      <c r="AB678" s="242"/>
      <c r="AC678" s="55"/>
      <c r="AD678" s="55"/>
      <c r="AE678" s="55"/>
      <c r="AF678" s="55"/>
      <c r="AG678" s="55"/>
      <c r="AH678" s="55"/>
      <c r="AI678" s="55"/>
      <c r="AJ678" s="55"/>
      <c r="AK678" s="55"/>
      <c r="AL678" s="9"/>
      <c r="AM678" s="110"/>
      <c r="AN678" s="242" t="s">
        <v>995</v>
      </c>
      <c r="AO678" s="490"/>
    </row>
    <row r="679" spans="1:41" s="16" customFormat="1" ht="18" hidden="1" customHeight="1">
      <c r="A679" s="517"/>
      <c r="B679" s="521" t="s">
        <v>1</v>
      </c>
      <c r="C679" s="262" t="s">
        <v>494</v>
      </c>
      <c r="D679" s="57" t="s">
        <v>327</v>
      </c>
      <c r="E679" s="57" t="s">
        <v>328</v>
      </c>
      <c r="F679" s="57"/>
      <c r="G679" s="55">
        <v>1</v>
      </c>
      <c r="H679" s="55"/>
      <c r="I679" s="9">
        <v>1</v>
      </c>
      <c r="J679" s="242" t="s">
        <v>17</v>
      </c>
      <c r="K679" s="55"/>
      <c r="L679" s="55"/>
      <c r="M679" s="55"/>
      <c r="N679" s="287"/>
      <c r="O679" s="55"/>
      <c r="P679" s="55"/>
      <c r="Q679" s="9"/>
      <c r="R679" s="242"/>
      <c r="S679" s="55"/>
      <c r="T679" s="55"/>
      <c r="U679" s="55"/>
      <c r="V679" s="55"/>
      <c r="W679" s="55"/>
      <c r="X679" s="55"/>
      <c r="Y679" s="55"/>
      <c r="Z679" s="9"/>
      <c r="AA679" s="242"/>
      <c r="AB679" s="242"/>
      <c r="AC679" s="55"/>
      <c r="AD679" s="55"/>
      <c r="AE679" s="55"/>
      <c r="AF679" s="55"/>
      <c r="AG679" s="55"/>
      <c r="AH679" s="55"/>
      <c r="AI679" s="55"/>
      <c r="AJ679" s="55"/>
      <c r="AK679" s="55"/>
      <c r="AL679" s="9"/>
      <c r="AM679" s="110"/>
      <c r="AN679" s="242" t="s">
        <v>995</v>
      </c>
      <c r="AO679" s="490"/>
    </row>
    <row r="680" spans="1:41" s="16" customFormat="1" ht="18" hidden="1" customHeight="1">
      <c r="A680" s="517"/>
      <c r="B680" s="521" t="s">
        <v>1</v>
      </c>
      <c r="C680" s="262" t="s">
        <v>495</v>
      </c>
      <c r="D680" s="57" t="s">
        <v>327</v>
      </c>
      <c r="E680" s="57" t="s">
        <v>328</v>
      </c>
      <c r="F680" s="57"/>
      <c r="G680" s="55">
        <v>1</v>
      </c>
      <c r="H680" s="55"/>
      <c r="I680" s="9">
        <v>1</v>
      </c>
      <c r="J680" s="242" t="s">
        <v>17</v>
      </c>
      <c r="K680" s="55"/>
      <c r="L680" s="55"/>
      <c r="M680" s="55"/>
      <c r="N680" s="287"/>
      <c r="O680" s="55"/>
      <c r="P680" s="55"/>
      <c r="Q680" s="9"/>
      <c r="R680" s="242"/>
      <c r="S680" s="55"/>
      <c r="T680" s="55"/>
      <c r="U680" s="55"/>
      <c r="V680" s="55"/>
      <c r="W680" s="55"/>
      <c r="X680" s="55"/>
      <c r="Y680" s="55"/>
      <c r="Z680" s="9"/>
      <c r="AA680" s="242"/>
      <c r="AB680" s="242"/>
      <c r="AC680" s="55"/>
      <c r="AD680" s="55"/>
      <c r="AE680" s="55"/>
      <c r="AF680" s="55"/>
      <c r="AG680" s="55"/>
      <c r="AH680" s="55"/>
      <c r="AI680" s="55"/>
      <c r="AJ680" s="55"/>
      <c r="AK680" s="55"/>
      <c r="AL680" s="9"/>
      <c r="AM680" s="110"/>
      <c r="AN680" s="242" t="s">
        <v>995</v>
      </c>
      <c r="AO680" s="490"/>
    </row>
    <row r="681" spans="1:41" s="16" customFormat="1" ht="18" hidden="1" customHeight="1">
      <c r="A681" s="517"/>
      <c r="B681" s="521" t="s">
        <v>1</v>
      </c>
      <c r="C681" s="262" t="s">
        <v>496</v>
      </c>
      <c r="D681" s="57" t="s">
        <v>327</v>
      </c>
      <c r="E681" s="57" t="s">
        <v>328</v>
      </c>
      <c r="F681" s="57"/>
      <c r="G681" s="55">
        <v>1</v>
      </c>
      <c r="H681" s="55"/>
      <c r="I681" s="9">
        <v>1</v>
      </c>
      <c r="J681" s="242" t="s">
        <v>17</v>
      </c>
      <c r="K681" s="55"/>
      <c r="L681" s="55"/>
      <c r="M681" s="55"/>
      <c r="N681" s="287"/>
      <c r="O681" s="55"/>
      <c r="P681" s="55"/>
      <c r="Q681" s="9"/>
      <c r="R681" s="242"/>
      <c r="S681" s="55"/>
      <c r="T681" s="55"/>
      <c r="U681" s="55"/>
      <c r="V681" s="55"/>
      <c r="W681" s="55"/>
      <c r="X681" s="55"/>
      <c r="Y681" s="55"/>
      <c r="Z681" s="9"/>
      <c r="AA681" s="242"/>
      <c r="AB681" s="242"/>
      <c r="AC681" s="55"/>
      <c r="AD681" s="55"/>
      <c r="AE681" s="55"/>
      <c r="AF681" s="55"/>
      <c r="AG681" s="55"/>
      <c r="AH681" s="55"/>
      <c r="AI681" s="55"/>
      <c r="AJ681" s="55"/>
      <c r="AK681" s="55"/>
      <c r="AL681" s="9"/>
      <c r="AM681" s="110"/>
      <c r="AN681" s="242" t="s">
        <v>995</v>
      </c>
      <c r="AO681" s="490"/>
    </row>
    <row r="682" spans="1:41" s="16" customFormat="1" ht="18" hidden="1" customHeight="1">
      <c r="A682" s="517"/>
      <c r="B682" s="521" t="s">
        <v>1</v>
      </c>
      <c r="C682" s="262" t="s">
        <v>497</v>
      </c>
      <c r="D682" s="57" t="s">
        <v>327</v>
      </c>
      <c r="E682" s="57" t="s">
        <v>328</v>
      </c>
      <c r="F682" s="57"/>
      <c r="G682" s="55">
        <v>1</v>
      </c>
      <c r="H682" s="55"/>
      <c r="I682" s="9">
        <v>1</v>
      </c>
      <c r="J682" s="242" t="s">
        <v>17</v>
      </c>
      <c r="K682" s="55"/>
      <c r="L682" s="55"/>
      <c r="M682" s="55"/>
      <c r="N682" s="287"/>
      <c r="O682" s="55"/>
      <c r="P682" s="55"/>
      <c r="Q682" s="9"/>
      <c r="R682" s="242"/>
      <c r="S682" s="55"/>
      <c r="T682" s="55"/>
      <c r="U682" s="55"/>
      <c r="V682" s="55"/>
      <c r="W682" s="55"/>
      <c r="X682" s="55"/>
      <c r="Y682" s="55"/>
      <c r="Z682" s="9"/>
      <c r="AA682" s="242"/>
      <c r="AB682" s="242"/>
      <c r="AC682" s="55"/>
      <c r="AD682" s="55"/>
      <c r="AE682" s="55"/>
      <c r="AF682" s="55"/>
      <c r="AG682" s="55"/>
      <c r="AH682" s="55"/>
      <c r="AI682" s="55"/>
      <c r="AJ682" s="55"/>
      <c r="AK682" s="55"/>
      <c r="AL682" s="9"/>
      <c r="AM682" s="110"/>
      <c r="AN682" s="242" t="s">
        <v>995</v>
      </c>
      <c r="AO682" s="490"/>
    </row>
    <row r="683" spans="1:41" s="16" customFormat="1" ht="18" hidden="1" customHeight="1">
      <c r="A683" s="517"/>
      <c r="B683" s="521" t="s">
        <v>1</v>
      </c>
      <c r="C683" s="262" t="s">
        <v>498</v>
      </c>
      <c r="D683" s="57" t="s">
        <v>327</v>
      </c>
      <c r="E683" s="57" t="s">
        <v>328</v>
      </c>
      <c r="F683" s="57"/>
      <c r="G683" s="55">
        <v>1</v>
      </c>
      <c r="H683" s="55"/>
      <c r="I683" s="9">
        <v>1</v>
      </c>
      <c r="J683" s="242" t="s">
        <v>17</v>
      </c>
      <c r="K683" s="55"/>
      <c r="L683" s="55"/>
      <c r="M683" s="55"/>
      <c r="N683" s="287"/>
      <c r="O683" s="55"/>
      <c r="P683" s="55"/>
      <c r="Q683" s="9"/>
      <c r="R683" s="242"/>
      <c r="S683" s="55"/>
      <c r="T683" s="55"/>
      <c r="U683" s="55"/>
      <c r="V683" s="55"/>
      <c r="W683" s="55"/>
      <c r="X683" s="55"/>
      <c r="Y683" s="55"/>
      <c r="Z683" s="9"/>
      <c r="AA683" s="242"/>
      <c r="AB683" s="242"/>
      <c r="AC683" s="55"/>
      <c r="AD683" s="55"/>
      <c r="AE683" s="55"/>
      <c r="AF683" s="55"/>
      <c r="AG683" s="55"/>
      <c r="AH683" s="55"/>
      <c r="AI683" s="55"/>
      <c r="AJ683" s="55"/>
      <c r="AK683" s="55"/>
      <c r="AL683" s="9"/>
      <c r="AM683" s="110"/>
      <c r="AN683" s="242" t="s">
        <v>995</v>
      </c>
      <c r="AO683" s="490"/>
    </row>
    <row r="684" spans="1:41" s="16" customFormat="1" ht="18" hidden="1" customHeight="1">
      <c r="A684" s="517"/>
      <c r="B684" s="521" t="s">
        <v>1</v>
      </c>
      <c r="C684" s="262" t="s">
        <v>499</v>
      </c>
      <c r="D684" s="57" t="s">
        <v>327</v>
      </c>
      <c r="E684" s="57" t="s">
        <v>328</v>
      </c>
      <c r="F684" s="57"/>
      <c r="G684" s="55">
        <v>1</v>
      </c>
      <c r="H684" s="55"/>
      <c r="I684" s="9">
        <v>1</v>
      </c>
      <c r="J684" s="242" t="s">
        <v>17</v>
      </c>
      <c r="K684" s="55"/>
      <c r="L684" s="55"/>
      <c r="M684" s="55"/>
      <c r="N684" s="287"/>
      <c r="O684" s="55"/>
      <c r="P684" s="55"/>
      <c r="Q684" s="9"/>
      <c r="R684" s="242"/>
      <c r="S684" s="55"/>
      <c r="T684" s="55"/>
      <c r="U684" s="55"/>
      <c r="V684" s="55"/>
      <c r="W684" s="55"/>
      <c r="X684" s="55"/>
      <c r="Y684" s="55"/>
      <c r="Z684" s="9"/>
      <c r="AA684" s="242"/>
      <c r="AB684" s="242"/>
      <c r="AC684" s="55"/>
      <c r="AD684" s="55"/>
      <c r="AE684" s="55"/>
      <c r="AF684" s="55"/>
      <c r="AG684" s="55"/>
      <c r="AH684" s="55"/>
      <c r="AI684" s="55"/>
      <c r="AJ684" s="55"/>
      <c r="AK684" s="55"/>
      <c r="AL684" s="9"/>
      <c r="AM684" s="110"/>
      <c r="AN684" s="242" t="s">
        <v>995</v>
      </c>
      <c r="AO684" s="490"/>
    </row>
    <row r="685" spans="1:41" s="16" customFormat="1" ht="18" hidden="1" customHeight="1">
      <c r="A685" s="517"/>
      <c r="B685" s="521" t="s">
        <v>1</v>
      </c>
      <c r="C685" s="262" t="s">
        <v>500</v>
      </c>
      <c r="D685" s="57" t="s">
        <v>327</v>
      </c>
      <c r="E685" s="57" t="s">
        <v>328</v>
      </c>
      <c r="F685" s="57"/>
      <c r="G685" s="55">
        <v>1</v>
      </c>
      <c r="H685" s="55"/>
      <c r="I685" s="9">
        <v>1</v>
      </c>
      <c r="J685" s="242" t="s">
        <v>17</v>
      </c>
      <c r="K685" s="55"/>
      <c r="L685" s="55"/>
      <c r="M685" s="55"/>
      <c r="N685" s="287"/>
      <c r="O685" s="55"/>
      <c r="P685" s="55"/>
      <c r="Q685" s="9"/>
      <c r="R685" s="242"/>
      <c r="S685" s="55"/>
      <c r="T685" s="55"/>
      <c r="U685" s="55"/>
      <c r="V685" s="55"/>
      <c r="W685" s="55"/>
      <c r="X685" s="55"/>
      <c r="Y685" s="55"/>
      <c r="Z685" s="9"/>
      <c r="AA685" s="242"/>
      <c r="AB685" s="242"/>
      <c r="AC685" s="55"/>
      <c r="AD685" s="55"/>
      <c r="AE685" s="55"/>
      <c r="AF685" s="55"/>
      <c r="AG685" s="55"/>
      <c r="AH685" s="55"/>
      <c r="AI685" s="55"/>
      <c r="AJ685" s="55"/>
      <c r="AK685" s="55"/>
      <c r="AL685" s="9"/>
      <c r="AM685" s="110"/>
      <c r="AN685" s="242" t="s">
        <v>995</v>
      </c>
      <c r="AO685" s="490"/>
    </row>
    <row r="686" spans="1:41" s="16" customFormat="1" ht="18" hidden="1" customHeight="1">
      <c r="A686" s="517"/>
      <c r="B686" s="521" t="s">
        <v>1</v>
      </c>
      <c r="C686" s="262" t="s">
        <v>501</v>
      </c>
      <c r="D686" s="57" t="s">
        <v>327</v>
      </c>
      <c r="E686" s="57" t="s">
        <v>328</v>
      </c>
      <c r="F686" s="57"/>
      <c r="G686" s="55">
        <v>1</v>
      </c>
      <c r="H686" s="55"/>
      <c r="I686" s="9">
        <v>1</v>
      </c>
      <c r="J686" s="242" t="s">
        <v>17</v>
      </c>
      <c r="K686" s="55"/>
      <c r="L686" s="55"/>
      <c r="M686" s="55"/>
      <c r="N686" s="287"/>
      <c r="O686" s="55"/>
      <c r="P686" s="55"/>
      <c r="Q686" s="9"/>
      <c r="R686" s="242"/>
      <c r="S686" s="55"/>
      <c r="T686" s="55"/>
      <c r="U686" s="55"/>
      <c r="V686" s="55"/>
      <c r="W686" s="55"/>
      <c r="X686" s="55"/>
      <c r="Y686" s="55"/>
      <c r="Z686" s="9"/>
      <c r="AA686" s="242"/>
      <c r="AB686" s="242"/>
      <c r="AC686" s="55"/>
      <c r="AD686" s="55"/>
      <c r="AE686" s="55"/>
      <c r="AF686" s="55"/>
      <c r="AG686" s="55"/>
      <c r="AH686" s="55"/>
      <c r="AI686" s="55"/>
      <c r="AJ686" s="55"/>
      <c r="AK686" s="55"/>
      <c r="AL686" s="9"/>
      <c r="AM686" s="110"/>
      <c r="AN686" s="242" t="s">
        <v>995</v>
      </c>
      <c r="AO686" s="490"/>
    </row>
    <row r="687" spans="1:41" s="16" customFormat="1" ht="18" hidden="1" customHeight="1">
      <c r="A687" s="517"/>
      <c r="B687" s="521" t="s">
        <v>1</v>
      </c>
      <c r="C687" s="262" t="s">
        <v>502</v>
      </c>
      <c r="D687" s="57" t="s">
        <v>327</v>
      </c>
      <c r="E687" s="57" t="s">
        <v>328</v>
      </c>
      <c r="F687" s="57"/>
      <c r="G687" s="55">
        <v>1</v>
      </c>
      <c r="H687" s="55"/>
      <c r="I687" s="9">
        <v>1</v>
      </c>
      <c r="J687" s="242" t="s">
        <v>17</v>
      </c>
      <c r="K687" s="55"/>
      <c r="L687" s="55"/>
      <c r="M687" s="55"/>
      <c r="N687" s="287"/>
      <c r="O687" s="55"/>
      <c r="P687" s="55"/>
      <c r="Q687" s="9"/>
      <c r="R687" s="242"/>
      <c r="S687" s="55"/>
      <c r="T687" s="55"/>
      <c r="U687" s="55"/>
      <c r="V687" s="55"/>
      <c r="W687" s="55"/>
      <c r="X687" s="55"/>
      <c r="Y687" s="55"/>
      <c r="Z687" s="9"/>
      <c r="AA687" s="242"/>
      <c r="AB687" s="242"/>
      <c r="AC687" s="55"/>
      <c r="AD687" s="55"/>
      <c r="AE687" s="55"/>
      <c r="AF687" s="55"/>
      <c r="AG687" s="55"/>
      <c r="AH687" s="55"/>
      <c r="AI687" s="55"/>
      <c r="AJ687" s="55"/>
      <c r="AK687" s="55"/>
      <c r="AL687" s="9"/>
      <c r="AM687" s="110"/>
      <c r="AN687" s="242" t="s">
        <v>995</v>
      </c>
      <c r="AO687" s="490"/>
    </row>
    <row r="688" spans="1:41" s="16" customFormat="1" ht="18" hidden="1" customHeight="1">
      <c r="A688" s="517"/>
      <c r="B688" s="521" t="s">
        <v>1</v>
      </c>
      <c r="C688" s="262" t="s">
        <v>503</v>
      </c>
      <c r="D688" s="57" t="s">
        <v>327</v>
      </c>
      <c r="E688" s="57" t="s">
        <v>328</v>
      </c>
      <c r="F688" s="57"/>
      <c r="G688" s="55">
        <v>1</v>
      </c>
      <c r="H688" s="55"/>
      <c r="I688" s="9">
        <v>1</v>
      </c>
      <c r="J688" s="242" t="s">
        <v>17</v>
      </c>
      <c r="K688" s="55"/>
      <c r="L688" s="55"/>
      <c r="M688" s="55"/>
      <c r="N688" s="287"/>
      <c r="O688" s="55"/>
      <c r="P688" s="55"/>
      <c r="Q688" s="9"/>
      <c r="R688" s="242"/>
      <c r="S688" s="55"/>
      <c r="T688" s="55"/>
      <c r="U688" s="55"/>
      <c r="V688" s="55"/>
      <c r="W688" s="55"/>
      <c r="X688" s="55"/>
      <c r="Y688" s="55"/>
      <c r="Z688" s="9"/>
      <c r="AA688" s="242"/>
      <c r="AB688" s="242"/>
      <c r="AC688" s="55"/>
      <c r="AD688" s="55"/>
      <c r="AE688" s="55"/>
      <c r="AF688" s="55"/>
      <c r="AG688" s="55"/>
      <c r="AH688" s="55"/>
      <c r="AI688" s="55"/>
      <c r="AJ688" s="55"/>
      <c r="AK688" s="55"/>
      <c r="AL688" s="9"/>
      <c r="AM688" s="110"/>
      <c r="AN688" s="242" t="s">
        <v>995</v>
      </c>
      <c r="AO688" s="490"/>
    </row>
    <row r="689" spans="1:41" s="16" customFormat="1" ht="18" hidden="1" customHeight="1">
      <c r="A689" s="517"/>
      <c r="B689" s="521" t="s">
        <v>1</v>
      </c>
      <c r="C689" s="262" t="s">
        <v>504</v>
      </c>
      <c r="D689" s="57" t="s">
        <v>327</v>
      </c>
      <c r="E689" s="57" t="s">
        <v>328</v>
      </c>
      <c r="F689" s="57"/>
      <c r="G689" s="55">
        <v>1</v>
      </c>
      <c r="H689" s="55"/>
      <c r="I689" s="9">
        <v>1</v>
      </c>
      <c r="J689" s="242" t="s">
        <v>17</v>
      </c>
      <c r="K689" s="55"/>
      <c r="L689" s="55"/>
      <c r="M689" s="55"/>
      <c r="N689" s="287"/>
      <c r="O689" s="55"/>
      <c r="P689" s="55"/>
      <c r="Q689" s="9"/>
      <c r="R689" s="242"/>
      <c r="S689" s="55"/>
      <c r="T689" s="55"/>
      <c r="U689" s="55"/>
      <c r="V689" s="55"/>
      <c r="W689" s="55"/>
      <c r="X689" s="55"/>
      <c r="Y689" s="55"/>
      <c r="Z689" s="9"/>
      <c r="AA689" s="242"/>
      <c r="AB689" s="242"/>
      <c r="AC689" s="55"/>
      <c r="AD689" s="55"/>
      <c r="AE689" s="55"/>
      <c r="AF689" s="55"/>
      <c r="AG689" s="55"/>
      <c r="AH689" s="55"/>
      <c r="AI689" s="55"/>
      <c r="AJ689" s="55"/>
      <c r="AK689" s="55"/>
      <c r="AL689" s="9"/>
      <c r="AM689" s="110"/>
      <c r="AN689" s="242" t="s">
        <v>995</v>
      </c>
      <c r="AO689" s="490"/>
    </row>
    <row r="690" spans="1:41" s="16" customFormat="1" ht="18" hidden="1" customHeight="1">
      <c r="A690" s="517"/>
      <c r="B690" s="521" t="s">
        <v>1</v>
      </c>
      <c r="C690" s="262" t="s">
        <v>505</v>
      </c>
      <c r="D690" s="57" t="s">
        <v>327</v>
      </c>
      <c r="E690" s="57" t="s">
        <v>328</v>
      </c>
      <c r="F690" s="57"/>
      <c r="G690" s="55">
        <v>1</v>
      </c>
      <c r="H690" s="55"/>
      <c r="I690" s="9">
        <v>1</v>
      </c>
      <c r="J690" s="242" t="s">
        <v>17</v>
      </c>
      <c r="K690" s="55"/>
      <c r="L690" s="55"/>
      <c r="M690" s="55"/>
      <c r="N690" s="287"/>
      <c r="O690" s="55"/>
      <c r="P690" s="55"/>
      <c r="Q690" s="9"/>
      <c r="R690" s="242"/>
      <c r="S690" s="55"/>
      <c r="T690" s="55"/>
      <c r="U690" s="55"/>
      <c r="V690" s="55"/>
      <c r="W690" s="55"/>
      <c r="X690" s="55"/>
      <c r="Y690" s="55"/>
      <c r="Z690" s="9"/>
      <c r="AA690" s="242"/>
      <c r="AB690" s="242"/>
      <c r="AC690" s="55"/>
      <c r="AD690" s="55"/>
      <c r="AE690" s="55"/>
      <c r="AF690" s="55"/>
      <c r="AG690" s="55"/>
      <c r="AH690" s="55"/>
      <c r="AI690" s="55"/>
      <c r="AJ690" s="55"/>
      <c r="AK690" s="55"/>
      <c r="AL690" s="9"/>
      <c r="AM690" s="110"/>
      <c r="AN690" s="242" t="s">
        <v>995</v>
      </c>
      <c r="AO690" s="490"/>
    </row>
    <row r="691" spans="1:41" s="16" customFormat="1" ht="18" hidden="1" customHeight="1">
      <c r="A691" s="517"/>
      <c r="B691" s="521" t="s">
        <v>1</v>
      </c>
      <c r="C691" s="262" t="s">
        <v>506</v>
      </c>
      <c r="D691" s="57" t="s">
        <v>327</v>
      </c>
      <c r="E691" s="57" t="s">
        <v>328</v>
      </c>
      <c r="F691" s="57"/>
      <c r="G691" s="55">
        <v>1</v>
      </c>
      <c r="H691" s="55"/>
      <c r="I691" s="9">
        <v>1</v>
      </c>
      <c r="J691" s="242" t="s">
        <v>17</v>
      </c>
      <c r="K691" s="55"/>
      <c r="L691" s="55"/>
      <c r="M691" s="55"/>
      <c r="N691" s="287"/>
      <c r="O691" s="55"/>
      <c r="P691" s="55"/>
      <c r="Q691" s="9"/>
      <c r="R691" s="242"/>
      <c r="S691" s="55"/>
      <c r="T691" s="55"/>
      <c r="U691" s="55"/>
      <c r="V691" s="55"/>
      <c r="W691" s="55"/>
      <c r="X691" s="55"/>
      <c r="Y691" s="55"/>
      <c r="Z691" s="9"/>
      <c r="AA691" s="242"/>
      <c r="AB691" s="242"/>
      <c r="AC691" s="55"/>
      <c r="AD691" s="55"/>
      <c r="AE691" s="55"/>
      <c r="AF691" s="55"/>
      <c r="AG691" s="55"/>
      <c r="AH691" s="55"/>
      <c r="AI691" s="55"/>
      <c r="AJ691" s="55"/>
      <c r="AK691" s="55"/>
      <c r="AL691" s="9"/>
      <c r="AM691" s="110"/>
      <c r="AN691" s="242" t="s">
        <v>995</v>
      </c>
      <c r="AO691" s="490"/>
    </row>
    <row r="692" spans="1:41" s="16" customFormat="1" ht="18" hidden="1" customHeight="1">
      <c r="A692" s="517"/>
      <c r="B692" s="521" t="s">
        <v>1</v>
      </c>
      <c r="C692" s="262" t="s">
        <v>507</v>
      </c>
      <c r="D692" s="57" t="s">
        <v>327</v>
      </c>
      <c r="E692" s="57" t="s">
        <v>328</v>
      </c>
      <c r="F692" s="57"/>
      <c r="G692" s="55">
        <v>1</v>
      </c>
      <c r="H692" s="55"/>
      <c r="I692" s="9">
        <v>1</v>
      </c>
      <c r="J692" s="242" t="s">
        <v>17</v>
      </c>
      <c r="K692" s="55"/>
      <c r="L692" s="55"/>
      <c r="M692" s="55"/>
      <c r="N692" s="287"/>
      <c r="O692" s="55"/>
      <c r="P692" s="55"/>
      <c r="Q692" s="9"/>
      <c r="R692" s="242"/>
      <c r="S692" s="55"/>
      <c r="T692" s="55"/>
      <c r="U692" s="55"/>
      <c r="V692" s="55"/>
      <c r="W692" s="55"/>
      <c r="X692" s="55"/>
      <c r="Y692" s="55"/>
      <c r="Z692" s="9"/>
      <c r="AA692" s="242"/>
      <c r="AB692" s="242"/>
      <c r="AC692" s="55"/>
      <c r="AD692" s="55"/>
      <c r="AE692" s="55"/>
      <c r="AF692" s="55"/>
      <c r="AG692" s="55"/>
      <c r="AH692" s="55"/>
      <c r="AI692" s="55"/>
      <c r="AJ692" s="55"/>
      <c r="AK692" s="55"/>
      <c r="AL692" s="9"/>
      <c r="AM692" s="110"/>
      <c r="AN692" s="242" t="s">
        <v>995</v>
      </c>
      <c r="AO692" s="490"/>
    </row>
    <row r="693" spans="1:41" s="16" customFormat="1" ht="18" hidden="1" customHeight="1">
      <c r="A693" s="517"/>
      <c r="B693" s="521" t="s">
        <v>1</v>
      </c>
      <c r="C693" s="262" t="s">
        <v>508</v>
      </c>
      <c r="D693" s="57" t="s">
        <v>327</v>
      </c>
      <c r="E693" s="57" t="s">
        <v>328</v>
      </c>
      <c r="F693" s="57"/>
      <c r="G693" s="55">
        <v>1</v>
      </c>
      <c r="H693" s="55"/>
      <c r="I693" s="9">
        <v>1</v>
      </c>
      <c r="J693" s="242" t="s">
        <v>17</v>
      </c>
      <c r="K693" s="55"/>
      <c r="L693" s="55"/>
      <c r="M693" s="55"/>
      <c r="N693" s="287"/>
      <c r="O693" s="55"/>
      <c r="P693" s="55"/>
      <c r="Q693" s="9"/>
      <c r="R693" s="242"/>
      <c r="S693" s="55"/>
      <c r="T693" s="55"/>
      <c r="U693" s="55"/>
      <c r="V693" s="55"/>
      <c r="W693" s="55"/>
      <c r="X693" s="55"/>
      <c r="Y693" s="55"/>
      <c r="Z693" s="9"/>
      <c r="AA693" s="242"/>
      <c r="AB693" s="242"/>
      <c r="AC693" s="55"/>
      <c r="AD693" s="55"/>
      <c r="AE693" s="55"/>
      <c r="AF693" s="55"/>
      <c r="AG693" s="55"/>
      <c r="AH693" s="55"/>
      <c r="AI693" s="55"/>
      <c r="AJ693" s="55"/>
      <c r="AK693" s="55"/>
      <c r="AL693" s="9"/>
      <c r="AM693" s="110"/>
      <c r="AN693" s="242" t="s">
        <v>995</v>
      </c>
      <c r="AO693" s="490"/>
    </row>
    <row r="694" spans="1:41" s="16" customFormat="1" ht="18" customHeight="1">
      <c r="A694" s="517"/>
      <c r="B694" s="521" t="s">
        <v>1</v>
      </c>
      <c r="C694" s="121" t="s">
        <v>536</v>
      </c>
      <c r="D694" s="57" t="s">
        <v>395</v>
      </c>
      <c r="E694" s="244" t="s">
        <v>328</v>
      </c>
      <c r="F694" s="123" t="s">
        <v>674</v>
      </c>
      <c r="G694" s="55"/>
      <c r="H694" s="55">
        <v>1</v>
      </c>
      <c r="I694" s="9"/>
      <c r="J694" s="242" t="s">
        <v>396</v>
      </c>
      <c r="K694" s="55">
        <v>1</v>
      </c>
      <c r="L694" s="55"/>
      <c r="M694" s="55">
        <v>1</v>
      </c>
      <c r="N694" s="287"/>
      <c r="O694" s="55"/>
      <c r="P694" s="55"/>
      <c r="Q694" s="9">
        <v>0.45</v>
      </c>
      <c r="R694" s="242" t="s">
        <v>41</v>
      </c>
      <c r="S694" s="55"/>
      <c r="T694" s="55"/>
      <c r="U694" s="55"/>
      <c r="V694" s="55">
        <v>1</v>
      </c>
      <c r="W694" s="55"/>
      <c r="X694" s="55"/>
      <c r="Y694" s="55"/>
      <c r="Z694" s="9">
        <v>0.45</v>
      </c>
      <c r="AA694" s="242" t="s">
        <v>41</v>
      </c>
      <c r="AB694" s="242"/>
      <c r="AC694" s="371">
        <v>1</v>
      </c>
      <c r="AD694" s="446"/>
      <c r="AE694" s="55"/>
      <c r="AF694" s="55">
        <v>1</v>
      </c>
      <c r="AG694" s="55"/>
      <c r="AH694" s="55"/>
      <c r="AI694" s="55"/>
      <c r="AJ694" s="55"/>
      <c r="AK694" s="55"/>
      <c r="AL694" s="9">
        <v>0.45</v>
      </c>
      <c r="AM694" s="110" t="s">
        <v>41</v>
      </c>
      <c r="AN694" s="242" t="s">
        <v>650</v>
      </c>
      <c r="AO694" s="490"/>
    </row>
    <row r="695" spans="1:41" s="16" customFormat="1" ht="18" customHeight="1">
      <c r="A695" s="517"/>
      <c r="B695" s="521" t="s">
        <v>1</v>
      </c>
      <c r="C695" s="121" t="s">
        <v>537</v>
      </c>
      <c r="D695" s="57" t="s">
        <v>395</v>
      </c>
      <c r="E695" s="244" t="s">
        <v>328</v>
      </c>
      <c r="F695" s="123" t="s">
        <v>674</v>
      </c>
      <c r="G695" s="55"/>
      <c r="H695" s="55">
        <v>1</v>
      </c>
      <c r="I695" s="9"/>
      <c r="J695" s="242" t="s">
        <v>396</v>
      </c>
      <c r="K695" s="55">
        <v>1</v>
      </c>
      <c r="L695" s="55"/>
      <c r="M695" s="55">
        <v>1</v>
      </c>
      <c r="N695" s="287"/>
      <c r="O695" s="55"/>
      <c r="P695" s="55"/>
      <c r="Q695" s="9">
        <v>0.45</v>
      </c>
      <c r="R695" s="242" t="s">
        <v>41</v>
      </c>
      <c r="S695" s="55"/>
      <c r="T695" s="55"/>
      <c r="U695" s="55"/>
      <c r="V695" s="55">
        <v>1</v>
      </c>
      <c r="W695" s="55"/>
      <c r="X695" s="55"/>
      <c r="Y695" s="55"/>
      <c r="Z695" s="9">
        <v>0.45</v>
      </c>
      <c r="AA695" s="242" t="s">
        <v>41</v>
      </c>
      <c r="AB695" s="242"/>
      <c r="AC695" s="371">
        <v>1</v>
      </c>
      <c r="AD695" s="446"/>
      <c r="AE695" s="55"/>
      <c r="AF695" s="55">
        <v>1</v>
      </c>
      <c r="AG695" s="55"/>
      <c r="AH695" s="55"/>
      <c r="AI695" s="55"/>
      <c r="AJ695" s="55"/>
      <c r="AK695" s="55"/>
      <c r="AL695" s="9">
        <v>0.45</v>
      </c>
      <c r="AM695" s="110" t="s">
        <v>41</v>
      </c>
      <c r="AN695" s="242" t="s">
        <v>650</v>
      </c>
      <c r="AO695" s="490" t="s">
        <v>1136</v>
      </c>
    </row>
    <row r="696" spans="1:41" s="16" customFormat="1" ht="18" customHeight="1">
      <c r="A696" s="517"/>
      <c r="B696" s="521" t="s">
        <v>1</v>
      </c>
      <c r="C696" s="121" t="s">
        <v>538</v>
      </c>
      <c r="D696" s="57" t="s">
        <v>395</v>
      </c>
      <c r="E696" s="244" t="s">
        <v>328</v>
      </c>
      <c r="F696" s="123" t="s">
        <v>674</v>
      </c>
      <c r="G696" s="55"/>
      <c r="H696" s="55">
        <v>1</v>
      </c>
      <c r="I696" s="9"/>
      <c r="J696" s="242" t="s">
        <v>396</v>
      </c>
      <c r="K696" s="55">
        <v>1</v>
      </c>
      <c r="L696" s="55">
        <v>1</v>
      </c>
      <c r="M696" s="55"/>
      <c r="N696" s="287"/>
      <c r="O696" s="55"/>
      <c r="P696" s="55"/>
      <c r="Q696" s="56">
        <v>0</v>
      </c>
      <c r="R696" s="242" t="s">
        <v>532</v>
      </c>
      <c r="S696" s="55"/>
      <c r="T696" s="55"/>
      <c r="U696" s="55">
        <v>1</v>
      </c>
      <c r="V696" s="55"/>
      <c r="W696" s="55"/>
      <c r="X696" s="55"/>
      <c r="Y696" s="55"/>
      <c r="Z696" s="56">
        <v>0</v>
      </c>
      <c r="AA696" s="242" t="s">
        <v>532</v>
      </c>
      <c r="AB696" s="242"/>
      <c r="AC696" s="371">
        <v>1</v>
      </c>
      <c r="AD696" s="446"/>
      <c r="AE696" s="55"/>
      <c r="AF696" s="55"/>
      <c r="AG696" s="55">
        <v>1</v>
      </c>
      <c r="AH696" s="55"/>
      <c r="AI696" s="55"/>
      <c r="AJ696" s="55"/>
      <c r="AK696" s="55"/>
      <c r="AL696" s="56">
        <v>1</v>
      </c>
      <c r="AM696" s="110" t="s">
        <v>668</v>
      </c>
      <c r="AN696" s="242" t="s">
        <v>650</v>
      </c>
      <c r="AO696" s="490"/>
    </row>
    <row r="697" spans="1:41" s="16" customFormat="1" ht="18" customHeight="1">
      <c r="A697" s="517"/>
      <c r="B697" s="521" t="s">
        <v>1</v>
      </c>
      <c r="C697" s="121" t="s">
        <v>539</v>
      </c>
      <c r="D697" s="57" t="s">
        <v>395</v>
      </c>
      <c r="E697" s="244" t="s">
        <v>328</v>
      </c>
      <c r="F697" s="123" t="s">
        <v>674</v>
      </c>
      <c r="G697" s="55"/>
      <c r="H697" s="55">
        <v>1</v>
      </c>
      <c r="I697" s="9"/>
      <c r="J697" s="242" t="s">
        <v>396</v>
      </c>
      <c r="K697" s="55">
        <v>1</v>
      </c>
      <c r="L697" s="55">
        <v>1</v>
      </c>
      <c r="M697" s="55"/>
      <c r="N697" s="287"/>
      <c r="O697" s="55"/>
      <c r="P697" s="55"/>
      <c r="Q697" s="56">
        <v>0</v>
      </c>
      <c r="R697" s="242" t="s">
        <v>532</v>
      </c>
      <c r="S697" s="55"/>
      <c r="T697" s="55"/>
      <c r="U697" s="55">
        <v>1</v>
      </c>
      <c r="V697" s="55"/>
      <c r="W697" s="55"/>
      <c r="X697" s="55"/>
      <c r="Y697" s="55"/>
      <c r="Z697" s="56">
        <v>0</v>
      </c>
      <c r="AA697" s="242" t="s">
        <v>532</v>
      </c>
      <c r="AB697" s="242"/>
      <c r="AC697" s="371">
        <v>1</v>
      </c>
      <c r="AD697" s="446"/>
      <c r="AE697" s="55">
        <v>1</v>
      </c>
      <c r="AF697" s="55"/>
      <c r="AG697" s="55"/>
      <c r="AH697" s="55"/>
      <c r="AI697" s="55"/>
      <c r="AJ697" s="55"/>
      <c r="AK697" s="55"/>
      <c r="AL697" s="56">
        <v>0</v>
      </c>
      <c r="AM697" s="110" t="s">
        <v>532</v>
      </c>
      <c r="AN697" s="242" t="s">
        <v>650</v>
      </c>
      <c r="AO697" s="490"/>
    </row>
    <row r="698" spans="1:41" s="16" customFormat="1" ht="18" customHeight="1">
      <c r="A698" s="517"/>
      <c r="B698" s="521" t="s">
        <v>1</v>
      </c>
      <c r="C698" s="121" t="s">
        <v>540</v>
      </c>
      <c r="D698" s="57" t="s">
        <v>395</v>
      </c>
      <c r="E698" s="244" t="s">
        <v>328</v>
      </c>
      <c r="F698" s="123" t="s">
        <v>674</v>
      </c>
      <c r="G698" s="55"/>
      <c r="H698" s="55">
        <v>1</v>
      </c>
      <c r="I698" s="9"/>
      <c r="J698" s="242" t="s">
        <v>396</v>
      </c>
      <c r="K698" s="55">
        <v>1</v>
      </c>
      <c r="L698" s="55"/>
      <c r="M698" s="55">
        <v>1</v>
      </c>
      <c r="N698" s="287"/>
      <c r="O698" s="55"/>
      <c r="P698" s="55"/>
      <c r="Q698" s="9">
        <v>0.45</v>
      </c>
      <c r="R698" s="242" t="s">
        <v>41</v>
      </c>
      <c r="S698" s="55"/>
      <c r="T698" s="55"/>
      <c r="U698" s="55"/>
      <c r="V698" s="55">
        <v>1</v>
      </c>
      <c r="W698" s="55"/>
      <c r="X698" s="55"/>
      <c r="Y698" s="55"/>
      <c r="Z698" s="9">
        <v>0.45</v>
      </c>
      <c r="AA698" s="242" t="s">
        <v>41</v>
      </c>
      <c r="AB698" s="242"/>
      <c r="AC698" s="371">
        <v>1</v>
      </c>
      <c r="AD698" s="446"/>
      <c r="AE698" s="55"/>
      <c r="AF698" s="55">
        <v>1</v>
      </c>
      <c r="AG698" s="55"/>
      <c r="AH698" s="55"/>
      <c r="AI698" s="55"/>
      <c r="AJ698" s="55"/>
      <c r="AK698" s="55"/>
      <c r="AL698" s="9">
        <v>0.45</v>
      </c>
      <c r="AM698" s="110" t="s">
        <v>41</v>
      </c>
      <c r="AN698" s="242" t="s">
        <v>650</v>
      </c>
      <c r="AO698" s="490"/>
    </row>
    <row r="699" spans="1:41" s="16" customFormat="1" ht="18" customHeight="1">
      <c r="A699" s="517"/>
      <c r="B699" s="521" t="s">
        <v>1</v>
      </c>
      <c r="C699" s="121" t="s">
        <v>541</v>
      </c>
      <c r="D699" s="263" t="s">
        <v>447</v>
      </c>
      <c r="E699" s="244" t="s">
        <v>328</v>
      </c>
      <c r="F699" s="123" t="s">
        <v>674</v>
      </c>
      <c r="G699" s="55"/>
      <c r="H699" s="55">
        <v>1</v>
      </c>
      <c r="I699" s="9"/>
      <c r="J699" s="242" t="s">
        <v>396</v>
      </c>
      <c r="K699" s="55">
        <v>1</v>
      </c>
      <c r="L699" s="55"/>
      <c r="M699" s="55"/>
      <c r="N699" s="287"/>
      <c r="O699" s="55">
        <v>1</v>
      </c>
      <c r="P699" s="55"/>
      <c r="Q699" s="56">
        <v>0</v>
      </c>
      <c r="R699" s="242" t="s">
        <v>396</v>
      </c>
      <c r="S699" s="55"/>
      <c r="T699" s="55"/>
      <c r="U699" s="55"/>
      <c r="V699" s="55"/>
      <c r="W699" s="55"/>
      <c r="X699" s="55">
        <v>1</v>
      </c>
      <c r="Y699" s="55"/>
      <c r="Z699" s="56">
        <v>0</v>
      </c>
      <c r="AA699" s="242" t="s">
        <v>396</v>
      </c>
      <c r="AB699" s="242"/>
      <c r="AC699" s="371">
        <v>1</v>
      </c>
      <c r="AD699" s="446"/>
      <c r="AE699" s="55"/>
      <c r="AF699" s="55"/>
      <c r="AG699" s="55"/>
      <c r="AH699" s="55">
        <v>1</v>
      </c>
      <c r="AI699" s="55"/>
      <c r="AJ699" s="55"/>
      <c r="AK699" s="55"/>
      <c r="AL699" s="56">
        <v>0</v>
      </c>
      <c r="AM699" s="110" t="s">
        <v>396</v>
      </c>
      <c r="AN699" s="242" t="s">
        <v>650</v>
      </c>
      <c r="AO699" s="490"/>
    </row>
    <row r="700" spans="1:41" s="16" customFormat="1" ht="18" customHeight="1">
      <c r="A700" s="517"/>
      <c r="B700" s="521" t="s">
        <v>1</v>
      </c>
      <c r="C700" s="121" t="s">
        <v>542</v>
      </c>
      <c r="D700" s="263" t="s">
        <v>447</v>
      </c>
      <c r="E700" s="244" t="s">
        <v>328</v>
      </c>
      <c r="F700" s="123" t="s">
        <v>674</v>
      </c>
      <c r="G700" s="55"/>
      <c r="H700" s="55">
        <v>1</v>
      </c>
      <c r="I700" s="9"/>
      <c r="J700" s="242" t="s">
        <v>396</v>
      </c>
      <c r="K700" s="55">
        <v>1</v>
      </c>
      <c r="L700" s="55"/>
      <c r="M700" s="55"/>
      <c r="N700" s="287"/>
      <c r="O700" s="55">
        <v>1</v>
      </c>
      <c r="P700" s="55"/>
      <c r="Q700" s="56">
        <v>0</v>
      </c>
      <c r="R700" s="242" t="s">
        <v>396</v>
      </c>
      <c r="S700" s="55"/>
      <c r="T700" s="55"/>
      <c r="U700" s="55"/>
      <c r="V700" s="55"/>
      <c r="W700" s="55"/>
      <c r="X700" s="55">
        <v>1</v>
      </c>
      <c r="Y700" s="55"/>
      <c r="Z700" s="56">
        <v>0</v>
      </c>
      <c r="AA700" s="242" t="s">
        <v>396</v>
      </c>
      <c r="AB700" s="242"/>
      <c r="AC700" s="371">
        <v>1</v>
      </c>
      <c r="AD700" s="446"/>
      <c r="AE700" s="55"/>
      <c r="AF700" s="55"/>
      <c r="AG700" s="55"/>
      <c r="AH700" s="55">
        <v>1</v>
      </c>
      <c r="AI700" s="55"/>
      <c r="AJ700" s="55"/>
      <c r="AK700" s="55"/>
      <c r="AL700" s="56">
        <v>0</v>
      </c>
      <c r="AM700" s="110" t="s">
        <v>396</v>
      </c>
      <c r="AN700" s="242" t="s">
        <v>650</v>
      </c>
      <c r="AO700" s="490"/>
    </row>
    <row r="701" spans="1:41" s="16" customFormat="1" ht="29.25" customHeight="1">
      <c r="A701" s="517"/>
      <c r="B701" s="521" t="s">
        <v>1</v>
      </c>
      <c r="C701" s="421" t="s">
        <v>543</v>
      </c>
      <c r="D701" s="263" t="s">
        <v>447</v>
      </c>
      <c r="E701" s="244" t="s">
        <v>328</v>
      </c>
      <c r="F701" s="123" t="s">
        <v>674</v>
      </c>
      <c r="G701" s="55"/>
      <c r="H701" s="55">
        <v>1</v>
      </c>
      <c r="I701" s="9"/>
      <c r="J701" s="242" t="s">
        <v>396</v>
      </c>
      <c r="K701" s="55">
        <v>1</v>
      </c>
      <c r="L701" s="55"/>
      <c r="M701" s="55"/>
      <c r="N701" s="287"/>
      <c r="O701" s="55">
        <v>1</v>
      </c>
      <c r="P701" s="55"/>
      <c r="Q701" s="56">
        <v>0</v>
      </c>
      <c r="R701" s="242" t="s">
        <v>396</v>
      </c>
      <c r="S701" s="55"/>
      <c r="T701" s="55"/>
      <c r="U701" s="55"/>
      <c r="V701" s="55"/>
      <c r="W701" s="55"/>
      <c r="X701" s="55">
        <v>1</v>
      </c>
      <c r="Y701" s="55"/>
      <c r="Z701" s="56">
        <v>0</v>
      </c>
      <c r="AA701" s="242" t="s">
        <v>396</v>
      </c>
      <c r="AB701" s="242"/>
      <c r="AC701" s="371">
        <v>1</v>
      </c>
      <c r="AD701" s="446"/>
      <c r="AE701" s="55"/>
      <c r="AF701" s="55"/>
      <c r="AG701" s="55">
        <v>1</v>
      </c>
      <c r="AH701" s="55"/>
      <c r="AI701" s="55"/>
      <c r="AJ701" s="55"/>
      <c r="AK701" s="55"/>
      <c r="AL701" s="56">
        <v>1</v>
      </c>
      <c r="AM701" s="110" t="s">
        <v>668</v>
      </c>
      <c r="AN701" s="242" t="s">
        <v>650</v>
      </c>
      <c r="AO701" s="490"/>
    </row>
    <row r="702" spans="1:41" s="16" customFormat="1" ht="18" customHeight="1">
      <c r="A702" s="517"/>
      <c r="B702" s="521" t="s">
        <v>1</v>
      </c>
      <c r="C702" s="121" t="s">
        <v>544</v>
      </c>
      <c r="D702" s="263" t="s">
        <v>447</v>
      </c>
      <c r="E702" s="244" t="s">
        <v>328</v>
      </c>
      <c r="F702" s="123" t="s">
        <v>674</v>
      </c>
      <c r="G702" s="55"/>
      <c r="H702" s="55">
        <v>1</v>
      </c>
      <c r="I702" s="9"/>
      <c r="J702" s="242" t="s">
        <v>396</v>
      </c>
      <c r="K702" s="55">
        <v>1</v>
      </c>
      <c r="L702" s="55"/>
      <c r="M702" s="55"/>
      <c r="N702" s="287"/>
      <c r="O702" s="55">
        <v>1</v>
      </c>
      <c r="P702" s="55"/>
      <c r="Q702" s="56">
        <v>0</v>
      </c>
      <c r="R702" s="242" t="s">
        <v>396</v>
      </c>
      <c r="S702" s="55"/>
      <c r="T702" s="55"/>
      <c r="U702" s="55"/>
      <c r="V702" s="55"/>
      <c r="W702" s="55"/>
      <c r="X702" s="55">
        <v>1</v>
      </c>
      <c r="Y702" s="55"/>
      <c r="Z702" s="56">
        <v>0</v>
      </c>
      <c r="AA702" s="242" t="s">
        <v>396</v>
      </c>
      <c r="AB702" s="242"/>
      <c r="AC702" s="371">
        <v>1</v>
      </c>
      <c r="AD702" s="446"/>
      <c r="AE702" s="55"/>
      <c r="AF702" s="55"/>
      <c r="AG702" s="55"/>
      <c r="AH702" s="55">
        <v>1</v>
      </c>
      <c r="AI702" s="55"/>
      <c r="AJ702" s="55"/>
      <c r="AK702" s="55"/>
      <c r="AL702" s="56">
        <v>0</v>
      </c>
      <c r="AM702" s="110" t="s">
        <v>396</v>
      </c>
      <c r="AN702" s="242" t="s">
        <v>650</v>
      </c>
      <c r="AO702" s="490"/>
    </row>
    <row r="703" spans="1:41" s="16" customFormat="1" ht="33" customHeight="1">
      <c r="A703" s="517"/>
      <c r="B703" s="521" t="s">
        <v>1</v>
      </c>
      <c r="C703" s="121" t="s">
        <v>545</v>
      </c>
      <c r="D703" s="263" t="s">
        <v>447</v>
      </c>
      <c r="E703" s="244" t="s">
        <v>328</v>
      </c>
      <c r="F703" s="123" t="s">
        <v>674</v>
      </c>
      <c r="G703" s="55"/>
      <c r="H703" s="55">
        <v>1</v>
      </c>
      <c r="I703" s="9"/>
      <c r="J703" s="242" t="s">
        <v>396</v>
      </c>
      <c r="K703" s="55">
        <v>1</v>
      </c>
      <c r="L703" s="55"/>
      <c r="M703" s="55"/>
      <c r="N703" s="287"/>
      <c r="O703" s="55">
        <v>1</v>
      </c>
      <c r="P703" s="55"/>
      <c r="Q703" s="56">
        <v>0</v>
      </c>
      <c r="R703" s="242" t="s">
        <v>396</v>
      </c>
      <c r="S703" s="55"/>
      <c r="T703" s="55"/>
      <c r="U703" s="55"/>
      <c r="V703" s="55"/>
      <c r="W703" s="55"/>
      <c r="X703" s="55">
        <v>1</v>
      </c>
      <c r="Y703" s="55"/>
      <c r="Z703" s="56">
        <v>0</v>
      </c>
      <c r="AA703" s="242" t="s">
        <v>396</v>
      </c>
      <c r="AB703" s="242"/>
      <c r="AC703" s="371">
        <v>1</v>
      </c>
      <c r="AD703" s="446"/>
      <c r="AE703" s="55"/>
      <c r="AF703" s="55"/>
      <c r="AG703" s="55">
        <v>1</v>
      </c>
      <c r="AH703" s="55"/>
      <c r="AI703" s="55"/>
      <c r="AJ703" s="55"/>
      <c r="AK703" s="55"/>
      <c r="AL703" s="56">
        <v>1</v>
      </c>
      <c r="AM703" s="110" t="s">
        <v>668</v>
      </c>
      <c r="AN703" s="242" t="s">
        <v>650</v>
      </c>
      <c r="AO703" s="490"/>
    </row>
    <row r="704" spans="1:41" s="16" customFormat="1" ht="18" customHeight="1">
      <c r="A704" s="517"/>
      <c r="B704" s="521" t="s">
        <v>1</v>
      </c>
      <c r="C704" s="266" t="s">
        <v>547</v>
      </c>
      <c r="D704" s="57" t="s">
        <v>395</v>
      </c>
      <c r="E704" s="244" t="s">
        <v>328</v>
      </c>
      <c r="F704" s="123" t="s">
        <v>687</v>
      </c>
      <c r="G704" s="55"/>
      <c r="H704" s="55">
        <v>1</v>
      </c>
      <c r="I704" s="9"/>
      <c r="J704" s="242" t="s">
        <v>396</v>
      </c>
      <c r="K704" s="55">
        <v>1</v>
      </c>
      <c r="L704" s="202"/>
      <c r="M704" s="202">
        <v>1</v>
      </c>
      <c r="N704" s="288"/>
      <c r="O704" s="202"/>
      <c r="P704" s="202"/>
      <c r="Q704" s="9">
        <v>0.45</v>
      </c>
      <c r="R704" s="242" t="s">
        <v>41</v>
      </c>
      <c r="S704" s="55"/>
      <c r="T704" s="55"/>
      <c r="U704" s="202"/>
      <c r="V704" s="202">
        <v>1</v>
      </c>
      <c r="W704" s="202"/>
      <c r="X704" s="202"/>
      <c r="Y704" s="202"/>
      <c r="Z704" s="9">
        <v>0.45</v>
      </c>
      <c r="AA704" s="242" t="s">
        <v>41</v>
      </c>
      <c r="AB704" s="242"/>
      <c r="AC704" s="371">
        <v>1</v>
      </c>
      <c r="AD704" s="446"/>
      <c r="AE704" s="202"/>
      <c r="AF704" s="55">
        <v>1</v>
      </c>
      <c r="AG704" s="202"/>
      <c r="AH704" s="202"/>
      <c r="AI704" s="202"/>
      <c r="AJ704" s="202"/>
      <c r="AK704" s="202"/>
      <c r="AL704" s="9">
        <v>0.45</v>
      </c>
      <c r="AM704" s="110" t="s">
        <v>41</v>
      </c>
      <c r="AN704" s="242" t="s">
        <v>995</v>
      </c>
      <c r="AO704" s="490"/>
    </row>
    <row r="705" spans="1:41" s="16" customFormat="1" ht="18" customHeight="1">
      <c r="A705" s="517"/>
      <c r="B705" s="521" t="s">
        <v>1</v>
      </c>
      <c r="C705" s="266" t="s">
        <v>548</v>
      </c>
      <c r="D705" s="57" t="s">
        <v>395</v>
      </c>
      <c r="E705" s="244" t="s">
        <v>328</v>
      </c>
      <c r="F705" s="123" t="s">
        <v>681</v>
      </c>
      <c r="G705" s="55"/>
      <c r="H705" s="55">
        <v>1</v>
      </c>
      <c r="I705" s="9"/>
      <c r="J705" s="242" t="s">
        <v>396</v>
      </c>
      <c r="K705" s="55">
        <v>1</v>
      </c>
      <c r="L705" s="202"/>
      <c r="M705" s="202">
        <v>1</v>
      </c>
      <c r="N705" s="288"/>
      <c r="O705" s="202"/>
      <c r="P705" s="202"/>
      <c r="Q705" s="9">
        <v>0.45</v>
      </c>
      <c r="R705" s="242" t="s">
        <v>41</v>
      </c>
      <c r="S705" s="55"/>
      <c r="T705" s="55"/>
      <c r="U705" s="202"/>
      <c r="V705" s="202">
        <v>1</v>
      </c>
      <c r="W705" s="202"/>
      <c r="X705" s="202"/>
      <c r="Y705" s="202"/>
      <c r="Z705" s="9">
        <v>0.45</v>
      </c>
      <c r="AA705" s="242" t="s">
        <v>41</v>
      </c>
      <c r="AB705" s="242"/>
      <c r="AC705" s="371">
        <v>1</v>
      </c>
      <c r="AD705" s="446"/>
      <c r="AE705" s="202"/>
      <c r="AF705" s="55">
        <v>1</v>
      </c>
      <c r="AG705" s="202"/>
      <c r="AH705" s="202"/>
      <c r="AI705" s="202"/>
      <c r="AJ705" s="202"/>
      <c r="AK705" s="202"/>
      <c r="AL705" s="9">
        <v>0.45</v>
      </c>
      <c r="AM705" s="110" t="s">
        <v>41</v>
      </c>
      <c r="AN705" s="242" t="s">
        <v>995</v>
      </c>
      <c r="AO705" s="490"/>
    </row>
    <row r="706" spans="1:41" s="16" customFormat="1" ht="18" customHeight="1">
      <c r="A706" s="517"/>
      <c r="B706" s="521" t="s">
        <v>1</v>
      </c>
      <c r="C706" s="266" t="s">
        <v>549</v>
      </c>
      <c r="D706" s="57" t="s">
        <v>395</v>
      </c>
      <c r="E706" s="244" t="s">
        <v>328</v>
      </c>
      <c r="F706" s="123" t="s">
        <v>683</v>
      </c>
      <c r="G706" s="55"/>
      <c r="H706" s="55">
        <v>1</v>
      </c>
      <c r="I706" s="9"/>
      <c r="J706" s="242" t="s">
        <v>396</v>
      </c>
      <c r="K706" s="55">
        <v>1</v>
      </c>
      <c r="L706" s="202"/>
      <c r="M706" s="202">
        <v>1</v>
      </c>
      <c r="N706" s="288"/>
      <c r="O706" s="202"/>
      <c r="P706" s="202"/>
      <c r="Q706" s="9">
        <v>0.45</v>
      </c>
      <c r="R706" s="242" t="s">
        <v>41</v>
      </c>
      <c r="S706" s="55"/>
      <c r="T706" s="55"/>
      <c r="U706" s="202"/>
      <c r="V706" s="202">
        <v>1</v>
      </c>
      <c r="W706" s="202"/>
      <c r="X706" s="202"/>
      <c r="Y706" s="202"/>
      <c r="Z706" s="9">
        <v>0.45</v>
      </c>
      <c r="AA706" s="242" t="s">
        <v>41</v>
      </c>
      <c r="AB706" s="242"/>
      <c r="AC706" s="371">
        <v>1</v>
      </c>
      <c r="AD706" s="446"/>
      <c r="AE706" s="202"/>
      <c r="AF706" s="55">
        <v>1</v>
      </c>
      <c r="AG706" s="202"/>
      <c r="AH706" s="202"/>
      <c r="AI706" s="202"/>
      <c r="AJ706" s="202"/>
      <c r="AK706" s="202"/>
      <c r="AL706" s="9">
        <v>0.45</v>
      </c>
      <c r="AM706" s="110" t="s">
        <v>41</v>
      </c>
      <c r="AN706" s="242" t="s">
        <v>995</v>
      </c>
      <c r="AO706" s="490"/>
    </row>
    <row r="707" spans="1:41" s="16" customFormat="1" ht="27" hidden="1" customHeight="1">
      <c r="A707" s="517"/>
      <c r="B707" s="521" t="s">
        <v>1</v>
      </c>
      <c r="C707" s="421" t="s">
        <v>960</v>
      </c>
      <c r="D707" s="57" t="s">
        <v>395</v>
      </c>
      <c r="E707" s="421" t="s">
        <v>328</v>
      </c>
      <c r="F707" s="123" t="s">
        <v>681</v>
      </c>
      <c r="G707" s="55"/>
      <c r="H707" s="55">
        <v>1</v>
      </c>
      <c r="I707" s="9"/>
      <c r="J707" s="242" t="s">
        <v>396</v>
      </c>
      <c r="K707" s="55">
        <v>1</v>
      </c>
      <c r="L707" s="55"/>
      <c r="M707" s="55"/>
      <c r="N707" s="287">
        <v>1</v>
      </c>
      <c r="O707" s="55"/>
      <c r="P707" s="55"/>
      <c r="Q707" s="9">
        <v>1</v>
      </c>
      <c r="R707" s="242" t="s">
        <v>668</v>
      </c>
      <c r="S707" s="55"/>
      <c r="T707" s="55"/>
      <c r="U707" s="55"/>
      <c r="V707" s="55"/>
      <c r="W707" s="55"/>
      <c r="X707" s="55"/>
      <c r="Y707" s="55"/>
      <c r="Z707" s="9">
        <v>1</v>
      </c>
      <c r="AA707" s="242" t="s">
        <v>668</v>
      </c>
      <c r="AB707" s="242"/>
      <c r="AC707" s="55"/>
      <c r="AD707" s="55"/>
      <c r="AE707" s="55"/>
      <c r="AF707" s="55"/>
      <c r="AG707" s="55"/>
      <c r="AH707" s="55"/>
      <c r="AI707" s="55"/>
      <c r="AJ707" s="55"/>
      <c r="AK707" s="55"/>
      <c r="AL707" s="9">
        <v>1</v>
      </c>
      <c r="AM707" s="110" t="s">
        <v>668</v>
      </c>
      <c r="AN707" s="242" t="s">
        <v>995</v>
      </c>
      <c r="AO707" s="490" t="s">
        <v>575</v>
      </c>
    </row>
    <row r="708" spans="1:41" s="16" customFormat="1" ht="18" hidden="1" customHeight="1">
      <c r="A708" s="517"/>
      <c r="B708" s="521" t="s">
        <v>1</v>
      </c>
      <c r="C708" s="421" t="s">
        <v>561</v>
      </c>
      <c r="D708" s="57" t="s">
        <v>327</v>
      </c>
      <c r="E708" s="421" t="s">
        <v>328</v>
      </c>
      <c r="F708" s="123" t="s">
        <v>687</v>
      </c>
      <c r="G708" s="55"/>
      <c r="H708" s="55">
        <v>1</v>
      </c>
      <c r="I708" s="9"/>
      <c r="J708" s="242" t="s">
        <v>396</v>
      </c>
      <c r="K708" s="55">
        <v>1</v>
      </c>
      <c r="L708" s="55"/>
      <c r="M708" s="55"/>
      <c r="N708" s="287">
        <v>1</v>
      </c>
      <c r="O708" s="55"/>
      <c r="P708" s="55"/>
      <c r="Q708" s="9">
        <v>1</v>
      </c>
      <c r="R708" s="242" t="s">
        <v>668</v>
      </c>
      <c r="S708" s="55"/>
      <c r="T708" s="55"/>
      <c r="U708" s="55"/>
      <c r="V708" s="55"/>
      <c r="W708" s="55"/>
      <c r="X708" s="55"/>
      <c r="Y708" s="55"/>
      <c r="Z708" s="9">
        <v>1</v>
      </c>
      <c r="AA708" s="242" t="s">
        <v>668</v>
      </c>
      <c r="AB708" s="242"/>
      <c r="AC708" s="55"/>
      <c r="AD708" s="55"/>
      <c r="AE708" s="55"/>
      <c r="AF708" s="55"/>
      <c r="AG708" s="55"/>
      <c r="AH708" s="55"/>
      <c r="AI708" s="55"/>
      <c r="AJ708" s="55"/>
      <c r="AK708" s="55"/>
      <c r="AL708" s="9">
        <v>1</v>
      </c>
      <c r="AM708" s="110" t="s">
        <v>668</v>
      </c>
      <c r="AN708" s="242" t="s">
        <v>995</v>
      </c>
      <c r="AO708" s="490"/>
    </row>
    <row r="709" spans="1:41" s="16" customFormat="1" ht="18" hidden="1" customHeight="1">
      <c r="A709" s="517"/>
      <c r="B709" s="521" t="s">
        <v>1</v>
      </c>
      <c r="C709" s="421" t="s">
        <v>848</v>
      </c>
      <c r="D709" s="57" t="s">
        <v>327</v>
      </c>
      <c r="E709" s="421" t="s">
        <v>328</v>
      </c>
      <c r="F709" s="123" t="s">
        <v>671</v>
      </c>
      <c r="G709" s="55"/>
      <c r="H709" s="55"/>
      <c r="I709" s="9"/>
      <c r="J709" s="242" t="s">
        <v>396</v>
      </c>
      <c r="K709" s="55"/>
      <c r="L709" s="55"/>
      <c r="M709" s="55"/>
      <c r="N709" s="287">
        <v>1</v>
      </c>
      <c r="O709" s="55"/>
      <c r="P709" s="55"/>
      <c r="Q709" s="9">
        <v>1</v>
      </c>
      <c r="R709" s="242" t="s">
        <v>668</v>
      </c>
      <c r="S709" s="55"/>
      <c r="T709" s="55"/>
      <c r="U709" s="55"/>
      <c r="V709" s="55"/>
      <c r="W709" s="55"/>
      <c r="X709" s="55"/>
      <c r="Y709" s="55"/>
      <c r="Z709" s="9">
        <v>1</v>
      </c>
      <c r="AA709" s="242" t="s">
        <v>668</v>
      </c>
      <c r="AB709" s="242"/>
      <c r="AC709" s="55"/>
      <c r="AD709" s="55"/>
      <c r="AE709" s="55"/>
      <c r="AF709" s="55"/>
      <c r="AG709" s="55"/>
      <c r="AH709" s="55"/>
      <c r="AI709" s="55"/>
      <c r="AJ709" s="55"/>
      <c r="AK709" s="55"/>
      <c r="AL709" s="9">
        <v>1</v>
      </c>
      <c r="AM709" s="110" t="s">
        <v>668</v>
      </c>
      <c r="AN709" s="242">
        <v>877</v>
      </c>
      <c r="AO709" s="490"/>
    </row>
    <row r="710" spans="1:41" s="16" customFormat="1" ht="18" hidden="1" customHeight="1">
      <c r="A710" s="517"/>
      <c r="B710" s="521" t="s">
        <v>1</v>
      </c>
      <c r="C710" s="421" t="s">
        <v>992</v>
      </c>
      <c r="D710" s="57" t="s">
        <v>529</v>
      </c>
      <c r="E710" s="421" t="s">
        <v>328</v>
      </c>
      <c r="F710" s="123" t="s">
        <v>671</v>
      </c>
      <c r="G710" s="55"/>
      <c r="H710" s="55"/>
      <c r="I710" s="9"/>
      <c r="J710" s="242" t="s">
        <v>396</v>
      </c>
      <c r="K710" s="55"/>
      <c r="L710" s="55"/>
      <c r="M710" s="55"/>
      <c r="N710" s="287">
        <v>1</v>
      </c>
      <c r="O710" s="55"/>
      <c r="P710" s="55"/>
      <c r="Q710" s="9">
        <v>1</v>
      </c>
      <c r="R710" s="242" t="s">
        <v>668</v>
      </c>
      <c r="S710" s="55"/>
      <c r="T710" s="55"/>
      <c r="U710" s="55"/>
      <c r="V710" s="55"/>
      <c r="W710" s="55"/>
      <c r="X710" s="55"/>
      <c r="Y710" s="55"/>
      <c r="Z710" s="9">
        <v>1</v>
      </c>
      <c r="AA710" s="242" t="s">
        <v>668</v>
      </c>
      <c r="AB710" s="242"/>
      <c r="AC710" s="55"/>
      <c r="AD710" s="55"/>
      <c r="AE710" s="55"/>
      <c r="AF710" s="55"/>
      <c r="AG710" s="55"/>
      <c r="AH710" s="55"/>
      <c r="AI710" s="55"/>
      <c r="AJ710" s="55"/>
      <c r="AK710" s="55"/>
      <c r="AL710" s="9">
        <v>1</v>
      </c>
      <c r="AM710" s="110" t="s">
        <v>668</v>
      </c>
      <c r="AN710" s="242">
        <v>877</v>
      </c>
      <c r="AO710" s="490"/>
    </row>
    <row r="711" spans="1:41" s="16" customFormat="1" ht="18" hidden="1" customHeight="1">
      <c r="A711" s="517"/>
      <c r="B711" s="521" t="s">
        <v>1</v>
      </c>
      <c r="C711" s="421" t="s">
        <v>844</v>
      </c>
      <c r="D711" s="57" t="s">
        <v>529</v>
      </c>
      <c r="E711" s="421" t="s">
        <v>328</v>
      </c>
      <c r="F711" s="123" t="s">
        <v>671</v>
      </c>
      <c r="G711" s="55"/>
      <c r="H711" s="55"/>
      <c r="I711" s="9"/>
      <c r="J711" s="242" t="s">
        <v>396</v>
      </c>
      <c r="K711" s="55"/>
      <c r="L711" s="55"/>
      <c r="M711" s="55"/>
      <c r="N711" s="287">
        <v>1</v>
      </c>
      <c r="O711" s="55"/>
      <c r="P711" s="55"/>
      <c r="Q711" s="9">
        <v>1</v>
      </c>
      <c r="R711" s="242" t="s">
        <v>668</v>
      </c>
      <c r="S711" s="55"/>
      <c r="T711" s="55"/>
      <c r="U711" s="55"/>
      <c r="V711" s="55"/>
      <c r="W711" s="55"/>
      <c r="X711" s="55"/>
      <c r="Y711" s="55"/>
      <c r="Z711" s="9">
        <v>1</v>
      </c>
      <c r="AA711" s="242" t="s">
        <v>668</v>
      </c>
      <c r="AB711" s="242"/>
      <c r="AC711" s="55"/>
      <c r="AD711" s="55"/>
      <c r="AE711" s="55"/>
      <c r="AF711" s="55"/>
      <c r="AG711" s="55"/>
      <c r="AH711" s="55"/>
      <c r="AI711" s="55"/>
      <c r="AJ711" s="55"/>
      <c r="AK711" s="55"/>
      <c r="AL711" s="9">
        <v>1</v>
      </c>
      <c r="AM711" s="110" t="s">
        <v>668</v>
      </c>
      <c r="AN711" s="242">
        <v>877</v>
      </c>
      <c r="AO711" s="490"/>
    </row>
    <row r="712" spans="1:41" s="16" customFormat="1" ht="18" hidden="1" customHeight="1">
      <c r="A712" s="517"/>
      <c r="B712" s="521" t="s">
        <v>1</v>
      </c>
      <c r="C712" s="421" t="s">
        <v>845</v>
      </c>
      <c r="D712" s="57" t="s">
        <v>327</v>
      </c>
      <c r="E712" s="421" t="s">
        <v>328</v>
      </c>
      <c r="F712" s="123" t="s">
        <v>681</v>
      </c>
      <c r="G712" s="55"/>
      <c r="H712" s="55"/>
      <c r="I712" s="9"/>
      <c r="J712" s="242" t="s">
        <v>396</v>
      </c>
      <c r="K712" s="55"/>
      <c r="L712" s="55"/>
      <c r="M712" s="55"/>
      <c r="N712" s="291">
        <v>1</v>
      </c>
      <c r="O712" s="55"/>
      <c r="P712" s="55"/>
      <c r="Q712" s="9">
        <v>1</v>
      </c>
      <c r="R712" s="242" t="s">
        <v>668</v>
      </c>
      <c r="S712" s="55"/>
      <c r="T712" s="55"/>
      <c r="U712" s="55"/>
      <c r="V712" s="55"/>
      <c r="W712" s="55"/>
      <c r="X712" s="55"/>
      <c r="Y712" s="55"/>
      <c r="Z712" s="9">
        <v>1</v>
      </c>
      <c r="AA712" s="242" t="s">
        <v>668</v>
      </c>
      <c r="AB712" s="242"/>
      <c r="AC712" s="55"/>
      <c r="AD712" s="55"/>
      <c r="AE712" s="55"/>
      <c r="AF712" s="55"/>
      <c r="AG712" s="55"/>
      <c r="AH712" s="55"/>
      <c r="AI712" s="55"/>
      <c r="AJ712" s="55"/>
      <c r="AK712" s="55"/>
      <c r="AL712" s="9">
        <v>1</v>
      </c>
      <c r="AM712" s="110" t="s">
        <v>668</v>
      </c>
      <c r="AN712" s="242" t="s">
        <v>995</v>
      </c>
      <c r="AO712" s="490"/>
    </row>
    <row r="713" spans="1:41" s="16" customFormat="1" ht="18" hidden="1" customHeight="1">
      <c r="A713" s="517"/>
      <c r="B713" s="521" t="s">
        <v>1</v>
      </c>
      <c r="C713" s="421" t="s">
        <v>573</v>
      </c>
      <c r="D713" s="57" t="s">
        <v>395</v>
      </c>
      <c r="E713" s="421" t="s">
        <v>328</v>
      </c>
      <c r="F713" s="123" t="s">
        <v>671</v>
      </c>
      <c r="G713" s="55"/>
      <c r="H713" s="55">
        <v>1</v>
      </c>
      <c r="I713" s="9"/>
      <c r="J713" s="242" t="s">
        <v>396</v>
      </c>
      <c r="K713" s="55">
        <v>1</v>
      </c>
      <c r="L713" s="55"/>
      <c r="M713" s="55"/>
      <c r="N713" s="287">
        <v>1</v>
      </c>
      <c r="O713" s="55"/>
      <c r="P713" s="55"/>
      <c r="Q713" s="9">
        <v>1</v>
      </c>
      <c r="R713" s="242" t="s">
        <v>668</v>
      </c>
      <c r="S713" s="55"/>
      <c r="T713" s="55"/>
      <c r="U713" s="55"/>
      <c r="V713" s="55"/>
      <c r="W713" s="55"/>
      <c r="X713" s="55"/>
      <c r="Y713" s="55"/>
      <c r="Z713" s="9">
        <v>1</v>
      </c>
      <c r="AA713" s="242" t="s">
        <v>668</v>
      </c>
      <c r="AB713" s="242"/>
      <c r="AC713" s="55"/>
      <c r="AD713" s="55"/>
      <c r="AE713" s="55"/>
      <c r="AF713" s="55"/>
      <c r="AG713" s="55"/>
      <c r="AH713" s="55"/>
      <c r="AI713" s="55"/>
      <c r="AJ713" s="55"/>
      <c r="AK713" s="55"/>
      <c r="AL713" s="9">
        <v>1</v>
      </c>
      <c r="AM713" s="110" t="s">
        <v>668</v>
      </c>
      <c r="AN713" s="242" t="s">
        <v>650</v>
      </c>
      <c r="AO713" s="490"/>
    </row>
    <row r="714" spans="1:41" s="16" customFormat="1" ht="18" hidden="1" customHeight="1">
      <c r="A714" s="517"/>
      <c r="B714" s="521" t="s">
        <v>1</v>
      </c>
      <c r="C714" s="421" t="s">
        <v>546</v>
      </c>
      <c r="D714" s="57" t="s">
        <v>605</v>
      </c>
      <c r="E714" s="421" t="s">
        <v>328</v>
      </c>
      <c r="F714" s="123" t="s">
        <v>681</v>
      </c>
      <c r="G714" s="55"/>
      <c r="H714" s="55">
        <v>1</v>
      </c>
      <c r="I714" s="9"/>
      <c r="J714" s="242" t="s">
        <v>396</v>
      </c>
      <c r="K714" s="55">
        <v>1</v>
      </c>
      <c r="L714" s="55"/>
      <c r="M714" s="55"/>
      <c r="N714" s="291">
        <v>1</v>
      </c>
      <c r="O714" s="55"/>
      <c r="P714" s="55"/>
      <c r="Q714" s="9">
        <v>1</v>
      </c>
      <c r="R714" s="242" t="s">
        <v>668</v>
      </c>
      <c r="S714" s="55"/>
      <c r="T714" s="55"/>
      <c r="U714" s="55"/>
      <c r="V714" s="55"/>
      <c r="W714" s="55"/>
      <c r="X714" s="55"/>
      <c r="Y714" s="55"/>
      <c r="Z714" s="9">
        <v>1</v>
      </c>
      <c r="AA714" s="242" t="s">
        <v>668</v>
      </c>
      <c r="AB714" s="242"/>
      <c r="AC714" s="55"/>
      <c r="AD714" s="55"/>
      <c r="AE714" s="55"/>
      <c r="AF714" s="55"/>
      <c r="AG714" s="55"/>
      <c r="AH714" s="55"/>
      <c r="AI714" s="55"/>
      <c r="AJ714" s="55"/>
      <c r="AK714" s="55"/>
      <c r="AL714" s="9">
        <v>1</v>
      </c>
      <c r="AM714" s="110" t="s">
        <v>668</v>
      </c>
      <c r="AN714" s="242" t="s">
        <v>995</v>
      </c>
      <c r="AO714" s="490"/>
    </row>
    <row r="715" spans="1:41" s="16" customFormat="1" ht="18" customHeight="1">
      <c r="A715" s="517"/>
      <c r="B715" s="521" t="s">
        <v>1</v>
      </c>
      <c r="C715" s="121" t="s">
        <v>583</v>
      </c>
      <c r="D715" s="57" t="s">
        <v>529</v>
      </c>
      <c r="E715" s="244" t="s">
        <v>328</v>
      </c>
      <c r="F715" s="123" t="s">
        <v>648</v>
      </c>
      <c r="G715" s="55"/>
      <c r="H715" s="55"/>
      <c r="I715" s="9"/>
      <c r="J715" s="242"/>
      <c r="K715" s="55">
        <v>1</v>
      </c>
      <c r="L715" s="55">
        <v>1</v>
      </c>
      <c r="M715" s="55"/>
      <c r="N715" s="287"/>
      <c r="O715" s="55"/>
      <c r="P715" s="55"/>
      <c r="Q715" s="9">
        <v>0</v>
      </c>
      <c r="R715" s="242" t="s">
        <v>532</v>
      </c>
      <c r="S715" s="55"/>
      <c r="T715" s="55"/>
      <c r="U715" s="55">
        <v>1</v>
      </c>
      <c r="V715" s="55"/>
      <c r="W715" s="55"/>
      <c r="X715" s="55"/>
      <c r="Y715" s="55"/>
      <c r="Z715" s="9">
        <v>0</v>
      </c>
      <c r="AA715" s="242" t="s">
        <v>532</v>
      </c>
      <c r="AB715" s="242"/>
      <c r="AC715" s="371">
        <v>1</v>
      </c>
      <c r="AD715" s="446"/>
      <c r="AE715" s="55"/>
      <c r="AF715" s="55"/>
      <c r="AG715" s="55"/>
      <c r="AH715" s="55">
        <v>1</v>
      </c>
      <c r="AI715" s="55"/>
      <c r="AJ715" s="55"/>
      <c r="AK715" s="55"/>
      <c r="AL715" s="9">
        <v>0</v>
      </c>
      <c r="AM715" s="110" t="s">
        <v>396</v>
      </c>
      <c r="AN715" s="242" t="s">
        <v>650</v>
      </c>
      <c r="AO715" s="490"/>
    </row>
    <row r="716" spans="1:41" s="16" customFormat="1" ht="18" customHeight="1">
      <c r="A716" s="517"/>
      <c r="B716" s="521" t="s">
        <v>1</v>
      </c>
      <c r="C716" s="121" t="s">
        <v>584</v>
      </c>
      <c r="D716" s="57" t="s">
        <v>529</v>
      </c>
      <c r="E716" s="244" t="s">
        <v>328</v>
      </c>
      <c r="F716" s="123" t="s">
        <v>648</v>
      </c>
      <c r="G716" s="55"/>
      <c r="H716" s="55"/>
      <c r="I716" s="9"/>
      <c r="J716" s="242"/>
      <c r="K716" s="55">
        <v>1</v>
      </c>
      <c r="L716" s="55">
        <v>1</v>
      </c>
      <c r="M716" s="55"/>
      <c r="N716" s="287"/>
      <c r="O716" s="55"/>
      <c r="P716" s="55"/>
      <c r="Q716" s="9">
        <v>0</v>
      </c>
      <c r="R716" s="242" t="s">
        <v>532</v>
      </c>
      <c r="S716" s="55"/>
      <c r="T716" s="55"/>
      <c r="U716" s="55">
        <v>1</v>
      </c>
      <c r="V716" s="55"/>
      <c r="W716" s="55"/>
      <c r="X716" s="55"/>
      <c r="Y716" s="55"/>
      <c r="Z716" s="9">
        <v>0</v>
      </c>
      <c r="AA716" s="242" t="s">
        <v>532</v>
      </c>
      <c r="AB716" s="242"/>
      <c r="AC716" s="371">
        <v>1</v>
      </c>
      <c r="AD716" s="55"/>
      <c r="AE716" s="55"/>
      <c r="AF716" s="55"/>
      <c r="AG716" s="55"/>
      <c r="AH716" s="55">
        <v>1</v>
      </c>
      <c r="AI716" s="55"/>
      <c r="AJ716" s="55"/>
      <c r="AK716" s="55"/>
      <c r="AL716" s="9">
        <v>0</v>
      </c>
      <c r="AM716" s="110" t="s">
        <v>396</v>
      </c>
      <c r="AN716" s="242" t="s">
        <v>650</v>
      </c>
      <c r="AO716" s="490"/>
    </row>
    <row r="717" spans="1:41" s="16" customFormat="1" ht="18" customHeight="1">
      <c r="A717" s="517"/>
      <c r="B717" s="521" t="s">
        <v>1</v>
      </c>
      <c r="C717" s="121" t="s">
        <v>585</v>
      </c>
      <c r="D717" s="57" t="s">
        <v>529</v>
      </c>
      <c r="E717" s="244" t="s">
        <v>328</v>
      </c>
      <c r="F717" s="123" t="s">
        <v>648</v>
      </c>
      <c r="G717" s="55"/>
      <c r="H717" s="55"/>
      <c r="I717" s="9"/>
      <c r="J717" s="242"/>
      <c r="K717" s="55">
        <v>1</v>
      </c>
      <c r="L717" s="55">
        <v>1</v>
      </c>
      <c r="M717" s="55"/>
      <c r="N717" s="287"/>
      <c r="O717" s="55"/>
      <c r="P717" s="55"/>
      <c r="Q717" s="9">
        <v>0</v>
      </c>
      <c r="R717" s="242" t="s">
        <v>532</v>
      </c>
      <c r="S717" s="55"/>
      <c r="T717" s="55"/>
      <c r="U717" s="55">
        <v>1</v>
      </c>
      <c r="V717" s="55"/>
      <c r="W717" s="55"/>
      <c r="X717" s="55"/>
      <c r="Y717" s="55"/>
      <c r="Z717" s="9">
        <v>0</v>
      </c>
      <c r="AA717" s="242" t="s">
        <v>532</v>
      </c>
      <c r="AB717" s="242"/>
      <c r="AC717" s="371">
        <v>1</v>
      </c>
      <c r="AD717" s="446"/>
      <c r="AE717" s="55"/>
      <c r="AF717" s="55"/>
      <c r="AG717" s="55"/>
      <c r="AH717" s="55">
        <v>1</v>
      </c>
      <c r="AI717" s="55"/>
      <c r="AJ717" s="55"/>
      <c r="AK717" s="55"/>
      <c r="AL717" s="9">
        <v>0</v>
      </c>
      <c r="AM717" s="110" t="s">
        <v>396</v>
      </c>
      <c r="AN717" s="242" t="s">
        <v>650</v>
      </c>
      <c r="AO717" s="490"/>
    </row>
    <row r="718" spans="1:41" s="16" customFormat="1" ht="18" customHeight="1">
      <c r="A718" s="517"/>
      <c r="B718" s="521" t="s">
        <v>1</v>
      </c>
      <c r="C718" s="121" t="s">
        <v>586</v>
      </c>
      <c r="D718" s="57" t="s">
        <v>529</v>
      </c>
      <c r="E718" s="244" t="s">
        <v>328</v>
      </c>
      <c r="F718" s="123" t="s">
        <v>648</v>
      </c>
      <c r="G718" s="55"/>
      <c r="H718" s="55"/>
      <c r="I718" s="9"/>
      <c r="J718" s="242"/>
      <c r="K718" s="55">
        <v>1</v>
      </c>
      <c r="L718" s="55">
        <v>1</v>
      </c>
      <c r="M718" s="55"/>
      <c r="N718" s="287"/>
      <c r="O718" s="55"/>
      <c r="P718" s="55"/>
      <c r="Q718" s="9">
        <v>0</v>
      </c>
      <c r="R718" s="242" t="s">
        <v>532</v>
      </c>
      <c r="S718" s="55"/>
      <c r="T718" s="55"/>
      <c r="U718" s="55">
        <v>1</v>
      </c>
      <c r="V718" s="55"/>
      <c r="W718" s="55"/>
      <c r="X718" s="55"/>
      <c r="Y718" s="55"/>
      <c r="Z718" s="9">
        <v>0</v>
      </c>
      <c r="AA718" s="242" t="s">
        <v>532</v>
      </c>
      <c r="AB718" s="242"/>
      <c r="AC718" s="371">
        <v>1</v>
      </c>
      <c r="AD718" s="446"/>
      <c r="AE718" s="55"/>
      <c r="AF718" s="55"/>
      <c r="AG718" s="55"/>
      <c r="AH718" s="55">
        <v>1</v>
      </c>
      <c r="AI718" s="55"/>
      <c r="AJ718" s="55"/>
      <c r="AK718" s="55"/>
      <c r="AL718" s="9">
        <v>0</v>
      </c>
      <c r="AM718" s="110" t="s">
        <v>396</v>
      </c>
      <c r="AN718" s="242" t="s">
        <v>650</v>
      </c>
      <c r="AO718" s="490"/>
    </row>
    <row r="719" spans="1:41" s="16" customFormat="1" ht="18" customHeight="1">
      <c r="A719" s="517"/>
      <c r="B719" s="521" t="s">
        <v>1</v>
      </c>
      <c r="C719" s="121" t="s">
        <v>587</v>
      </c>
      <c r="D719" s="57" t="s">
        <v>529</v>
      </c>
      <c r="E719" s="244" t="s">
        <v>328</v>
      </c>
      <c r="F719" s="123" t="s">
        <v>648</v>
      </c>
      <c r="G719" s="55"/>
      <c r="H719" s="55"/>
      <c r="I719" s="9"/>
      <c r="J719" s="242"/>
      <c r="K719" s="55">
        <v>1</v>
      </c>
      <c r="L719" s="55">
        <v>1</v>
      </c>
      <c r="M719" s="55"/>
      <c r="N719" s="287"/>
      <c r="O719" s="55"/>
      <c r="P719" s="55"/>
      <c r="Q719" s="9">
        <v>0</v>
      </c>
      <c r="R719" s="242" t="s">
        <v>532</v>
      </c>
      <c r="S719" s="55"/>
      <c r="T719" s="55"/>
      <c r="U719" s="55">
        <v>1</v>
      </c>
      <c r="V719" s="55"/>
      <c r="W719" s="55"/>
      <c r="X719" s="55"/>
      <c r="Y719" s="55"/>
      <c r="Z719" s="9">
        <v>0</v>
      </c>
      <c r="AA719" s="242" t="s">
        <v>532</v>
      </c>
      <c r="AB719" s="242"/>
      <c r="AC719" s="371">
        <v>1</v>
      </c>
      <c r="AD719" s="446"/>
      <c r="AE719" s="55"/>
      <c r="AF719" s="55"/>
      <c r="AG719" s="55"/>
      <c r="AH719" s="55">
        <v>1</v>
      </c>
      <c r="AI719" s="55"/>
      <c r="AJ719" s="55"/>
      <c r="AK719" s="55"/>
      <c r="AL719" s="9">
        <v>0</v>
      </c>
      <c r="AM719" s="110" t="s">
        <v>396</v>
      </c>
      <c r="AN719" s="242" t="s">
        <v>650</v>
      </c>
      <c r="AO719" s="490"/>
    </row>
    <row r="720" spans="1:41" s="16" customFormat="1" ht="18" customHeight="1">
      <c r="A720" s="517"/>
      <c r="B720" s="521" t="s">
        <v>1</v>
      </c>
      <c r="C720" s="121" t="s">
        <v>588</v>
      </c>
      <c r="D720" s="57" t="s">
        <v>529</v>
      </c>
      <c r="E720" s="244" t="s">
        <v>328</v>
      </c>
      <c r="F720" s="123" t="s">
        <v>648</v>
      </c>
      <c r="G720" s="55"/>
      <c r="H720" s="55"/>
      <c r="I720" s="9"/>
      <c r="J720" s="242"/>
      <c r="K720" s="55">
        <v>1</v>
      </c>
      <c r="L720" s="55">
        <v>1</v>
      </c>
      <c r="M720" s="55"/>
      <c r="N720" s="287"/>
      <c r="O720" s="55"/>
      <c r="P720" s="55"/>
      <c r="Q720" s="9">
        <v>0</v>
      </c>
      <c r="R720" s="242" t="s">
        <v>532</v>
      </c>
      <c r="S720" s="55"/>
      <c r="T720" s="55"/>
      <c r="U720" s="55">
        <v>1</v>
      </c>
      <c r="V720" s="55"/>
      <c r="W720" s="55"/>
      <c r="X720" s="55"/>
      <c r="Y720" s="55"/>
      <c r="Z720" s="9">
        <v>0</v>
      </c>
      <c r="AA720" s="242" t="s">
        <v>532</v>
      </c>
      <c r="AB720" s="242"/>
      <c r="AC720" s="371">
        <v>1</v>
      </c>
      <c r="AD720" s="446"/>
      <c r="AE720" s="55"/>
      <c r="AF720" s="55"/>
      <c r="AG720" s="55"/>
      <c r="AH720" s="55">
        <v>1</v>
      </c>
      <c r="AI720" s="55"/>
      <c r="AJ720" s="55"/>
      <c r="AK720" s="55"/>
      <c r="AL720" s="9">
        <v>0</v>
      </c>
      <c r="AM720" s="110" t="s">
        <v>396</v>
      </c>
      <c r="AN720" s="242" t="s">
        <v>650</v>
      </c>
      <c r="AO720" s="490"/>
    </row>
    <row r="721" spans="1:41" s="16" customFormat="1" ht="18" customHeight="1">
      <c r="A721" s="517"/>
      <c r="B721" s="521" t="s">
        <v>1</v>
      </c>
      <c r="C721" s="121" t="s">
        <v>589</v>
      </c>
      <c r="D721" s="57" t="s">
        <v>395</v>
      </c>
      <c r="E721" s="244" t="s">
        <v>328</v>
      </c>
      <c r="F721" s="123" t="s">
        <v>648</v>
      </c>
      <c r="G721" s="55"/>
      <c r="H721" s="55"/>
      <c r="I721" s="9"/>
      <c r="J721" s="242"/>
      <c r="K721" s="55">
        <v>1</v>
      </c>
      <c r="L721" s="55"/>
      <c r="M721" s="55">
        <v>1</v>
      </c>
      <c r="N721" s="287"/>
      <c r="O721" s="55"/>
      <c r="P721" s="55"/>
      <c r="Q721" s="9">
        <v>0.45</v>
      </c>
      <c r="R721" s="242" t="s">
        <v>41</v>
      </c>
      <c r="S721" s="55"/>
      <c r="T721" s="55"/>
      <c r="U721" s="55"/>
      <c r="V721" s="55">
        <v>1</v>
      </c>
      <c r="W721" s="55"/>
      <c r="X721" s="55"/>
      <c r="Y721" s="55"/>
      <c r="Z721" s="9">
        <v>0.45</v>
      </c>
      <c r="AA721" s="242" t="s">
        <v>41</v>
      </c>
      <c r="AB721" s="242"/>
      <c r="AC721" s="371">
        <v>1</v>
      </c>
      <c r="AD721" s="446"/>
      <c r="AE721" s="55"/>
      <c r="AF721" s="55">
        <v>1</v>
      </c>
      <c r="AG721" s="55"/>
      <c r="AH721" s="55"/>
      <c r="AI721" s="55"/>
      <c r="AJ721" s="55"/>
      <c r="AK721" s="55"/>
      <c r="AL721" s="9">
        <v>0.45</v>
      </c>
      <c r="AM721" s="110" t="s">
        <v>41</v>
      </c>
      <c r="AN721" s="242" t="s">
        <v>650</v>
      </c>
      <c r="AO721" s="490"/>
    </row>
    <row r="722" spans="1:41" s="16" customFormat="1" ht="18" customHeight="1">
      <c r="A722" s="517"/>
      <c r="B722" s="521" t="s">
        <v>1</v>
      </c>
      <c r="C722" s="121" t="s">
        <v>972</v>
      </c>
      <c r="D722" s="57" t="s">
        <v>395</v>
      </c>
      <c r="E722" s="244" t="s">
        <v>328</v>
      </c>
      <c r="F722" s="123" t="s">
        <v>648</v>
      </c>
      <c r="G722" s="55"/>
      <c r="H722" s="55"/>
      <c r="I722" s="9"/>
      <c r="J722" s="242"/>
      <c r="K722" s="55"/>
      <c r="L722" s="55">
        <v>1</v>
      </c>
      <c r="M722" s="55"/>
      <c r="N722" s="287"/>
      <c r="O722" s="55"/>
      <c r="P722" s="55"/>
      <c r="Q722" s="9">
        <v>0</v>
      </c>
      <c r="R722" s="242" t="s">
        <v>532</v>
      </c>
      <c r="S722" s="55"/>
      <c r="T722" s="55"/>
      <c r="U722" s="55">
        <v>1</v>
      </c>
      <c r="V722" s="55"/>
      <c r="W722" s="55"/>
      <c r="X722" s="55"/>
      <c r="Y722" s="55"/>
      <c r="Z722" s="9">
        <v>0</v>
      </c>
      <c r="AA722" s="242" t="s">
        <v>532</v>
      </c>
      <c r="AB722" s="242"/>
      <c r="AC722" s="371">
        <v>1</v>
      </c>
      <c r="AD722" s="446"/>
      <c r="AE722" s="55">
        <v>1</v>
      </c>
      <c r="AF722" s="55"/>
      <c r="AG722" s="55"/>
      <c r="AH722" s="55"/>
      <c r="AI722" s="55"/>
      <c r="AJ722" s="55"/>
      <c r="AK722" s="55"/>
      <c r="AL722" s="9">
        <v>0</v>
      </c>
      <c r="AM722" s="110" t="s">
        <v>532</v>
      </c>
      <c r="AN722" s="242"/>
      <c r="AO722" s="490"/>
    </row>
    <row r="723" spans="1:41" s="16" customFormat="1" ht="24" hidden="1" customHeight="1">
      <c r="A723" s="517"/>
      <c r="B723" s="521" t="s">
        <v>1</v>
      </c>
      <c r="C723" s="121" t="s">
        <v>596</v>
      </c>
      <c r="D723" s="244" t="s">
        <v>604</v>
      </c>
      <c r="E723" s="244" t="s">
        <v>328</v>
      </c>
      <c r="F723" s="123" t="s">
        <v>685</v>
      </c>
      <c r="G723" s="55"/>
      <c r="H723" s="55"/>
      <c r="I723" s="9"/>
      <c r="J723" s="242"/>
      <c r="K723" s="55">
        <v>1</v>
      </c>
      <c r="L723" s="55"/>
      <c r="M723" s="55"/>
      <c r="N723" s="287">
        <v>1</v>
      </c>
      <c r="O723" s="55"/>
      <c r="P723" s="55"/>
      <c r="Q723" s="9">
        <v>1</v>
      </c>
      <c r="R723" s="242" t="s">
        <v>668</v>
      </c>
      <c r="S723" s="55"/>
      <c r="T723" s="55"/>
      <c r="U723" s="55"/>
      <c r="V723" s="55"/>
      <c r="W723" s="55"/>
      <c r="X723" s="55"/>
      <c r="Y723" s="55"/>
      <c r="Z723" s="9">
        <v>1</v>
      </c>
      <c r="AA723" s="242" t="s">
        <v>668</v>
      </c>
      <c r="AB723" s="242"/>
      <c r="AC723" s="55"/>
      <c r="AD723" s="55"/>
      <c r="AE723" s="55"/>
      <c r="AF723" s="55"/>
      <c r="AG723" s="55"/>
      <c r="AH723" s="55"/>
      <c r="AI723" s="55"/>
      <c r="AJ723" s="55"/>
      <c r="AK723" s="55"/>
      <c r="AL723" s="9">
        <v>1</v>
      </c>
      <c r="AM723" s="110" t="s">
        <v>668</v>
      </c>
      <c r="AN723" s="242" t="s">
        <v>995</v>
      </c>
      <c r="AO723" s="421" t="s">
        <v>597</v>
      </c>
    </row>
    <row r="724" spans="1:41" s="16" customFormat="1" ht="18" customHeight="1">
      <c r="A724" s="517"/>
      <c r="B724" s="521" t="s">
        <v>1</v>
      </c>
      <c r="C724" s="121" t="s">
        <v>598</v>
      </c>
      <c r="D724" s="244" t="s">
        <v>604</v>
      </c>
      <c r="E724" s="244" t="s">
        <v>328</v>
      </c>
      <c r="F724" s="123" t="s">
        <v>685</v>
      </c>
      <c r="G724" s="55"/>
      <c r="H724" s="55"/>
      <c r="I724" s="9"/>
      <c r="J724" s="242"/>
      <c r="K724" s="55">
        <v>1</v>
      </c>
      <c r="L724" s="202"/>
      <c r="M724" s="202"/>
      <c r="N724" s="288"/>
      <c r="O724" s="202">
        <v>1</v>
      </c>
      <c r="P724" s="202"/>
      <c r="Q724" s="9">
        <v>0</v>
      </c>
      <c r="R724" s="244" t="s">
        <v>396</v>
      </c>
      <c r="S724" s="55"/>
      <c r="T724" s="55"/>
      <c r="U724" s="202"/>
      <c r="V724" s="202"/>
      <c r="W724" s="202"/>
      <c r="X724" s="202">
        <v>1</v>
      </c>
      <c r="Y724" s="202"/>
      <c r="Z724" s="9">
        <v>0</v>
      </c>
      <c r="AA724" s="244" t="s">
        <v>396</v>
      </c>
      <c r="AB724" s="421"/>
      <c r="AC724" s="371">
        <v>1</v>
      </c>
      <c r="AD724" s="446"/>
      <c r="AE724" s="202"/>
      <c r="AF724" s="202"/>
      <c r="AG724" s="55">
        <v>1</v>
      </c>
      <c r="AH724" s="202"/>
      <c r="AI724" s="202"/>
      <c r="AJ724" s="202"/>
      <c r="AK724" s="202"/>
      <c r="AL724" s="9">
        <v>1</v>
      </c>
      <c r="AM724" s="499" t="s">
        <v>668</v>
      </c>
      <c r="AN724" s="242" t="s">
        <v>995</v>
      </c>
      <c r="AO724" s="497" t="s">
        <v>657</v>
      </c>
    </row>
    <row r="725" spans="1:41" s="16" customFormat="1" ht="18" customHeight="1">
      <c r="A725" s="517"/>
      <c r="B725" s="521" t="s">
        <v>1</v>
      </c>
      <c r="C725" s="121" t="s">
        <v>599</v>
      </c>
      <c r="D725" s="244" t="s">
        <v>604</v>
      </c>
      <c r="E725" s="244" t="s">
        <v>328</v>
      </c>
      <c r="F725" s="123" t="s">
        <v>685</v>
      </c>
      <c r="G725" s="55"/>
      <c r="H725" s="55"/>
      <c r="I725" s="9"/>
      <c r="J725" s="242"/>
      <c r="K725" s="55">
        <v>1</v>
      </c>
      <c r="L725" s="202"/>
      <c r="M725" s="202"/>
      <c r="N725" s="288"/>
      <c r="O725" s="202">
        <v>1</v>
      </c>
      <c r="P725" s="202"/>
      <c r="Q725" s="9">
        <v>0</v>
      </c>
      <c r="R725" s="244" t="s">
        <v>396</v>
      </c>
      <c r="S725" s="55"/>
      <c r="T725" s="55"/>
      <c r="U725" s="202"/>
      <c r="V725" s="202"/>
      <c r="W725" s="202"/>
      <c r="X725" s="202">
        <v>1</v>
      </c>
      <c r="Y725" s="202"/>
      <c r="Z725" s="9">
        <v>0</v>
      </c>
      <c r="AA725" s="244" t="s">
        <v>396</v>
      </c>
      <c r="AB725" s="421"/>
      <c r="AC725" s="371">
        <v>1</v>
      </c>
      <c r="AD725" s="446"/>
      <c r="AE725" s="202"/>
      <c r="AF725" s="202"/>
      <c r="AG725" s="55">
        <v>1</v>
      </c>
      <c r="AH725" s="202"/>
      <c r="AI725" s="202"/>
      <c r="AJ725" s="202"/>
      <c r="AK725" s="202"/>
      <c r="AL725" s="9">
        <v>1</v>
      </c>
      <c r="AM725" s="110" t="s">
        <v>668</v>
      </c>
      <c r="AN725" s="242" t="s">
        <v>995</v>
      </c>
      <c r="AO725" s="497" t="s">
        <v>849</v>
      </c>
    </row>
    <row r="726" spans="1:41" s="16" customFormat="1" ht="18" hidden="1" customHeight="1">
      <c r="A726" s="517"/>
      <c r="B726" s="521" t="s">
        <v>1</v>
      </c>
      <c r="C726" s="121" t="s">
        <v>600</v>
      </c>
      <c r="D726" s="244" t="s">
        <v>604</v>
      </c>
      <c r="E726" s="244" t="s">
        <v>328</v>
      </c>
      <c r="F726" s="123" t="s">
        <v>685</v>
      </c>
      <c r="G726" s="55"/>
      <c r="H726" s="55"/>
      <c r="I726" s="9"/>
      <c r="J726" s="242"/>
      <c r="K726" s="202">
        <v>1</v>
      </c>
      <c r="L726" s="202"/>
      <c r="M726" s="202"/>
      <c r="N726" s="288">
        <v>1</v>
      </c>
      <c r="O726" s="202"/>
      <c r="P726" s="202"/>
      <c r="Q726" s="9">
        <v>1</v>
      </c>
      <c r="R726" s="242" t="s">
        <v>668</v>
      </c>
      <c r="S726" s="202"/>
      <c r="T726" s="202"/>
      <c r="U726" s="202"/>
      <c r="V726" s="202"/>
      <c r="W726" s="202"/>
      <c r="X726" s="202"/>
      <c r="Y726" s="202"/>
      <c r="Z726" s="9">
        <v>1</v>
      </c>
      <c r="AA726" s="242" t="s">
        <v>668</v>
      </c>
      <c r="AB726" s="242"/>
      <c r="AC726" s="55"/>
      <c r="AD726" s="202"/>
      <c r="AE726" s="202"/>
      <c r="AF726" s="202"/>
      <c r="AG726" s="202"/>
      <c r="AH726" s="202"/>
      <c r="AI726" s="202"/>
      <c r="AJ726" s="202"/>
      <c r="AK726" s="202"/>
      <c r="AL726" s="9">
        <v>1</v>
      </c>
      <c r="AM726" s="110" t="s">
        <v>668</v>
      </c>
      <c r="AN726" s="242" t="s">
        <v>995</v>
      </c>
      <c r="AO726" s="490"/>
    </row>
    <row r="727" spans="1:41" s="16" customFormat="1" ht="18" hidden="1" customHeight="1">
      <c r="A727" s="517"/>
      <c r="B727" s="521" t="s">
        <v>1</v>
      </c>
      <c r="C727" s="121" t="s">
        <v>601</v>
      </c>
      <c r="D727" s="244" t="s">
        <v>604</v>
      </c>
      <c r="E727" s="244" t="s">
        <v>328</v>
      </c>
      <c r="F727" s="123" t="s">
        <v>687</v>
      </c>
      <c r="G727" s="55"/>
      <c r="H727" s="55"/>
      <c r="I727" s="9"/>
      <c r="J727" s="242"/>
      <c r="K727" s="202">
        <v>1</v>
      </c>
      <c r="L727" s="202"/>
      <c r="M727" s="202"/>
      <c r="N727" s="288">
        <v>1</v>
      </c>
      <c r="O727" s="202"/>
      <c r="P727" s="202"/>
      <c r="Q727" s="9">
        <v>1</v>
      </c>
      <c r="R727" s="242" t="s">
        <v>668</v>
      </c>
      <c r="S727" s="202"/>
      <c r="T727" s="202"/>
      <c r="U727" s="202"/>
      <c r="V727" s="202"/>
      <c r="W727" s="202"/>
      <c r="X727" s="202"/>
      <c r="Y727" s="202"/>
      <c r="Z727" s="9">
        <v>1</v>
      </c>
      <c r="AA727" s="242" t="s">
        <v>668</v>
      </c>
      <c r="AB727" s="242"/>
      <c r="AC727" s="55"/>
      <c r="AD727" s="202"/>
      <c r="AE727" s="202"/>
      <c r="AF727" s="202"/>
      <c r="AG727" s="202"/>
      <c r="AH727" s="202"/>
      <c r="AI727" s="202"/>
      <c r="AJ727" s="202"/>
      <c r="AK727" s="202"/>
      <c r="AL727" s="9">
        <v>1</v>
      </c>
      <c r="AM727" s="110" t="s">
        <v>668</v>
      </c>
      <c r="AN727" s="242" t="s">
        <v>995</v>
      </c>
      <c r="AO727" s="490"/>
    </row>
    <row r="728" spans="1:41" s="16" customFormat="1" ht="18" hidden="1" customHeight="1">
      <c r="A728" s="517"/>
      <c r="B728" s="521" t="s">
        <v>1</v>
      </c>
      <c r="C728" s="121" t="s">
        <v>840</v>
      </c>
      <c r="D728" s="244" t="s">
        <v>604</v>
      </c>
      <c r="E728" s="244" t="s">
        <v>328</v>
      </c>
      <c r="F728" s="123" t="s">
        <v>681</v>
      </c>
      <c r="G728" s="55"/>
      <c r="H728" s="55"/>
      <c r="I728" s="9"/>
      <c r="J728" s="242"/>
      <c r="K728" s="202">
        <v>1</v>
      </c>
      <c r="L728" s="202"/>
      <c r="M728" s="202"/>
      <c r="N728" s="288">
        <v>1</v>
      </c>
      <c r="O728" s="202"/>
      <c r="P728" s="202"/>
      <c r="Q728" s="9">
        <v>1</v>
      </c>
      <c r="R728" s="242" t="s">
        <v>668</v>
      </c>
      <c r="S728" s="202"/>
      <c r="T728" s="202"/>
      <c r="U728" s="202"/>
      <c r="V728" s="202"/>
      <c r="W728" s="202"/>
      <c r="X728" s="202"/>
      <c r="Y728" s="202"/>
      <c r="Z728" s="9">
        <v>1</v>
      </c>
      <c r="AA728" s="242" t="s">
        <v>668</v>
      </c>
      <c r="AB728" s="242"/>
      <c r="AC728" s="55"/>
      <c r="AD728" s="202"/>
      <c r="AE728" s="202"/>
      <c r="AF728" s="202"/>
      <c r="AG728" s="202"/>
      <c r="AH728" s="202"/>
      <c r="AI728" s="202"/>
      <c r="AJ728" s="202"/>
      <c r="AK728" s="202"/>
      <c r="AL728" s="9">
        <v>1</v>
      </c>
      <c r="AM728" s="110" t="s">
        <v>668</v>
      </c>
      <c r="AN728" s="242" t="s">
        <v>995</v>
      </c>
      <c r="AO728" s="490"/>
    </row>
    <row r="729" spans="1:41" s="16" customFormat="1" ht="18" hidden="1" customHeight="1">
      <c r="A729" s="517"/>
      <c r="B729" s="521" t="s">
        <v>1</v>
      </c>
      <c r="C729" s="121" t="s">
        <v>850</v>
      </c>
      <c r="D729" s="244" t="s">
        <v>604</v>
      </c>
      <c r="E729" s="244" t="s">
        <v>328</v>
      </c>
      <c r="F729" s="123" t="s">
        <v>683</v>
      </c>
      <c r="G729" s="55"/>
      <c r="H729" s="55"/>
      <c r="I729" s="9"/>
      <c r="J729" s="242"/>
      <c r="K729" s="202">
        <v>1</v>
      </c>
      <c r="L729" s="202"/>
      <c r="M729" s="202"/>
      <c r="N729" s="288">
        <v>1</v>
      </c>
      <c r="O729" s="202"/>
      <c r="P729" s="202"/>
      <c r="Q729" s="9">
        <v>1</v>
      </c>
      <c r="R729" s="242" t="s">
        <v>668</v>
      </c>
      <c r="S729" s="202"/>
      <c r="T729" s="202"/>
      <c r="U729" s="202"/>
      <c r="V729" s="202"/>
      <c r="W729" s="202"/>
      <c r="X729" s="202"/>
      <c r="Y729" s="202"/>
      <c r="Z729" s="9">
        <v>1</v>
      </c>
      <c r="AA729" s="242" t="s">
        <v>668</v>
      </c>
      <c r="AB729" s="242"/>
      <c r="AC729" s="55"/>
      <c r="AD729" s="202"/>
      <c r="AE729" s="202"/>
      <c r="AF729" s="202"/>
      <c r="AG729" s="202"/>
      <c r="AH729" s="202"/>
      <c r="AI729" s="202"/>
      <c r="AJ729" s="202"/>
      <c r="AK729" s="202"/>
      <c r="AL729" s="9">
        <v>1</v>
      </c>
      <c r="AM729" s="110" t="s">
        <v>668</v>
      </c>
      <c r="AN729" s="242" t="s">
        <v>995</v>
      </c>
      <c r="AO729" s="490"/>
    </row>
    <row r="730" spans="1:41" s="16" customFormat="1" ht="18" hidden="1" customHeight="1">
      <c r="A730" s="517"/>
      <c r="B730" s="521" t="s">
        <v>1</v>
      </c>
      <c r="C730" s="121" t="s">
        <v>602</v>
      </c>
      <c r="D730" s="244" t="s">
        <v>604</v>
      </c>
      <c r="E730" s="244" t="s">
        <v>328</v>
      </c>
      <c r="F730" s="123" t="s">
        <v>687</v>
      </c>
      <c r="G730" s="55"/>
      <c r="H730" s="55"/>
      <c r="I730" s="9"/>
      <c r="J730" s="242"/>
      <c r="K730" s="202">
        <v>1</v>
      </c>
      <c r="L730" s="202"/>
      <c r="M730" s="202"/>
      <c r="N730" s="288">
        <v>1</v>
      </c>
      <c r="O730" s="202"/>
      <c r="P730" s="202"/>
      <c r="Q730" s="9">
        <v>1</v>
      </c>
      <c r="R730" s="242" t="s">
        <v>668</v>
      </c>
      <c r="S730" s="202"/>
      <c r="T730" s="202"/>
      <c r="U730" s="202"/>
      <c r="V730" s="202"/>
      <c r="W730" s="202"/>
      <c r="X730" s="202"/>
      <c r="Y730" s="202"/>
      <c r="Z730" s="9">
        <v>1</v>
      </c>
      <c r="AA730" s="242" t="s">
        <v>668</v>
      </c>
      <c r="AB730" s="242"/>
      <c r="AC730" s="55"/>
      <c r="AD730" s="202"/>
      <c r="AE730" s="202"/>
      <c r="AF730" s="202"/>
      <c r="AG730" s="202"/>
      <c r="AH730" s="202"/>
      <c r="AI730" s="202"/>
      <c r="AJ730" s="202"/>
      <c r="AK730" s="202"/>
      <c r="AL730" s="9">
        <v>1</v>
      </c>
      <c r="AM730" s="110" t="s">
        <v>668</v>
      </c>
      <c r="AN730" s="242" t="s">
        <v>995</v>
      </c>
      <c r="AO730" s="490" t="s">
        <v>699</v>
      </c>
    </row>
    <row r="731" spans="1:41" s="16" customFormat="1" ht="18" hidden="1" customHeight="1">
      <c r="A731" s="517"/>
      <c r="B731" s="521" t="s">
        <v>1</v>
      </c>
      <c r="C731" s="121" t="s">
        <v>851</v>
      </c>
      <c r="D731" s="244" t="s">
        <v>604</v>
      </c>
      <c r="E731" s="244" t="s">
        <v>328</v>
      </c>
      <c r="F731" s="123" t="s">
        <v>681</v>
      </c>
      <c r="G731" s="55"/>
      <c r="H731" s="55"/>
      <c r="I731" s="9"/>
      <c r="J731" s="242"/>
      <c r="K731" s="202">
        <v>1</v>
      </c>
      <c r="L731" s="202"/>
      <c r="M731" s="202"/>
      <c r="N731" s="292">
        <v>1</v>
      </c>
      <c r="O731" s="202"/>
      <c r="P731" s="202"/>
      <c r="Q731" s="9">
        <v>1</v>
      </c>
      <c r="R731" s="242" t="s">
        <v>668</v>
      </c>
      <c r="S731" s="202"/>
      <c r="T731" s="202"/>
      <c r="U731" s="202"/>
      <c r="V731" s="202"/>
      <c r="W731" s="202"/>
      <c r="X731" s="202"/>
      <c r="Y731" s="202"/>
      <c r="Z731" s="9">
        <v>1</v>
      </c>
      <c r="AA731" s="242" t="s">
        <v>668</v>
      </c>
      <c r="AB731" s="242"/>
      <c r="AC731" s="55"/>
      <c r="AD731" s="202"/>
      <c r="AE731" s="202"/>
      <c r="AF731" s="202"/>
      <c r="AG731" s="202"/>
      <c r="AH731" s="202"/>
      <c r="AI731" s="202"/>
      <c r="AJ731" s="202"/>
      <c r="AK731" s="202"/>
      <c r="AL731" s="9">
        <v>1</v>
      </c>
      <c r="AM731" s="110" t="s">
        <v>668</v>
      </c>
      <c r="AN731" s="242" t="s">
        <v>995</v>
      </c>
      <c r="AO731" s="490" t="s">
        <v>699</v>
      </c>
    </row>
    <row r="732" spans="1:41" s="16" customFormat="1" ht="18" hidden="1" customHeight="1">
      <c r="A732" s="517"/>
      <c r="B732" s="521" t="s">
        <v>1</v>
      </c>
      <c r="C732" s="121" t="s">
        <v>852</v>
      </c>
      <c r="D732" s="57" t="s">
        <v>395</v>
      </c>
      <c r="E732" s="244" t="s">
        <v>328</v>
      </c>
      <c r="F732" s="123" t="s">
        <v>687</v>
      </c>
      <c r="G732" s="55"/>
      <c r="H732" s="55"/>
      <c r="I732" s="9"/>
      <c r="J732" s="242"/>
      <c r="K732" s="55">
        <v>1</v>
      </c>
      <c r="L732" s="55"/>
      <c r="M732" s="55"/>
      <c r="N732" s="291">
        <v>1</v>
      </c>
      <c r="O732" s="55"/>
      <c r="P732" s="55"/>
      <c r="Q732" s="9">
        <v>1</v>
      </c>
      <c r="R732" s="242" t="s">
        <v>668</v>
      </c>
      <c r="S732" s="55"/>
      <c r="T732" s="55"/>
      <c r="U732" s="55"/>
      <c r="V732" s="55"/>
      <c r="W732" s="55"/>
      <c r="X732" s="55"/>
      <c r="Y732" s="55"/>
      <c r="Z732" s="9">
        <v>1</v>
      </c>
      <c r="AA732" s="242" t="s">
        <v>668</v>
      </c>
      <c r="AB732" s="242"/>
      <c r="AC732" s="55"/>
      <c r="AD732" s="55"/>
      <c r="AE732" s="55"/>
      <c r="AF732" s="55"/>
      <c r="AG732" s="55"/>
      <c r="AH732" s="55"/>
      <c r="AI732" s="55"/>
      <c r="AJ732" s="55"/>
      <c r="AK732" s="55"/>
      <c r="AL732" s="9">
        <v>1</v>
      </c>
      <c r="AM732" s="110" t="s">
        <v>668</v>
      </c>
      <c r="AN732" s="242" t="s">
        <v>995</v>
      </c>
      <c r="AO732" s="490"/>
    </row>
    <row r="733" spans="1:41" s="16" customFormat="1" ht="18" customHeight="1">
      <c r="A733" s="517"/>
      <c r="B733" s="521" t="s">
        <v>1</v>
      </c>
      <c r="C733" s="121" t="s">
        <v>606</v>
      </c>
      <c r="D733" s="57" t="s">
        <v>395</v>
      </c>
      <c r="E733" s="244" t="s">
        <v>328</v>
      </c>
      <c r="F733" s="123" t="s">
        <v>687</v>
      </c>
      <c r="G733" s="55"/>
      <c r="H733" s="55"/>
      <c r="I733" s="9"/>
      <c r="J733" s="242"/>
      <c r="K733" s="55">
        <v>1</v>
      </c>
      <c r="L733" s="55"/>
      <c r="M733" s="55"/>
      <c r="N733" s="287"/>
      <c r="O733" s="55">
        <v>1</v>
      </c>
      <c r="P733" s="55"/>
      <c r="Q733" s="9">
        <v>0</v>
      </c>
      <c r="R733" s="244" t="s">
        <v>396</v>
      </c>
      <c r="S733" s="55"/>
      <c r="T733" s="55"/>
      <c r="U733" s="55"/>
      <c r="V733" s="55"/>
      <c r="W733" s="55"/>
      <c r="X733" s="55">
        <v>1</v>
      </c>
      <c r="Y733" s="55"/>
      <c r="Z733" s="9">
        <v>0</v>
      </c>
      <c r="AA733" s="244" t="s">
        <v>396</v>
      </c>
      <c r="AB733" s="421"/>
      <c r="AC733" s="371">
        <v>1</v>
      </c>
      <c r="AD733" s="446"/>
      <c r="AE733" s="55"/>
      <c r="AF733" s="55"/>
      <c r="AG733" s="55"/>
      <c r="AH733" s="55">
        <v>1</v>
      </c>
      <c r="AI733" s="55"/>
      <c r="AJ733" s="55"/>
      <c r="AK733" s="55"/>
      <c r="AL733" s="9">
        <v>0</v>
      </c>
      <c r="AM733" s="499" t="s">
        <v>396</v>
      </c>
      <c r="AN733" s="242" t="s">
        <v>995</v>
      </c>
      <c r="AO733" s="497" t="s">
        <v>853</v>
      </c>
    </row>
    <row r="734" spans="1:41" s="16" customFormat="1" ht="18" customHeight="1">
      <c r="A734" s="517"/>
      <c r="B734" s="521" t="s">
        <v>1</v>
      </c>
      <c r="C734" s="465" t="s">
        <v>603</v>
      </c>
      <c r="D734" s="57" t="s">
        <v>395</v>
      </c>
      <c r="E734" s="244" t="s">
        <v>328</v>
      </c>
      <c r="F734" s="123" t="s">
        <v>687</v>
      </c>
      <c r="G734" s="55"/>
      <c r="H734" s="55"/>
      <c r="I734" s="9"/>
      <c r="J734" s="242"/>
      <c r="K734" s="55">
        <v>1</v>
      </c>
      <c r="L734" s="55"/>
      <c r="M734" s="55">
        <v>1</v>
      </c>
      <c r="N734" s="287"/>
      <c r="O734" s="55"/>
      <c r="P734" s="55"/>
      <c r="Q734" s="9">
        <v>0.45</v>
      </c>
      <c r="R734" s="242" t="s">
        <v>41</v>
      </c>
      <c r="S734" s="55"/>
      <c r="T734" s="55"/>
      <c r="U734" s="55"/>
      <c r="V734" s="55">
        <v>1</v>
      </c>
      <c r="W734" s="55"/>
      <c r="X734" s="55"/>
      <c r="Y734" s="55"/>
      <c r="Z734" s="9">
        <v>0.45</v>
      </c>
      <c r="AA734" s="242" t="s">
        <v>41</v>
      </c>
      <c r="AB734" s="242"/>
      <c r="AC734" s="55"/>
      <c r="AD734" s="446"/>
      <c r="AE734" s="55"/>
      <c r="AF734" s="55"/>
      <c r="AG734" s="202"/>
      <c r="AH734" s="55"/>
      <c r="AI734" s="55"/>
      <c r="AJ734" s="55"/>
      <c r="AK734" s="509">
        <v>1</v>
      </c>
      <c r="AL734" s="9">
        <v>1</v>
      </c>
      <c r="AM734" s="110" t="s">
        <v>668</v>
      </c>
      <c r="AN734" s="242" t="s">
        <v>995</v>
      </c>
      <c r="AO734" s="502" t="s">
        <v>1135</v>
      </c>
    </row>
    <row r="735" spans="1:41" s="16" customFormat="1" ht="18" hidden="1" customHeight="1">
      <c r="A735" s="517"/>
      <c r="B735" s="521" t="s">
        <v>1</v>
      </c>
      <c r="C735" s="121" t="s">
        <v>652</v>
      </c>
      <c r="D735" s="244" t="s">
        <v>327</v>
      </c>
      <c r="E735" s="244" t="s">
        <v>328</v>
      </c>
      <c r="F735" s="123" t="s">
        <v>687</v>
      </c>
      <c r="G735" s="55"/>
      <c r="H735" s="55"/>
      <c r="I735" s="9"/>
      <c r="J735" s="242"/>
      <c r="K735" s="202">
        <v>1</v>
      </c>
      <c r="L735" s="202"/>
      <c r="M735" s="202"/>
      <c r="N735" s="292">
        <v>1</v>
      </c>
      <c r="O735" s="202"/>
      <c r="P735" s="202"/>
      <c r="Q735" s="9">
        <v>1</v>
      </c>
      <c r="R735" s="242" t="s">
        <v>668</v>
      </c>
      <c r="S735" s="202"/>
      <c r="T735" s="202"/>
      <c r="U735" s="202"/>
      <c r="V735" s="202"/>
      <c r="W735" s="202"/>
      <c r="X735" s="202"/>
      <c r="Y735" s="202"/>
      <c r="Z735" s="9">
        <v>1</v>
      </c>
      <c r="AA735" s="242" t="s">
        <v>668</v>
      </c>
      <c r="AB735" s="242"/>
      <c r="AC735" s="55"/>
      <c r="AD735" s="202"/>
      <c r="AE735" s="202"/>
      <c r="AF735" s="202"/>
      <c r="AG735" s="202"/>
      <c r="AH735" s="202"/>
      <c r="AI735" s="202"/>
      <c r="AJ735" s="202"/>
      <c r="AK735" s="202"/>
      <c r="AL735" s="9">
        <v>1</v>
      </c>
      <c r="AM735" s="110" t="s">
        <v>668</v>
      </c>
      <c r="AN735" s="242" t="s">
        <v>995</v>
      </c>
      <c r="AO735" s="490"/>
    </row>
    <row r="736" spans="1:41" s="16" customFormat="1" ht="25.5" hidden="1" customHeight="1">
      <c r="A736" s="517"/>
      <c r="B736" s="521" t="s">
        <v>1</v>
      </c>
      <c r="C736" s="121" t="s">
        <v>614</v>
      </c>
      <c r="D736" s="57" t="s">
        <v>529</v>
      </c>
      <c r="E736" s="244" t="s">
        <v>328</v>
      </c>
      <c r="F736" s="123" t="s">
        <v>671</v>
      </c>
      <c r="G736" s="55"/>
      <c r="H736" s="55"/>
      <c r="I736" s="9"/>
      <c r="J736" s="242"/>
      <c r="K736" s="55">
        <v>1</v>
      </c>
      <c r="L736" s="55"/>
      <c r="M736" s="55"/>
      <c r="N736" s="287">
        <v>1</v>
      </c>
      <c r="O736" s="55"/>
      <c r="P736" s="55"/>
      <c r="Q736" s="9">
        <v>1</v>
      </c>
      <c r="R736" s="242" t="s">
        <v>668</v>
      </c>
      <c r="S736" s="55"/>
      <c r="T736" s="55"/>
      <c r="U736" s="55"/>
      <c r="V736" s="55"/>
      <c r="W736" s="55"/>
      <c r="X736" s="55"/>
      <c r="Y736" s="55"/>
      <c r="Z736" s="9">
        <v>1</v>
      </c>
      <c r="AA736" s="242" t="s">
        <v>668</v>
      </c>
      <c r="AB736" s="242"/>
      <c r="AC736" s="55"/>
      <c r="AD736" s="55"/>
      <c r="AE736" s="55"/>
      <c r="AF736" s="55"/>
      <c r="AG736" s="55"/>
      <c r="AH736" s="55"/>
      <c r="AI736" s="55"/>
      <c r="AJ736" s="55"/>
      <c r="AK736" s="55"/>
      <c r="AL736" s="9">
        <v>1</v>
      </c>
      <c r="AM736" s="110" t="s">
        <v>668</v>
      </c>
      <c r="AN736" s="242" t="s">
        <v>650</v>
      </c>
      <c r="AO736" s="490" t="s">
        <v>700</v>
      </c>
    </row>
    <row r="737" spans="1:41" s="16" customFormat="1" ht="24" hidden="1" customHeight="1">
      <c r="A737" s="517"/>
      <c r="B737" s="521" t="s">
        <v>1</v>
      </c>
      <c r="C737" s="121" t="s">
        <v>615</v>
      </c>
      <c r="D737" s="57" t="s">
        <v>529</v>
      </c>
      <c r="E737" s="244" t="s">
        <v>328</v>
      </c>
      <c r="F737" s="123" t="s">
        <v>671</v>
      </c>
      <c r="G737" s="55"/>
      <c r="H737" s="55"/>
      <c r="I737" s="9"/>
      <c r="J737" s="242"/>
      <c r="K737" s="55">
        <v>1</v>
      </c>
      <c r="L737" s="55"/>
      <c r="M737" s="55"/>
      <c r="N737" s="287">
        <v>1</v>
      </c>
      <c r="O737" s="55"/>
      <c r="P737" s="55"/>
      <c r="Q737" s="9">
        <v>1</v>
      </c>
      <c r="R737" s="242" t="s">
        <v>668</v>
      </c>
      <c r="S737" s="55"/>
      <c r="T737" s="55"/>
      <c r="U737" s="55"/>
      <c r="V737" s="55"/>
      <c r="W737" s="55"/>
      <c r="X737" s="55"/>
      <c r="Y737" s="55"/>
      <c r="Z737" s="9">
        <v>1</v>
      </c>
      <c r="AA737" s="242" t="s">
        <v>668</v>
      </c>
      <c r="AB737" s="242"/>
      <c r="AC737" s="55"/>
      <c r="AD737" s="55"/>
      <c r="AE737" s="55"/>
      <c r="AF737" s="55"/>
      <c r="AG737" s="55"/>
      <c r="AH737" s="55"/>
      <c r="AI737" s="55"/>
      <c r="AJ737" s="55"/>
      <c r="AK737" s="55"/>
      <c r="AL737" s="9">
        <v>1</v>
      </c>
      <c r="AM737" s="110" t="s">
        <v>668</v>
      </c>
      <c r="AN737" s="242" t="s">
        <v>650</v>
      </c>
      <c r="AO737" s="490"/>
    </row>
    <row r="738" spans="1:41" s="16" customFormat="1" ht="27.75" hidden="1" customHeight="1">
      <c r="A738" s="517"/>
      <c r="B738" s="521" t="s">
        <v>1</v>
      </c>
      <c r="C738" s="121" t="s">
        <v>616</v>
      </c>
      <c r="D738" s="57" t="s">
        <v>529</v>
      </c>
      <c r="E738" s="244" t="s">
        <v>328</v>
      </c>
      <c r="F738" s="123" t="s">
        <v>710</v>
      </c>
      <c r="G738" s="55"/>
      <c r="H738" s="55"/>
      <c r="I738" s="9"/>
      <c r="J738" s="242"/>
      <c r="K738" s="55">
        <v>1</v>
      </c>
      <c r="L738" s="55"/>
      <c r="M738" s="55"/>
      <c r="N738" s="287">
        <v>1</v>
      </c>
      <c r="O738" s="55"/>
      <c r="P738" s="55"/>
      <c r="Q738" s="9">
        <v>1</v>
      </c>
      <c r="R738" s="242" t="s">
        <v>668</v>
      </c>
      <c r="S738" s="55"/>
      <c r="T738" s="55"/>
      <c r="U738" s="55"/>
      <c r="V738" s="55"/>
      <c r="W738" s="55"/>
      <c r="X738" s="55"/>
      <c r="Y738" s="55"/>
      <c r="Z738" s="9">
        <v>1</v>
      </c>
      <c r="AA738" s="242" t="s">
        <v>668</v>
      </c>
      <c r="AB738" s="242"/>
      <c r="AC738" s="55"/>
      <c r="AD738" s="55"/>
      <c r="AE738" s="55"/>
      <c r="AF738" s="55"/>
      <c r="AG738" s="55"/>
      <c r="AH738" s="55"/>
      <c r="AI738" s="55"/>
      <c r="AJ738" s="55"/>
      <c r="AK738" s="55"/>
      <c r="AL738" s="9">
        <v>1</v>
      </c>
      <c r="AM738" s="110" t="s">
        <v>668</v>
      </c>
      <c r="AN738" s="242" t="s">
        <v>650</v>
      </c>
      <c r="AO738" s="490"/>
    </row>
    <row r="739" spans="1:41" s="16" customFormat="1" ht="26.25" hidden="1" customHeight="1">
      <c r="A739" s="517"/>
      <c r="B739" s="521" t="s">
        <v>1</v>
      </c>
      <c r="C739" s="121" t="s">
        <v>617</v>
      </c>
      <c r="D739" s="57" t="s">
        <v>529</v>
      </c>
      <c r="E739" s="244" t="s">
        <v>328</v>
      </c>
      <c r="F739" s="123" t="s">
        <v>671</v>
      </c>
      <c r="G739" s="55"/>
      <c r="H739" s="55"/>
      <c r="I739" s="9"/>
      <c r="J739" s="242"/>
      <c r="K739" s="55">
        <v>1</v>
      </c>
      <c r="L739" s="55"/>
      <c r="M739" s="55"/>
      <c r="N739" s="287">
        <v>1</v>
      </c>
      <c r="O739" s="55"/>
      <c r="P739" s="55"/>
      <c r="Q739" s="9">
        <v>1</v>
      </c>
      <c r="R739" s="242" t="s">
        <v>668</v>
      </c>
      <c r="S739" s="55"/>
      <c r="T739" s="55"/>
      <c r="U739" s="55"/>
      <c r="V739" s="55"/>
      <c r="W739" s="55"/>
      <c r="X739" s="55"/>
      <c r="Y739" s="55"/>
      <c r="Z739" s="9">
        <v>1</v>
      </c>
      <c r="AA739" s="242" t="s">
        <v>668</v>
      </c>
      <c r="AB739" s="242"/>
      <c r="AC739" s="55"/>
      <c r="AD739" s="55"/>
      <c r="AE739" s="55"/>
      <c r="AF739" s="55"/>
      <c r="AG739" s="55"/>
      <c r="AH739" s="55"/>
      <c r="AI739" s="55"/>
      <c r="AJ739" s="55"/>
      <c r="AK739" s="55"/>
      <c r="AL739" s="9">
        <v>1</v>
      </c>
      <c r="AM739" s="110" t="s">
        <v>668</v>
      </c>
      <c r="AN739" s="242" t="s">
        <v>650</v>
      </c>
      <c r="AO739" s="490"/>
    </row>
    <row r="740" spans="1:41" s="16" customFormat="1" ht="24" hidden="1" customHeight="1">
      <c r="A740" s="517"/>
      <c r="B740" s="521" t="s">
        <v>1</v>
      </c>
      <c r="C740" s="121" t="s">
        <v>618</v>
      </c>
      <c r="D740" s="57" t="s">
        <v>529</v>
      </c>
      <c r="E740" s="244" t="s">
        <v>328</v>
      </c>
      <c r="F740" s="123" t="s">
        <v>671</v>
      </c>
      <c r="G740" s="55"/>
      <c r="H740" s="55"/>
      <c r="I740" s="9"/>
      <c r="J740" s="242"/>
      <c r="K740" s="55">
        <v>1</v>
      </c>
      <c r="L740" s="55"/>
      <c r="M740" s="55"/>
      <c r="N740" s="287">
        <v>1</v>
      </c>
      <c r="O740" s="55"/>
      <c r="P740" s="55"/>
      <c r="Q740" s="9">
        <v>1</v>
      </c>
      <c r="R740" s="242" t="s">
        <v>668</v>
      </c>
      <c r="S740" s="55"/>
      <c r="T740" s="55"/>
      <c r="U740" s="55"/>
      <c r="V740" s="55"/>
      <c r="W740" s="55"/>
      <c r="X740" s="55"/>
      <c r="Y740" s="55"/>
      <c r="Z740" s="9">
        <v>1</v>
      </c>
      <c r="AA740" s="242" t="s">
        <v>668</v>
      </c>
      <c r="AB740" s="242"/>
      <c r="AC740" s="55"/>
      <c r="AD740" s="55"/>
      <c r="AE740" s="55"/>
      <c r="AF740" s="55"/>
      <c r="AG740" s="55"/>
      <c r="AH740" s="55"/>
      <c r="AI740" s="55"/>
      <c r="AJ740" s="55"/>
      <c r="AK740" s="55"/>
      <c r="AL740" s="9">
        <v>1</v>
      </c>
      <c r="AM740" s="110" t="s">
        <v>668</v>
      </c>
      <c r="AN740" s="242" t="s">
        <v>650</v>
      </c>
      <c r="AO740" s="490"/>
    </row>
    <row r="741" spans="1:41" s="16" customFormat="1" ht="24.75" hidden="1" customHeight="1">
      <c r="A741" s="517"/>
      <c r="B741" s="521" t="s">
        <v>1</v>
      </c>
      <c r="C741" s="121" t="s">
        <v>619</v>
      </c>
      <c r="D741" s="57" t="s">
        <v>529</v>
      </c>
      <c r="E741" s="244" t="s">
        <v>328</v>
      </c>
      <c r="F741" s="123" t="s">
        <v>671</v>
      </c>
      <c r="G741" s="55"/>
      <c r="H741" s="55"/>
      <c r="I741" s="9"/>
      <c r="J741" s="242"/>
      <c r="K741" s="55">
        <v>1</v>
      </c>
      <c r="L741" s="55"/>
      <c r="M741" s="55"/>
      <c r="N741" s="287">
        <v>1</v>
      </c>
      <c r="O741" s="55"/>
      <c r="P741" s="55"/>
      <c r="Q741" s="9">
        <v>1</v>
      </c>
      <c r="R741" s="242" t="s">
        <v>668</v>
      </c>
      <c r="S741" s="55"/>
      <c r="T741" s="55"/>
      <c r="U741" s="55"/>
      <c r="V741" s="55"/>
      <c r="W741" s="55"/>
      <c r="X741" s="55"/>
      <c r="Y741" s="55"/>
      <c r="Z741" s="9">
        <v>1</v>
      </c>
      <c r="AA741" s="242" t="s">
        <v>668</v>
      </c>
      <c r="AB741" s="242"/>
      <c r="AC741" s="55"/>
      <c r="AD741" s="55"/>
      <c r="AE741" s="55"/>
      <c r="AF741" s="55"/>
      <c r="AG741" s="55"/>
      <c r="AH741" s="55"/>
      <c r="AI741" s="55"/>
      <c r="AJ741" s="55"/>
      <c r="AK741" s="55"/>
      <c r="AL741" s="9">
        <v>1</v>
      </c>
      <c r="AM741" s="110" t="s">
        <v>668</v>
      </c>
      <c r="AN741" s="242" t="s">
        <v>650</v>
      </c>
      <c r="AO741" s="490"/>
    </row>
    <row r="742" spans="1:41" s="16" customFormat="1" ht="24.75" hidden="1" customHeight="1">
      <c r="A742" s="517"/>
      <c r="B742" s="521" t="s">
        <v>1</v>
      </c>
      <c r="C742" s="121" t="s">
        <v>620</v>
      </c>
      <c r="D742" s="57" t="s">
        <v>529</v>
      </c>
      <c r="E742" s="244" t="s">
        <v>328</v>
      </c>
      <c r="F742" s="123" t="s">
        <v>671</v>
      </c>
      <c r="G742" s="55"/>
      <c r="H742" s="55"/>
      <c r="I742" s="9"/>
      <c r="J742" s="242"/>
      <c r="K742" s="55">
        <v>1</v>
      </c>
      <c r="L742" s="55"/>
      <c r="M742" s="55"/>
      <c r="N742" s="287">
        <v>1</v>
      </c>
      <c r="O742" s="55"/>
      <c r="P742" s="55"/>
      <c r="Q742" s="9">
        <v>1</v>
      </c>
      <c r="R742" s="242" t="s">
        <v>668</v>
      </c>
      <c r="S742" s="55"/>
      <c r="T742" s="55"/>
      <c r="U742" s="55"/>
      <c r="V742" s="55"/>
      <c r="W742" s="55"/>
      <c r="X742" s="55"/>
      <c r="Y742" s="55"/>
      <c r="Z742" s="9">
        <v>1</v>
      </c>
      <c r="AA742" s="242" t="s">
        <v>668</v>
      </c>
      <c r="AB742" s="242"/>
      <c r="AC742" s="55"/>
      <c r="AD742" s="55"/>
      <c r="AE742" s="55"/>
      <c r="AF742" s="55"/>
      <c r="AG742" s="55"/>
      <c r="AH742" s="55"/>
      <c r="AI742" s="55"/>
      <c r="AJ742" s="55"/>
      <c r="AK742" s="55"/>
      <c r="AL742" s="9">
        <v>1</v>
      </c>
      <c r="AM742" s="110" t="s">
        <v>668</v>
      </c>
      <c r="AN742" s="242" t="s">
        <v>650</v>
      </c>
      <c r="AO742" s="490"/>
    </row>
    <row r="743" spans="1:41" s="16" customFormat="1" ht="27.75" hidden="1" customHeight="1">
      <c r="A743" s="517"/>
      <c r="B743" s="521" t="s">
        <v>1</v>
      </c>
      <c r="C743" s="121" t="s">
        <v>621</v>
      </c>
      <c r="D743" s="57" t="s">
        <v>529</v>
      </c>
      <c r="E743" s="244" t="s">
        <v>328</v>
      </c>
      <c r="F743" s="123" t="s">
        <v>671</v>
      </c>
      <c r="G743" s="55"/>
      <c r="H743" s="55"/>
      <c r="I743" s="9"/>
      <c r="J743" s="242"/>
      <c r="K743" s="55">
        <v>1</v>
      </c>
      <c r="L743" s="55"/>
      <c r="M743" s="55"/>
      <c r="N743" s="287">
        <v>1</v>
      </c>
      <c r="O743" s="55"/>
      <c r="P743" s="55"/>
      <c r="Q743" s="9">
        <v>1</v>
      </c>
      <c r="R743" s="242" t="s">
        <v>668</v>
      </c>
      <c r="S743" s="55"/>
      <c r="T743" s="55"/>
      <c r="U743" s="55"/>
      <c r="V743" s="55"/>
      <c r="W743" s="55"/>
      <c r="X743" s="55"/>
      <c r="Y743" s="55"/>
      <c r="Z743" s="9">
        <v>1</v>
      </c>
      <c r="AA743" s="242" t="s">
        <v>668</v>
      </c>
      <c r="AB743" s="242"/>
      <c r="AC743" s="55"/>
      <c r="AD743" s="55"/>
      <c r="AE743" s="55"/>
      <c r="AF743" s="55"/>
      <c r="AG743" s="55"/>
      <c r="AH743" s="55"/>
      <c r="AI743" s="55"/>
      <c r="AJ743" s="55"/>
      <c r="AK743" s="55"/>
      <c r="AL743" s="9">
        <v>1</v>
      </c>
      <c r="AM743" s="110" t="s">
        <v>668</v>
      </c>
      <c r="AN743" s="242" t="s">
        <v>650</v>
      </c>
      <c r="AO743" s="490"/>
    </row>
    <row r="744" spans="1:41" s="16" customFormat="1" ht="26.25" hidden="1" customHeight="1">
      <c r="A744" s="517"/>
      <c r="B744" s="521" t="s">
        <v>1</v>
      </c>
      <c r="C744" s="121" t="s">
        <v>622</v>
      </c>
      <c r="D744" s="57" t="s">
        <v>529</v>
      </c>
      <c r="E744" s="244" t="s">
        <v>328</v>
      </c>
      <c r="F744" s="123" t="s">
        <v>671</v>
      </c>
      <c r="G744" s="55"/>
      <c r="H744" s="55"/>
      <c r="I744" s="9"/>
      <c r="J744" s="242"/>
      <c r="K744" s="55">
        <v>1</v>
      </c>
      <c r="L744" s="55"/>
      <c r="M744" s="55"/>
      <c r="N744" s="287">
        <v>1</v>
      </c>
      <c r="O744" s="55"/>
      <c r="P744" s="55"/>
      <c r="Q744" s="9">
        <v>1</v>
      </c>
      <c r="R744" s="242" t="s">
        <v>668</v>
      </c>
      <c r="S744" s="55"/>
      <c r="T744" s="55"/>
      <c r="U744" s="55"/>
      <c r="V744" s="55"/>
      <c r="W744" s="55"/>
      <c r="X744" s="55"/>
      <c r="Y744" s="55"/>
      <c r="Z744" s="9">
        <v>1</v>
      </c>
      <c r="AA744" s="242" t="s">
        <v>668</v>
      </c>
      <c r="AB744" s="242"/>
      <c r="AC744" s="55"/>
      <c r="AD744" s="55"/>
      <c r="AE744" s="55"/>
      <c r="AF744" s="55"/>
      <c r="AG744" s="55"/>
      <c r="AH744" s="55"/>
      <c r="AI744" s="55"/>
      <c r="AJ744" s="55"/>
      <c r="AK744" s="55"/>
      <c r="AL744" s="9">
        <v>1</v>
      </c>
      <c r="AM744" s="110" t="s">
        <v>668</v>
      </c>
      <c r="AN744" s="242" t="s">
        <v>650</v>
      </c>
      <c r="AO744" s="490"/>
    </row>
    <row r="745" spans="1:41" s="16" customFormat="1" ht="24.75" hidden="1" customHeight="1">
      <c r="A745" s="517"/>
      <c r="B745" s="521" t="s">
        <v>1</v>
      </c>
      <c r="C745" s="121" t="s">
        <v>623</v>
      </c>
      <c r="D745" s="57" t="s">
        <v>529</v>
      </c>
      <c r="E745" s="244" t="s">
        <v>328</v>
      </c>
      <c r="F745" s="123" t="s">
        <v>671</v>
      </c>
      <c r="G745" s="55"/>
      <c r="H745" s="55"/>
      <c r="I745" s="9"/>
      <c r="J745" s="242"/>
      <c r="K745" s="55">
        <v>1</v>
      </c>
      <c r="L745" s="55"/>
      <c r="M745" s="55"/>
      <c r="N745" s="287">
        <v>1</v>
      </c>
      <c r="O745" s="55"/>
      <c r="P745" s="55"/>
      <c r="Q745" s="9">
        <v>1</v>
      </c>
      <c r="R745" s="242" t="s">
        <v>668</v>
      </c>
      <c r="S745" s="55"/>
      <c r="T745" s="55"/>
      <c r="U745" s="55"/>
      <c r="V745" s="55"/>
      <c r="W745" s="55"/>
      <c r="X745" s="55"/>
      <c r="Y745" s="55"/>
      <c r="Z745" s="9">
        <v>1</v>
      </c>
      <c r="AA745" s="242" t="s">
        <v>668</v>
      </c>
      <c r="AB745" s="242"/>
      <c r="AC745" s="55"/>
      <c r="AD745" s="55"/>
      <c r="AE745" s="55"/>
      <c r="AF745" s="55"/>
      <c r="AG745" s="55"/>
      <c r="AH745" s="55"/>
      <c r="AI745" s="55"/>
      <c r="AJ745" s="55"/>
      <c r="AK745" s="55"/>
      <c r="AL745" s="9">
        <v>1</v>
      </c>
      <c r="AM745" s="110" t="s">
        <v>668</v>
      </c>
      <c r="AN745" s="242" t="s">
        <v>650</v>
      </c>
      <c r="AO745" s="490"/>
    </row>
    <row r="746" spans="1:41" s="16" customFormat="1" ht="22.5" hidden="1" customHeight="1">
      <c r="A746" s="517"/>
      <c r="B746" s="521" t="s">
        <v>1</v>
      </c>
      <c r="C746" s="121" t="s">
        <v>624</v>
      </c>
      <c r="D746" s="57" t="s">
        <v>529</v>
      </c>
      <c r="E746" s="244" t="s">
        <v>328</v>
      </c>
      <c r="F746" s="123" t="s">
        <v>671</v>
      </c>
      <c r="G746" s="55"/>
      <c r="H746" s="55"/>
      <c r="I746" s="9"/>
      <c r="J746" s="242"/>
      <c r="K746" s="55">
        <v>1</v>
      </c>
      <c r="L746" s="55"/>
      <c r="M746" s="55"/>
      <c r="N746" s="287">
        <v>1</v>
      </c>
      <c r="O746" s="55"/>
      <c r="P746" s="55"/>
      <c r="Q746" s="9">
        <v>1</v>
      </c>
      <c r="R746" s="242" t="s">
        <v>668</v>
      </c>
      <c r="S746" s="55"/>
      <c r="T746" s="55"/>
      <c r="U746" s="55"/>
      <c r="V746" s="55"/>
      <c r="W746" s="55"/>
      <c r="X746" s="55"/>
      <c r="Y746" s="55"/>
      <c r="Z746" s="9">
        <v>1</v>
      </c>
      <c r="AA746" s="242" t="s">
        <v>668</v>
      </c>
      <c r="AB746" s="242"/>
      <c r="AC746" s="55"/>
      <c r="AD746" s="55"/>
      <c r="AE746" s="55"/>
      <c r="AF746" s="55"/>
      <c r="AG746" s="55"/>
      <c r="AH746" s="55"/>
      <c r="AI746" s="55"/>
      <c r="AJ746" s="55"/>
      <c r="AK746" s="55"/>
      <c r="AL746" s="9">
        <v>1</v>
      </c>
      <c r="AM746" s="110" t="s">
        <v>668</v>
      </c>
      <c r="AN746" s="242" t="s">
        <v>650</v>
      </c>
      <c r="AO746" s="490"/>
    </row>
    <row r="747" spans="1:41" s="16" customFormat="1" ht="18" hidden="1" customHeight="1">
      <c r="A747" s="517"/>
      <c r="B747" s="521" t="s">
        <v>1</v>
      </c>
      <c r="C747" s="121" t="s">
        <v>625</v>
      </c>
      <c r="D747" s="57" t="s">
        <v>529</v>
      </c>
      <c r="E747" s="244" t="s">
        <v>328</v>
      </c>
      <c r="F747" s="123" t="s">
        <v>671</v>
      </c>
      <c r="G747" s="55"/>
      <c r="H747" s="55"/>
      <c r="I747" s="9"/>
      <c r="J747" s="242"/>
      <c r="K747" s="55">
        <v>1</v>
      </c>
      <c r="L747" s="55"/>
      <c r="M747" s="55"/>
      <c r="N747" s="287">
        <v>1</v>
      </c>
      <c r="O747" s="55"/>
      <c r="P747" s="55"/>
      <c r="Q747" s="9">
        <v>1</v>
      </c>
      <c r="R747" s="242" t="s">
        <v>668</v>
      </c>
      <c r="S747" s="55"/>
      <c r="T747" s="55"/>
      <c r="U747" s="55"/>
      <c r="V747" s="55"/>
      <c r="W747" s="55"/>
      <c r="X747" s="55"/>
      <c r="Y747" s="55"/>
      <c r="Z747" s="9">
        <v>1</v>
      </c>
      <c r="AA747" s="242" t="s">
        <v>668</v>
      </c>
      <c r="AB747" s="242"/>
      <c r="AC747" s="55"/>
      <c r="AD747" s="55"/>
      <c r="AE747" s="55"/>
      <c r="AF747" s="55"/>
      <c r="AG747" s="55"/>
      <c r="AH747" s="55"/>
      <c r="AI747" s="55"/>
      <c r="AJ747" s="55"/>
      <c r="AK747" s="55"/>
      <c r="AL747" s="9">
        <v>1</v>
      </c>
      <c r="AM747" s="110" t="s">
        <v>668</v>
      </c>
      <c r="AN747" s="242" t="s">
        <v>650</v>
      </c>
      <c r="AO747" s="497" t="s">
        <v>724</v>
      </c>
    </row>
    <row r="748" spans="1:41" s="16" customFormat="1" ht="18" hidden="1" customHeight="1">
      <c r="A748" s="517"/>
      <c r="B748" s="521" t="s">
        <v>1</v>
      </c>
      <c r="C748" s="121" t="s">
        <v>626</v>
      </c>
      <c r="D748" s="57" t="s">
        <v>395</v>
      </c>
      <c r="E748" s="244" t="s">
        <v>328</v>
      </c>
      <c r="F748" s="123" t="s">
        <v>671</v>
      </c>
      <c r="G748" s="55"/>
      <c r="H748" s="55"/>
      <c r="I748" s="9"/>
      <c r="J748" s="242"/>
      <c r="K748" s="55">
        <v>1</v>
      </c>
      <c r="L748" s="55"/>
      <c r="M748" s="55"/>
      <c r="N748" s="287">
        <v>1</v>
      </c>
      <c r="O748" s="55"/>
      <c r="P748" s="55"/>
      <c r="Q748" s="9">
        <v>1</v>
      </c>
      <c r="R748" s="242" t="s">
        <v>668</v>
      </c>
      <c r="S748" s="55"/>
      <c r="T748" s="55"/>
      <c r="U748" s="55"/>
      <c r="V748" s="55"/>
      <c r="W748" s="55"/>
      <c r="X748" s="55"/>
      <c r="Y748" s="55"/>
      <c r="Z748" s="9">
        <v>1</v>
      </c>
      <c r="AA748" s="242" t="s">
        <v>668</v>
      </c>
      <c r="AB748" s="242"/>
      <c r="AC748" s="55"/>
      <c r="AD748" s="55"/>
      <c r="AE748" s="55"/>
      <c r="AF748" s="55"/>
      <c r="AG748" s="55"/>
      <c r="AH748" s="55"/>
      <c r="AI748" s="55"/>
      <c r="AJ748" s="55"/>
      <c r="AK748" s="55"/>
      <c r="AL748" s="9">
        <v>1</v>
      </c>
      <c r="AM748" s="110" t="s">
        <v>668</v>
      </c>
      <c r="AN748" s="242" t="s">
        <v>650</v>
      </c>
      <c r="AO748" s="490"/>
    </row>
    <row r="749" spans="1:41" s="16" customFormat="1" ht="18" hidden="1" customHeight="1">
      <c r="A749" s="517"/>
      <c r="B749" s="521" t="s">
        <v>1</v>
      </c>
      <c r="C749" s="121" t="s">
        <v>627</v>
      </c>
      <c r="D749" s="57" t="s">
        <v>395</v>
      </c>
      <c r="E749" s="244" t="s">
        <v>328</v>
      </c>
      <c r="F749" s="123" t="s">
        <v>671</v>
      </c>
      <c r="G749" s="55"/>
      <c r="H749" s="55"/>
      <c r="I749" s="9"/>
      <c r="J749" s="242"/>
      <c r="K749" s="55">
        <v>1</v>
      </c>
      <c r="L749" s="55"/>
      <c r="M749" s="55"/>
      <c r="N749" s="287">
        <v>1</v>
      </c>
      <c r="O749" s="55"/>
      <c r="P749" s="55"/>
      <c r="Q749" s="9">
        <v>1</v>
      </c>
      <c r="R749" s="242" t="s">
        <v>668</v>
      </c>
      <c r="S749" s="55"/>
      <c r="T749" s="55"/>
      <c r="U749" s="55"/>
      <c r="V749" s="55"/>
      <c r="W749" s="55"/>
      <c r="X749" s="55"/>
      <c r="Y749" s="55"/>
      <c r="Z749" s="9">
        <v>1</v>
      </c>
      <c r="AA749" s="242" t="s">
        <v>668</v>
      </c>
      <c r="AB749" s="242"/>
      <c r="AC749" s="55"/>
      <c r="AD749" s="55"/>
      <c r="AE749" s="55"/>
      <c r="AF749" s="55"/>
      <c r="AG749" s="55"/>
      <c r="AH749" s="55"/>
      <c r="AI749" s="55"/>
      <c r="AJ749" s="55"/>
      <c r="AK749" s="55"/>
      <c r="AL749" s="9">
        <v>1</v>
      </c>
      <c r="AM749" s="110" t="s">
        <v>668</v>
      </c>
      <c r="AN749" s="242" t="s">
        <v>650</v>
      </c>
      <c r="AO749" s="490"/>
    </row>
    <row r="750" spans="1:41" s="16" customFormat="1" ht="18" hidden="1" customHeight="1">
      <c r="A750" s="517"/>
      <c r="B750" s="521" t="s">
        <v>1</v>
      </c>
      <c r="C750" s="121" t="s">
        <v>628</v>
      </c>
      <c r="D750" s="244" t="s">
        <v>604</v>
      </c>
      <c r="E750" s="244" t="s">
        <v>328</v>
      </c>
      <c r="F750" s="123" t="s">
        <v>671</v>
      </c>
      <c r="G750" s="55"/>
      <c r="H750" s="55"/>
      <c r="I750" s="9"/>
      <c r="J750" s="242"/>
      <c r="K750" s="55">
        <v>1</v>
      </c>
      <c r="L750" s="55"/>
      <c r="M750" s="55"/>
      <c r="N750" s="287">
        <v>1</v>
      </c>
      <c r="O750" s="55"/>
      <c r="P750" s="55"/>
      <c r="Q750" s="9">
        <v>1</v>
      </c>
      <c r="R750" s="242" t="s">
        <v>668</v>
      </c>
      <c r="S750" s="55"/>
      <c r="T750" s="55"/>
      <c r="U750" s="55"/>
      <c r="V750" s="55"/>
      <c r="W750" s="55"/>
      <c r="X750" s="55"/>
      <c r="Y750" s="55"/>
      <c r="Z750" s="9">
        <v>1</v>
      </c>
      <c r="AA750" s="242" t="s">
        <v>668</v>
      </c>
      <c r="AB750" s="242"/>
      <c r="AC750" s="55"/>
      <c r="AD750" s="55"/>
      <c r="AE750" s="55"/>
      <c r="AF750" s="55"/>
      <c r="AG750" s="55"/>
      <c r="AH750" s="55"/>
      <c r="AI750" s="55"/>
      <c r="AJ750" s="55"/>
      <c r="AK750" s="55"/>
      <c r="AL750" s="9">
        <v>1</v>
      </c>
      <c r="AM750" s="110" t="s">
        <v>668</v>
      </c>
      <c r="AN750" s="242" t="s">
        <v>650</v>
      </c>
      <c r="AO750" s="490"/>
    </row>
    <row r="751" spans="1:41" s="16" customFormat="1" ht="18" customHeight="1">
      <c r="A751" s="517"/>
      <c r="B751" s="521" t="s">
        <v>1</v>
      </c>
      <c r="C751" s="121" t="s">
        <v>629</v>
      </c>
      <c r="D751" s="244" t="s">
        <v>604</v>
      </c>
      <c r="E751" s="244" t="s">
        <v>328</v>
      </c>
      <c r="F751" s="123" t="s">
        <v>685</v>
      </c>
      <c r="G751" s="55"/>
      <c r="H751" s="55"/>
      <c r="I751" s="9"/>
      <c r="J751" s="242"/>
      <c r="K751" s="202">
        <v>1</v>
      </c>
      <c r="L751" s="202"/>
      <c r="M751" s="202"/>
      <c r="N751" s="288"/>
      <c r="O751" s="202">
        <v>1</v>
      </c>
      <c r="P751" s="202"/>
      <c r="Q751" s="9">
        <v>0</v>
      </c>
      <c r="R751" s="244" t="s">
        <v>396</v>
      </c>
      <c r="S751" s="202"/>
      <c r="T751" s="202"/>
      <c r="U751" s="202"/>
      <c r="V751" s="202"/>
      <c r="W751" s="202"/>
      <c r="X751" s="202">
        <v>1</v>
      </c>
      <c r="Y751" s="202"/>
      <c r="Z751" s="9">
        <v>0</v>
      </c>
      <c r="AA751" s="244" t="s">
        <v>396</v>
      </c>
      <c r="AB751" s="421"/>
      <c r="AC751" s="371">
        <v>1</v>
      </c>
      <c r="AD751" s="446"/>
      <c r="AE751" s="202"/>
      <c r="AF751" s="202"/>
      <c r="AG751" s="55"/>
      <c r="AH751" s="55">
        <v>1</v>
      </c>
      <c r="AI751" s="202"/>
      <c r="AJ751" s="202"/>
      <c r="AK751" s="202"/>
      <c r="AL751" s="9">
        <v>0</v>
      </c>
      <c r="AM751" s="499" t="s">
        <v>396</v>
      </c>
      <c r="AN751" s="242">
        <v>877</v>
      </c>
      <c r="AO751" s="490" t="s">
        <v>732</v>
      </c>
    </row>
    <row r="752" spans="1:41" s="16" customFormat="1" ht="18" hidden="1" customHeight="1">
      <c r="A752" s="517"/>
      <c r="B752" s="521" t="s">
        <v>1</v>
      </c>
      <c r="C752" s="121" t="s">
        <v>630</v>
      </c>
      <c r="D752" s="57" t="s">
        <v>395</v>
      </c>
      <c r="E752" s="244" t="s">
        <v>328</v>
      </c>
      <c r="F752" s="123" t="s">
        <v>671</v>
      </c>
      <c r="G752" s="55"/>
      <c r="H752" s="55"/>
      <c r="I752" s="9"/>
      <c r="J752" s="242"/>
      <c r="K752" s="55">
        <v>1</v>
      </c>
      <c r="L752" s="55"/>
      <c r="M752" s="55"/>
      <c r="N752" s="287">
        <v>1</v>
      </c>
      <c r="O752" s="55"/>
      <c r="P752" s="55"/>
      <c r="Q752" s="9">
        <v>1</v>
      </c>
      <c r="R752" s="242" t="s">
        <v>668</v>
      </c>
      <c r="S752" s="55"/>
      <c r="T752" s="55"/>
      <c r="U752" s="55"/>
      <c r="V752" s="55"/>
      <c r="W752" s="55"/>
      <c r="X752" s="55"/>
      <c r="Y752" s="55"/>
      <c r="Z752" s="9">
        <v>1</v>
      </c>
      <c r="AA752" s="242" t="s">
        <v>668</v>
      </c>
      <c r="AB752" s="242"/>
      <c r="AC752" s="55"/>
      <c r="AD752" s="55"/>
      <c r="AE752" s="55"/>
      <c r="AF752" s="55"/>
      <c r="AG752" s="55"/>
      <c r="AH752" s="55"/>
      <c r="AI752" s="55"/>
      <c r="AJ752" s="55"/>
      <c r="AK752" s="55"/>
      <c r="AL752" s="9">
        <v>1</v>
      </c>
      <c r="AM752" s="110" t="s">
        <v>668</v>
      </c>
      <c r="AN752" s="242" t="s">
        <v>650</v>
      </c>
      <c r="AO752" s="490"/>
    </row>
    <row r="753" spans="1:41" s="16" customFormat="1" ht="18" hidden="1" customHeight="1">
      <c r="A753" s="517"/>
      <c r="B753" s="521" t="s">
        <v>1</v>
      </c>
      <c r="C753" s="121" t="s">
        <v>631</v>
      </c>
      <c r="D753" s="244" t="s">
        <v>604</v>
      </c>
      <c r="E753" s="244" t="s">
        <v>328</v>
      </c>
      <c r="F753" s="123" t="s">
        <v>671</v>
      </c>
      <c r="G753" s="55"/>
      <c r="H753" s="55"/>
      <c r="I753" s="9"/>
      <c r="J753" s="242"/>
      <c r="K753" s="55">
        <v>1</v>
      </c>
      <c r="L753" s="55"/>
      <c r="M753" s="55"/>
      <c r="N753" s="287">
        <v>1</v>
      </c>
      <c r="O753" s="55"/>
      <c r="P753" s="55"/>
      <c r="Q753" s="9">
        <v>1</v>
      </c>
      <c r="R753" s="242" t="s">
        <v>668</v>
      </c>
      <c r="S753" s="55"/>
      <c r="T753" s="55"/>
      <c r="U753" s="55"/>
      <c r="V753" s="55"/>
      <c r="W753" s="55"/>
      <c r="X753" s="55"/>
      <c r="Y753" s="55"/>
      <c r="Z753" s="9">
        <v>1</v>
      </c>
      <c r="AA753" s="242" t="s">
        <v>668</v>
      </c>
      <c r="AB753" s="242"/>
      <c r="AC753" s="55"/>
      <c r="AD753" s="55"/>
      <c r="AE753" s="55"/>
      <c r="AF753" s="55"/>
      <c r="AG753" s="55"/>
      <c r="AH753" s="55"/>
      <c r="AI753" s="55"/>
      <c r="AJ753" s="55"/>
      <c r="AK753" s="55"/>
      <c r="AL753" s="9">
        <v>1</v>
      </c>
      <c r="AM753" s="110" t="s">
        <v>668</v>
      </c>
      <c r="AN753" s="242" t="s">
        <v>650</v>
      </c>
      <c r="AO753" s="490"/>
    </row>
    <row r="754" spans="1:41" s="16" customFormat="1" ht="18" hidden="1" customHeight="1">
      <c r="A754" s="517"/>
      <c r="B754" s="521" t="s">
        <v>1</v>
      </c>
      <c r="C754" s="121" t="s">
        <v>632</v>
      </c>
      <c r="D754" s="57" t="s">
        <v>529</v>
      </c>
      <c r="E754" s="244" t="s">
        <v>328</v>
      </c>
      <c r="F754" s="123" t="s">
        <v>671</v>
      </c>
      <c r="G754" s="55"/>
      <c r="H754" s="55"/>
      <c r="I754" s="9"/>
      <c r="J754" s="242"/>
      <c r="K754" s="55">
        <v>1</v>
      </c>
      <c r="L754" s="55"/>
      <c r="M754" s="55"/>
      <c r="N754" s="287">
        <v>1</v>
      </c>
      <c r="O754" s="55"/>
      <c r="P754" s="55"/>
      <c r="Q754" s="9">
        <v>1</v>
      </c>
      <c r="R754" s="242" t="s">
        <v>668</v>
      </c>
      <c r="S754" s="55"/>
      <c r="T754" s="55"/>
      <c r="U754" s="55"/>
      <c r="V754" s="55"/>
      <c r="W754" s="55"/>
      <c r="X754" s="55"/>
      <c r="Y754" s="55"/>
      <c r="Z754" s="9">
        <v>1</v>
      </c>
      <c r="AA754" s="242" t="s">
        <v>668</v>
      </c>
      <c r="AB754" s="242"/>
      <c r="AC754" s="55"/>
      <c r="AD754" s="55"/>
      <c r="AE754" s="55"/>
      <c r="AF754" s="55"/>
      <c r="AG754" s="55"/>
      <c r="AH754" s="55"/>
      <c r="AI754" s="55"/>
      <c r="AJ754" s="55"/>
      <c r="AK754" s="55"/>
      <c r="AL754" s="9">
        <v>1</v>
      </c>
      <c r="AM754" s="110" t="s">
        <v>668</v>
      </c>
      <c r="AN754" s="242" t="s">
        <v>650</v>
      </c>
      <c r="AO754" s="490"/>
    </row>
    <row r="755" spans="1:41" s="16" customFormat="1" ht="18" hidden="1" customHeight="1">
      <c r="A755" s="517"/>
      <c r="B755" s="521" t="s">
        <v>1</v>
      </c>
      <c r="C755" s="121" t="s">
        <v>633</v>
      </c>
      <c r="D755" s="57" t="s">
        <v>529</v>
      </c>
      <c r="E755" s="244" t="s">
        <v>328</v>
      </c>
      <c r="F755" s="123" t="s">
        <v>671</v>
      </c>
      <c r="G755" s="55"/>
      <c r="H755" s="55"/>
      <c r="I755" s="9"/>
      <c r="J755" s="242"/>
      <c r="K755" s="55">
        <v>1</v>
      </c>
      <c r="L755" s="55"/>
      <c r="M755" s="55"/>
      <c r="N755" s="287">
        <v>1</v>
      </c>
      <c r="O755" s="55"/>
      <c r="P755" s="55"/>
      <c r="Q755" s="9">
        <v>1</v>
      </c>
      <c r="R755" s="242" t="s">
        <v>668</v>
      </c>
      <c r="S755" s="55"/>
      <c r="T755" s="55"/>
      <c r="U755" s="55"/>
      <c r="V755" s="55"/>
      <c r="W755" s="55"/>
      <c r="X755" s="55"/>
      <c r="Y755" s="55"/>
      <c r="Z755" s="9">
        <v>1</v>
      </c>
      <c r="AA755" s="242" t="s">
        <v>668</v>
      </c>
      <c r="AB755" s="242"/>
      <c r="AC755" s="55"/>
      <c r="AD755" s="55"/>
      <c r="AE755" s="55"/>
      <c r="AF755" s="55"/>
      <c r="AG755" s="55"/>
      <c r="AH755" s="55"/>
      <c r="AI755" s="55"/>
      <c r="AJ755" s="55"/>
      <c r="AK755" s="55"/>
      <c r="AL755" s="9">
        <v>1</v>
      </c>
      <c r="AM755" s="110" t="s">
        <v>668</v>
      </c>
      <c r="AN755" s="242" t="s">
        <v>650</v>
      </c>
      <c r="AO755" s="490"/>
    </row>
    <row r="756" spans="1:41" s="16" customFormat="1" ht="18" hidden="1" customHeight="1">
      <c r="A756" s="517"/>
      <c r="B756" s="521" t="s">
        <v>1</v>
      </c>
      <c r="C756" s="121" t="s">
        <v>634</v>
      </c>
      <c r="D756" s="57" t="s">
        <v>529</v>
      </c>
      <c r="E756" s="244" t="s">
        <v>328</v>
      </c>
      <c r="F756" s="123" t="s">
        <v>671</v>
      </c>
      <c r="G756" s="55"/>
      <c r="H756" s="55"/>
      <c r="I756" s="9"/>
      <c r="J756" s="242"/>
      <c r="K756" s="55">
        <v>1</v>
      </c>
      <c r="L756" s="55"/>
      <c r="M756" s="55"/>
      <c r="N756" s="287">
        <v>1</v>
      </c>
      <c r="O756" s="55"/>
      <c r="P756" s="55"/>
      <c r="Q756" s="9">
        <v>1</v>
      </c>
      <c r="R756" s="242" t="s">
        <v>668</v>
      </c>
      <c r="S756" s="55"/>
      <c r="T756" s="55"/>
      <c r="U756" s="55"/>
      <c r="V756" s="55"/>
      <c r="W756" s="55"/>
      <c r="X756" s="55"/>
      <c r="Y756" s="55"/>
      <c r="Z756" s="9">
        <v>1</v>
      </c>
      <c r="AA756" s="242" t="s">
        <v>668</v>
      </c>
      <c r="AB756" s="242"/>
      <c r="AC756" s="55"/>
      <c r="AD756" s="55"/>
      <c r="AE756" s="55"/>
      <c r="AF756" s="55"/>
      <c r="AG756" s="55"/>
      <c r="AH756" s="55"/>
      <c r="AI756" s="55"/>
      <c r="AJ756" s="55"/>
      <c r="AK756" s="55"/>
      <c r="AL756" s="9">
        <v>1</v>
      </c>
      <c r="AM756" s="110" t="s">
        <v>668</v>
      </c>
      <c r="AN756" s="242" t="s">
        <v>650</v>
      </c>
      <c r="AO756" s="490"/>
    </row>
    <row r="757" spans="1:41" s="16" customFormat="1" ht="18" hidden="1" customHeight="1">
      <c r="A757" s="517"/>
      <c r="B757" s="521" t="s">
        <v>1</v>
      </c>
      <c r="C757" s="121" t="s">
        <v>635</v>
      </c>
      <c r="D757" s="57" t="s">
        <v>529</v>
      </c>
      <c r="E757" s="244" t="s">
        <v>328</v>
      </c>
      <c r="F757" s="123" t="s">
        <v>671</v>
      </c>
      <c r="G757" s="55"/>
      <c r="H757" s="55"/>
      <c r="I757" s="9"/>
      <c r="J757" s="242"/>
      <c r="K757" s="55">
        <v>1</v>
      </c>
      <c r="L757" s="55"/>
      <c r="M757" s="55"/>
      <c r="N757" s="287">
        <v>1</v>
      </c>
      <c r="O757" s="55"/>
      <c r="P757" s="55"/>
      <c r="Q757" s="9">
        <v>1</v>
      </c>
      <c r="R757" s="242" t="s">
        <v>668</v>
      </c>
      <c r="S757" s="55"/>
      <c r="T757" s="55"/>
      <c r="U757" s="55"/>
      <c r="V757" s="55"/>
      <c r="W757" s="55"/>
      <c r="X757" s="55"/>
      <c r="Y757" s="55"/>
      <c r="Z757" s="9">
        <v>1</v>
      </c>
      <c r="AA757" s="242" t="s">
        <v>668</v>
      </c>
      <c r="AB757" s="242"/>
      <c r="AC757" s="55"/>
      <c r="AD757" s="55"/>
      <c r="AE757" s="55"/>
      <c r="AF757" s="55"/>
      <c r="AG757" s="55"/>
      <c r="AH757" s="55"/>
      <c r="AI757" s="55"/>
      <c r="AJ757" s="55"/>
      <c r="AK757" s="55"/>
      <c r="AL757" s="9">
        <v>1</v>
      </c>
      <c r="AM757" s="110" t="s">
        <v>668</v>
      </c>
      <c r="AN757" s="242" t="s">
        <v>650</v>
      </c>
      <c r="AO757" s="490"/>
    </row>
    <row r="758" spans="1:41" s="16" customFormat="1" ht="18" hidden="1" customHeight="1">
      <c r="A758" s="517"/>
      <c r="B758" s="521" t="s">
        <v>1</v>
      </c>
      <c r="C758" s="121" t="s">
        <v>636</v>
      </c>
      <c r="D758" s="57" t="s">
        <v>529</v>
      </c>
      <c r="E758" s="244" t="s">
        <v>328</v>
      </c>
      <c r="F758" s="123" t="s">
        <v>671</v>
      </c>
      <c r="G758" s="55"/>
      <c r="H758" s="55"/>
      <c r="I758" s="9"/>
      <c r="J758" s="242"/>
      <c r="K758" s="55">
        <v>1</v>
      </c>
      <c r="L758" s="55"/>
      <c r="M758" s="55"/>
      <c r="N758" s="287">
        <v>1</v>
      </c>
      <c r="O758" s="55"/>
      <c r="P758" s="55"/>
      <c r="Q758" s="9">
        <v>1</v>
      </c>
      <c r="R758" s="242" t="s">
        <v>668</v>
      </c>
      <c r="S758" s="55"/>
      <c r="T758" s="55"/>
      <c r="U758" s="55"/>
      <c r="V758" s="55"/>
      <c r="W758" s="55"/>
      <c r="X758" s="55"/>
      <c r="Y758" s="55"/>
      <c r="Z758" s="9">
        <v>1</v>
      </c>
      <c r="AA758" s="242" t="s">
        <v>668</v>
      </c>
      <c r="AB758" s="242"/>
      <c r="AC758" s="55"/>
      <c r="AD758" s="55"/>
      <c r="AE758" s="55"/>
      <c r="AF758" s="55"/>
      <c r="AG758" s="55"/>
      <c r="AH758" s="55"/>
      <c r="AI758" s="55"/>
      <c r="AJ758" s="55"/>
      <c r="AK758" s="55"/>
      <c r="AL758" s="9">
        <v>1</v>
      </c>
      <c r="AM758" s="110" t="s">
        <v>668</v>
      </c>
      <c r="AN758" s="242" t="s">
        <v>650</v>
      </c>
      <c r="AO758" s="490"/>
    </row>
    <row r="759" spans="1:41" s="16" customFormat="1" ht="18" hidden="1" customHeight="1">
      <c r="A759" s="517"/>
      <c r="B759" s="521" t="s">
        <v>1</v>
      </c>
      <c r="C759" s="121" t="s">
        <v>637</v>
      </c>
      <c r="D759" s="57" t="s">
        <v>529</v>
      </c>
      <c r="E759" s="244" t="s">
        <v>328</v>
      </c>
      <c r="F759" s="123" t="s">
        <v>671</v>
      </c>
      <c r="G759" s="55"/>
      <c r="H759" s="55"/>
      <c r="I759" s="9"/>
      <c r="J759" s="242"/>
      <c r="K759" s="55">
        <v>1</v>
      </c>
      <c r="L759" s="55"/>
      <c r="M759" s="55"/>
      <c r="N759" s="287">
        <v>1</v>
      </c>
      <c r="O759" s="55"/>
      <c r="P759" s="55"/>
      <c r="Q759" s="9">
        <v>1</v>
      </c>
      <c r="R759" s="242" t="s">
        <v>668</v>
      </c>
      <c r="S759" s="55"/>
      <c r="T759" s="55"/>
      <c r="U759" s="55"/>
      <c r="V759" s="55"/>
      <c r="W759" s="55"/>
      <c r="X759" s="55"/>
      <c r="Y759" s="55"/>
      <c r="Z759" s="9">
        <v>1</v>
      </c>
      <c r="AA759" s="242" t="s">
        <v>668</v>
      </c>
      <c r="AB759" s="242"/>
      <c r="AC759" s="55"/>
      <c r="AD759" s="55"/>
      <c r="AE759" s="55"/>
      <c r="AF759" s="55"/>
      <c r="AG759" s="55"/>
      <c r="AH759" s="55"/>
      <c r="AI759" s="55"/>
      <c r="AJ759" s="55"/>
      <c r="AK759" s="55"/>
      <c r="AL759" s="9">
        <v>1</v>
      </c>
      <c r="AM759" s="110" t="s">
        <v>668</v>
      </c>
      <c r="AN759" s="242" t="s">
        <v>650</v>
      </c>
      <c r="AO759" s="490"/>
    </row>
    <row r="760" spans="1:41" s="16" customFormat="1" ht="18" hidden="1" customHeight="1">
      <c r="A760" s="517"/>
      <c r="B760" s="521" t="s">
        <v>1</v>
      </c>
      <c r="C760" s="121" t="s">
        <v>638</v>
      </c>
      <c r="D760" s="57" t="s">
        <v>529</v>
      </c>
      <c r="E760" s="244" t="s">
        <v>328</v>
      </c>
      <c r="F760" s="123" t="s">
        <v>671</v>
      </c>
      <c r="G760" s="55"/>
      <c r="H760" s="55"/>
      <c r="I760" s="9"/>
      <c r="J760" s="242"/>
      <c r="K760" s="55">
        <v>1</v>
      </c>
      <c r="L760" s="55"/>
      <c r="M760" s="55"/>
      <c r="N760" s="287">
        <v>1</v>
      </c>
      <c r="O760" s="55"/>
      <c r="P760" s="55"/>
      <c r="Q760" s="9">
        <v>1</v>
      </c>
      <c r="R760" s="242" t="s">
        <v>668</v>
      </c>
      <c r="S760" s="55"/>
      <c r="T760" s="55"/>
      <c r="U760" s="55"/>
      <c r="V760" s="55"/>
      <c r="W760" s="55"/>
      <c r="X760" s="55"/>
      <c r="Y760" s="55"/>
      <c r="Z760" s="9">
        <v>1</v>
      </c>
      <c r="AA760" s="242" t="s">
        <v>668</v>
      </c>
      <c r="AB760" s="242"/>
      <c r="AC760" s="55"/>
      <c r="AD760" s="55"/>
      <c r="AE760" s="55"/>
      <c r="AF760" s="55"/>
      <c r="AG760" s="55"/>
      <c r="AH760" s="55"/>
      <c r="AI760" s="55"/>
      <c r="AJ760" s="55"/>
      <c r="AK760" s="55"/>
      <c r="AL760" s="9">
        <v>1</v>
      </c>
      <c r="AM760" s="110" t="s">
        <v>668</v>
      </c>
      <c r="AN760" s="242" t="s">
        <v>650</v>
      </c>
      <c r="AO760" s="490"/>
    </row>
    <row r="761" spans="1:41" s="16" customFormat="1" ht="22.5" hidden="1" customHeight="1">
      <c r="A761" s="517"/>
      <c r="B761" s="521" t="s">
        <v>1</v>
      </c>
      <c r="C761" s="121" t="s">
        <v>639</v>
      </c>
      <c r="D761" s="57" t="s">
        <v>529</v>
      </c>
      <c r="E761" s="244" t="s">
        <v>328</v>
      </c>
      <c r="F761" s="123" t="s">
        <v>671</v>
      </c>
      <c r="G761" s="55"/>
      <c r="H761" s="55"/>
      <c r="I761" s="9"/>
      <c r="J761" s="242"/>
      <c r="K761" s="55">
        <v>1</v>
      </c>
      <c r="L761" s="55"/>
      <c r="M761" s="55"/>
      <c r="N761" s="287">
        <v>1</v>
      </c>
      <c r="O761" s="55"/>
      <c r="P761" s="55"/>
      <c r="Q761" s="9">
        <v>1</v>
      </c>
      <c r="R761" s="242" t="s">
        <v>668</v>
      </c>
      <c r="S761" s="55"/>
      <c r="T761" s="55"/>
      <c r="U761" s="55"/>
      <c r="V761" s="55"/>
      <c r="W761" s="55"/>
      <c r="X761" s="55"/>
      <c r="Y761" s="55"/>
      <c r="Z761" s="9">
        <v>1</v>
      </c>
      <c r="AA761" s="242" t="s">
        <v>668</v>
      </c>
      <c r="AB761" s="242"/>
      <c r="AC761" s="55"/>
      <c r="AD761" s="55"/>
      <c r="AE761" s="55"/>
      <c r="AF761" s="55"/>
      <c r="AG761" s="55"/>
      <c r="AH761" s="55"/>
      <c r="AI761" s="55"/>
      <c r="AJ761" s="55"/>
      <c r="AK761" s="55"/>
      <c r="AL761" s="9">
        <v>1</v>
      </c>
      <c r="AM761" s="110" t="s">
        <v>668</v>
      </c>
      <c r="AN761" s="242" t="s">
        <v>650</v>
      </c>
      <c r="AO761" s="490"/>
    </row>
    <row r="762" spans="1:41" s="16" customFormat="1" ht="18" customHeight="1">
      <c r="A762" s="517"/>
      <c r="B762" s="521" t="s">
        <v>1</v>
      </c>
      <c r="C762" s="121" t="s">
        <v>640</v>
      </c>
      <c r="D762" s="57" t="s">
        <v>395</v>
      </c>
      <c r="E762" s="244" t="s">
        <v>328</v>
      </c>
      <c r="F762" s="123" t="s">
        <v>671</v>
      </c>
      <c r="G762" s="55"/>
      <c r="H762" s="55"/>
      <c r="I762" s="9"/>
      <c r="J762" s="242"/>
      <c r="K762" s="55">
        <v>1</v>
      </c>
      <c r="L762" s="55"/>
      <c r="M762" s="55">
        <v>1</v>
      </c>
      <c r="N762" s="287"/>
      <c r="O762" s="55"/>
      <c r="P762" s="55"/>
      <c r="Q762" s="9">
        <v>0.45</v>
      </c>
      <c r="R762" s="242" t="s">
        <v>41</v>
      </c>
      <c r="S762" s="55"/>
      <c r="T762" s="55"/>
      <c r="U762" s="55"/>
      <c r="V762" s="55">
        <v>1</v>
      </c>
      <c r="W762" s="55"/>
      <c r="X762" s="55"/>
      <c r="Y762" s="55"/>
      <c r="Z762" s="9">
        <v>0.45</v>
      </c>
      <c r="AA762" s="242" t="s">
        <v>41</v>
      </c>
      <c r="AB762" s="242"/>
      <c r="AC762" s="371">
        <v>1</v>
      </c>
      <c r="AD762" s="446"/>
      <c r="AE762" s="55"/>
      <c r="AF762" s="55">
        <v>1</v>
      </c>
      <c r="AG762" s="55"/>
      <c r="AH762" s="55"/>
      <c r="AI762" s="55"/>
      <c r="AJ762" s="55"/>
      <c r="AK762" s="55"/>
      <c r="AL762" s="9">
        <v>0.45</v>
      </c>
      <c r="AM762" s="110" t="s">
        <v>41</v>
      </c>
      <c r="AN762" s="242" t="s">
        <v>650</v>
      </c>
      <c r="AO762" s="490" t="s">
        <v>701</v>
      </c>
    </row>
    <row r="763" spans="1:41" s="16" customFormat="1" ht="18" customHeight="1">
      <c r="A763" s="517"/>
      <c r="B763" s="521" t="s">
        <v>1</v>
      </c>
      <c r="C763" s="421" t="s">
        <v>641</v>
      </c>
      <c r="D763" s="57" t="s">
        <v>395</v>
      </c>
      <c r="E763" s="244" t="s">
        <v>328</v>
      </c>
      <c r="F763" s="123" t="s">
        <v>671</v>
      </c>
      <c r="G763" s="55"/>
      <c r="H763" s="55"/>
      <c r="I763" s="9"/>
      <c r="J763" s="242"/>
      <c r="K763" s="55">
        <v>1</v>
      </c>
      <c r="L763" s="55"/>
      <c r="M763" s="55">
        <v>1</v>
      </c>
      <c r="N763" s="287"/>
      <c r="O763" s="55"/>
      <c r="P763" s="55"/>
      <c r="Q763" s="9">
        <v>0.45</v>
      </c>
      <c r="R763" s="242" t="s">
        <v>41</v>
      </c>
      <c r="S763" s="55"/>
      <c r="T763" s="55"/>
      <c r="U763" s="55"/>
      <c r="V763" s="55">
        <v>1</v>
      </c>
      <c r="W763" s="55"/>
      <c r="X763" s="55"/>
      <c r="Y763" s="55"/>
      <c r="Z763" s="9">
        <v>0.45</v>
      </c>
      <c r="AA763" s="242" t="s">
        <v>41</v>
      </c>
      <c r="AB763" s="242"/>
      <c r="AC763" s="371">
        <v>1</v>
      </c>
      <c r="AD763" s="446"/>
      <c r="AE763" s="55"/>
      <c r="AF763" s="55"/>
      <c r="AG763" s="55">
        <v>1</v>
      </c>
      <c r="AH763" s="55"/>
      <c r="AI763" s="55"/>
      <c r="AJ763" s="55"/>
      <c r="AK763" s="55"/>
      <c r="AL763" s="9">
        <v>1</v>
      </c>
      <c r="AM763" s="110" t="s">
        <v>668</v>
      </c>
      <c r="AN763" s="242" t="s">
        <v>650</v>
      </c>
      <c r="AO763" s="490" t="s">
        <v>701</v>
      </c>
    </row>
    <row r="764" spans="1:41" s="16" customFormat="1" ht="18" customHeight="1">
      <c r="A764" s="517"/>
      <c r="B764" s="521" t="s">
        <v>1</v>
      </c>
      <c r="C764" s="121" t="s">
        <v>642</v>
      </c>
      <c r="D764" s="57" t="s">
        <v>395</v>
      </c>
      <c r="E764" s="244" t="s">
        <v>328</v>
      </c>
      <c r="F764" s="123" t="s">
        <v>679</v>
      </c>
      <c r="G764" s="55"/>
      <c r="H764" s="55"/>
      <c r="I764" s="9"/>
      <c r="J764" s="242"/>
      <c r="K764" s="55">
        <v>1</v>
      </c>
      <c r="L764" s="55"/>
      <c r="M764" s="55">
        <v>1</v>
      </c>
      <c r="N764" s="287"/>
      <c r="O764" s="55"/>
      <c r="P764" s="55"/>
      <c r="Q764" s="9">
        <v>0.45</v>
      </c>
      <c r="R764" s="242" t="s">
        <v>41</v>
      </c>
      <c r="S764" s="55"/>
      <c r="T764" s="55"/>
      <c r="U764" s="55"/>
      <c r="V764" s="55">
        <v>1</v>
      </c>
      <c r="W764" s="55"/>
      <c r="X764" s="55"/>
      <c r="Y764" s="55"/>
      <c r="Z764" s="9">
        <v>0.45</v>
      </c>
      <c r="AA764" s="242" t="s">
        <v>41</v>
      </c>
      <c r="AB764" s="242"/>
      <c r="AC764" s="371">
        <v>1</v>
      </c>
      <c r="AD764" s="446"/>
      <c r="AE764" s="55"/>
      <c r="AF764" s="55">
        <v>1</v>
      </c>
      <c r="AG764" s="55"/>
      <c r="AH764" s="55"/>
      <c r="AI764" s="55"/>
      <c r="AJ764" s="55"/>
      <c r="AK764" s="55"/>
      <c r="AL764" s="9">
        <v>0.45</v>
      </c>
      <c r="AM764" s="110" t="s">
        <v>41</v>
      </c>
      <c r="AN764" s="242" t="s">
        <v>650</v>
      </c>
      <c r="AO764" s="490" t="s">
        <v>701</v>
      </c>
    </row>
    <row r="765" spans="1:41" s="16" customFormat="1" ht="18" hidden="1" customHeight="1">
      <c r="A765" s="517"/>
      <c r="B765" s="521" t="s">
        <v>1</v>
      </c>
      <c r="C765" s="121" t="s">
        <v>643</v>
      </c>
      <c r="D765" s="57" t="s">
        <v>529</v>
      </c>
      <c r="E765" s="244" t="s">
        <v>328</v>
      </c>
      <c r="F765" s="123" t="s">
        <v>671</v>
      </c>
      <c r="G765" s="55"/>
      <c r="H765" s="55"/>
      <c r="I765" s="9"/>
      <c r="J765" s="242"/>
      <c r="K765" s="55">
        <v>1</v>
      </c>
      <c r="L765" s="55"/>
      <c r="M765" s="55"/>
      <c r="N765" s="287">
        <v>1</v>
      </c>
      <c r="O765" s="55"/>
      <c r="P765" s="55"/>
      <c r="Q765" s="9">
        <v>1</v>
      </c>
      <c r="R765" s="242" t="s">
        <v>668</v>
      </c>
      <c r="S765" s="55"/>
      <c r="T765" s="55"/>
      <c r="U765" s="55"/>
      <c r="V765" s="55"/>
      <c r="W765" s="55"/>
      <c r="X765" s="55"/>
      <c r="Y765" s="55"/>
      <c r="Z765" s="9">
        <v>1</v>
      </c>
      <c r="AA765" s="242" t="s">
        <v>668</v>
      </c>
      <c r="AB765" s="242"/>
      <c r="AC765" s="55"/>
      <c r="AD765" s="55"/>
      <c r="AE765" s="55"/>
      <c r="AF765" s="55"/>
      <c r="AG765" s="55"/>
      <c r="AH765" s="55"/>
      <c r="AI765" s="55"/>
      <c r="AJ765" s="55"/>
      <c r="AK765" s="55"/>
      <c r="AL765" s="9">
        <v>1</v>
      </c>
      <c r="AM765" s="110" t="s">
        <v>668</v>
      </c>
      <c r="AN765" s="242" t="s">
        <v>650</v>
      </c>
      <c r="AO765" s="490" t="s">
        <v>701</v>
      </c>
    </row>
    <row r="766" spans="1:41" s="16" customFormat="1" ht="18" customHeight="1">
      <c r="A766" s="517"/>
      <c r="B766" s="521" t="s">
        <v>1</v>
      </c>
      <c r="C766" s="121" t="s">
        <v>644</v>
      </c>
      <c r="D766" s="57" t="s">
        <v>395</v>
      </c>
      <c r="E766" s="244" t="s">
        <v>328</v>
      </c>
      <c r="F766" s="123" t="s">
        <v>671</v>
      </c>
      <c r="G766" s="55"/>
      <c r="H766" s="55"/>
      <c r="I766" s="9"/>
      <c r="J766" s="242"/>
      <c r="K766" s="55">
        <v>1</v>
      </c>
      <c r="L766" s="55"/>
      <c r="M766" s="55">
        <v>1</v>
      </c>
      <c r="N766" s="287"/>
      <c r="O766" s="55"/>
      <c r="P766" s="55"/>
      <c r="Q766" s="9">
        <v>0.45</v>
      </c>
      <c r="R766" s="242" t="s">
        <v>41</v>
      </c>
      <c r="S766" s="55"/>
      <c r="T766" s="55"/>
      <c r="U766" s="55"/>
      <c r="V766" s="55">
        <v>1</v>
      </c>
      <c r="W766" s="55"/>
      <c r="X766" s="55"/>
      <c r="Y766" s="55"/>
      <c r="Z766" s="9">
        <v>0.45</v>
      </c>
      <c r="AA766" s="242" t="s">
        <v>41</v>
      </c>
      <c r="AB766" s="242"/>
      <c r="AC766" s="371">
        <v>1</v>
      </c>
      <c r="AD766" s="446"/>
      <c r="AE766" s="55"/>
      <c r="AF766" s="55">
        <v>1</v>
      </c>
      <c r="AG766" s="55"/>
      <c r="AH766" s="55"/>
      <c r="AI766" s="55"/>
      <c r="AJ766" s="55"/>
      <c r="AK766" s="55"/>
      <c r="AL766" s="9">
        <v>0.45</v>
      </c>
      <c r="AM766" s="110" t="s">
        <v>41</v>
      </c>
      <c r="AN766" s="242" t="s">
        <v>650</v>
      </c>
      <c r="AO766" s="490"/>
    </row>
    <row r="767" spans="1:41" s="16" customFormat="1" ht="22.5" customHeight="1">
      <c r="A767" s="517"/>
      <c r="B767" s="521" t="s">
        <v>1</v>
      </c>
      <c r="C767" s="421" t="s">
        <v>645</v>
      </c>
      <c r="D767" s="57" t="s">
        <v>395</v>
      </c>
      <c r="E767" s="244" t="s">
        <v>328</v>
      </c>
      <c r="F767" s="123" t="s">
        <v>671</v>
      </c>
      <c r="G767" s="55"/>
      <c r="H767" s="55"/>
      <c r="I767" s="9"/>
      <c r="J767" s="242"/>
      <c r="K767" s="55">
        <v>1</v>
      </c>
      <c r="L767" s="55"/>
      <c r="M767" s="55">
        <v>1</v>
      </c>
      <c r="N767" s="287"/>
      <c r="O767" s="55"/>
      <c r="P767" s="55"/>
      <c r="Q767" s="9">
        <v>0.45</v>
      </c>
      <c r="R767" s="242" t="s">
        <v>41</v>
      </c>
      <c r="S767" s="55"/>
      <c r="T767" s="55"/>
      <c r="U767" s="55"/>
      <c r="V767" s="55">
        <v>1</v>
      </c>
      <c r="W767" s="55"/>
      <c r="X767" s="55"/>
      <c r="Y767" s="55"/>
      <c r="Z767" s="9">
        <v>0.45</v>
      </c>
      <c r="AA767" s="242" t="s">
        <v>41</v>
      </c>
      <c r="AB767" s="242"/>
      <c r="AC767" s="371">
        <v>1</v>
      </c>
      <c r="AD767" s="446"/>
      <c r="AE767" s="55"/>
      <c r="AF767" s="55"/>
      <c r="AG767" s="55">
        <v>1</v>
      </c>
      <c r="AH767" s="55"/>
      <c r="AI767" s="55"/>
      <c r="AJ767" s="55"/>
      <c r="AK767" s="55"/>
      <c r="AL767" s="9">
        <v>1</v>
      </c>
      <c r="AM767" s="110" t="s">
        <v>668</v>
      </c>
      <c r="AN767" s="242" t="s">
        <v>650</v>
      </c>
      <c r="AO767" s="490" t="s">
        <v>731</v>
      </c>
    </row>
    <row r="768" spans="1:41" s="16" customFormat="1" ht="21" hidden="1" customHeight="1">
      <c r="A768" s="517"/>
      <c r="B768" s="521" t="s">
        <v>1</v>
      </c>
      <c r="C768" s="121" t="s">
        <v>646</v>
      </c>
      <c r="D768" s="57" t="s">
        <v>529</v>
      </c>
      <c r="E768" s="244" t="s">
        <v>328</v>
      </c>
      <c r="F768" s="123" t="s">
        <v>671</v>
      </c>
      <c r="G768" s="55"/>
      <c r="H768" s="55"/>
      <c r="I768" s="9"/>
      <c r="J768" s="242"/>
      <c r="K768" s="55">
        <v>1</v>
      </c>
      <c r="L768" s="55"/>
      <c r="M768" s="55"/>
      <c r="N768" s="287">
        <v>1</v>
      </c>
      <c r="O768" s="55"/>
      <c r="P768" s="55"/>
      <c r="Q768" s="9">
        <v>1</v>
      </c>
      <c r="R768" s="242" t="s">
        <v>668</v>
      </c>
      <c r="S768" s="55"/>
      <c r="T768" s="55"/>
      <c r="U768" s="55"/>
      <c r="V768" s="55"/>
      <c r="W768" s="55"/>
      <c r="X768" s="55"/>
      <c r="Y768" s="55"/>
      <c r="Z768" s="9">
        <v>1</v>
      </c>
      <c r="AA768" s="242" t="s">
        <v>668</v>
      </c>
      <c r="AB768" s="242"/>
      <c r="AC768" s="55"/>
      <c r="AD768" s="55"/>
      <c r="AE768" s="55"/>
      <c r="AF768" s="55"/>
      <c r="AG768" s="55"/>
      <c r="AH768" s="55"/>
      <c r="AI768" s="55"/>
      <c r="AJ768" s="55"/>
      <c r="AK768" s="55"/>
      <c r="AL768" s="9">
        <v>1</v>
      </c>
      <c r="AM768" s="110" t="s">
        <v>668</v>
      </c>
      <c r="AN768" s="242" t="s">
        <v>650</v>
      </c>
      <c r="AO768" s="490" t="s">
        <v>701</v>
      </c>
    </row>
    <row r="769" spans="1:41" s="16" customFormat="1" ht="18" hidden="1" customHeight="1">
      <c r="A769" s="517"/>
      <c r="B769" s="521" t="s">
        <v>1</v>
      </c>
      <c r="C769" s="121" t="s">
        <v>939</v>
      </c>
      <c r="D769" s="244"/>
      <c r="E769" s="244"/>
      <c r="F769" s="123"/>
      <c r="G769" s="55"/>
      <c r="H769" s="55"/>
      <c r="I769" s="9"/>
      <c r="J769" s="242"/>
      <c r="K769" s="55">
        <v>648</v>
      </c>
      <c r="L769" s="55"/>
      <c r="M769" s="55"/>
      <c r="N769" s="287"/>
      <c r="O769" s="55"/>
      <c r="P769" s="55"/>
      <c r="Q769" s="9"/>
      <c r="R769" s="244"/>
      <c r="S769" s="55"/>
      <c r="T769" s="55"/>
      <c r="U769" s="55"/>
      <c r="V769" s="55"/>
      <c r="W769" s="55"/>
      <c r="X769" s="55"/>
      <c r="Y769" s="55"/>
      <c r="Z769" s="9"/>
      <c r="AA769" s="244"/>
      <c r="AB769" s="421"/>
      <c r="AC769" s="55"/>
      <c r="AD769" s="55"/>
      <c r="AE769" s="55"/>
      <c r="AF769" s="55"/>
      <c r="AG769" s="55"/>
      <c r="AH769" s="55"/>
      <c r="AI769" s="55"/>
      <c r="AJ769" s="55"/>
      <c r="AK769" s="55"/>
      <c r="AL769" s="9"/>
      <c r="AM769" s="499"/>
      <c r="AN769" s="242"/>
      <c r="AO769" s="490"/>
    </row>
    <row r="770" spans="1:41" s="16" customFormat="1" ht="18" hidden="1" customHeight="1">
      <c r="A770" s="517"/>
      <c r="B770" s="521" t="s">
        <v>1</v>
      </c>
      <c r="C770" s="121" t="s">
        <v>733</v>
      </c>
      <c r="D770" s="244" t="s">
        <v>604</v>
      </c>
      <c r="E770" s="244" t="s">
        <v>328</v>
      </c>
      <c r="F770" s="123" t="s">
        <v>685</v>
      </c>
      <c r="G770" s="55"/>
      <c r="H770" s="55"/>
      <c r="I770" s="9"/>
      <c r="J770" s="242"/>
      <c r="K770" s="55"/>
      <c r="L770" s="202"/>
      <c r="M770" s="202"/>
      <c r="N770" s="288">
        <v>1</v>
      </c>
      <c r="O770" s="202"/>
      <c r="P770" s="202"/>
      <c r="Q770" s="9">
        <v>1</v>
      </c>
      <c r="R770" s="242" t="s">
        <v>668</v>
      </c>
      <c r="S770" s="55"/>
      <c r="T770" s="55"/>
      <c r="U770" s="202"/>
      <c r="V770" s="202"/>
      <c r="W770" s="202"/>
      <c r="X770" s="202"/>
      <c r="Y770" s="202"/>
      <c r="Z770" s="9">
        <v>1</v>
      </c>
      <c r="AA770" s="242" t="s">
        <v>668</v>
      </c>
      <c r="AB770" s="242"/>
      <c r="AC770" s="55"/>
      <c r="AD770" s="55"/>
      <c r="AE770" s="202"/>
      <c r="AF770" s="202"/>
      <c r="AG770" s="202"/>
      <c r="AH770" s="202"/>
      <c r="AI770" s="202"/>
      <c r="AJ770" s="202"/>
      <c r="AK770" s="202"/>
      <c r="AL770" s="9">
        <v>1</v>
      </c>
      <c r="AM770" s="110" t="s">
        <v>668</v>
      </c>
      <c r="AN770" s="242" t="s">
        <v>734</v>
      </c>
      <c r="AO770" s="490"/>
    </row>
    <row r="771" spans="1:41" s="16" customFormat="1" ht="18" hidden="1" customHeight="1">
      <c r="A771" s="517"/>
      <c r="B771" s="521" t="s">
        <v>1</v>
      </c>
      <c r="C771" s="121" t="s">
        <v>830</v>
      </c>
      <c r="D771" s="57" t="s">
        <v>529</v>
      </c>
      <c r="E771" s="244" t="s">
        <v>328</v>
      </c>
      <c r="F771" s="123" t="s">
        <v>671</v>
      </c>
      <c r="G771" s="55"/>
      <c r="H771" s="55"/>
      <c r="I771" s="9"/>
      <c r="J771" s="242"/>
      <c r="K771" s="55"/>
      <c r="L771" s="55"/>
      <c r="M771" s="55"/>
      <c r="N771" s="287">
        <v>1</v>
      </c>
      <c r="O771" s="55"/>
      <c r="P771" s="55"/>
      <c r="Q771" s="9">
        <v>1</v>
      </c>
      <c r="R771" s="242" t="s">
        <v>668</v>
      </c>
      <c r="S771" s="55"/>
      <c r="T771" s="55"/>
      <c r="U771" s="55"/>
      <c r="V771" s="55"/>
      <c r="W771" s="55"/>
      <c r="X771" s="55"/>
      <c r="Y771" s="55"/>
      <c r="Z771" s="9">
        <v>1</v>
      </c>
      <c r="AA771" s="242" t="s">
        <v>668</v>
      </c>
      <c r="AB771" s="242"/>
      <c r="AC771" s="55"/>
      <c r="AD771" s="55"/>
      <c r="AE771" s="55"/>
      <c r="AF771" s="55"/>
      <c r="AG771" s="55"/>
      <c r="AH771" s="55"/>
      <c r="AI771" s="55"/>
      <c r="AJ771" s="55"/>
      <c r="AK771" s="55"/>
      <c r="AL771" s="9">
        <v>1</v>
      </c>
      <c r="AM771" s="110" t="s">
        <v>668</v>
      </c>
      <c r="AN771" s="242"/>
      <c r="AO771" s="490"/>
    </row>
    <row r="772" spans="1:41" s="16" customFormat="1" ht="18" hidden="1" customHeight="1">
      <c r="A772" s="517"/>
      <c r="B772" s="521" t="s">
        <v>1</v>
      </c>
      <c r="C772" s="121" t="s">
        <v>831</v>
      </c>
      <c r="D772" s="57" t="s">
        <v>529</v>
      </c>
      <c r="E772" s="244" t="s">
        <v>328</v>
      </c>
      <c r="F772" s="123" t="s">
        <v>671</v>
      </c>
      <c r="G772" s="55"/>
      <c r="H772" s="55"/>
      <c r="I772" s="9"/>
      <c r="J772" s="242"/>
      <c r="K772" s="55"/>
      <c r="L772" s="55"/>
      <c r="M772" s="55"/>
      <c r="N772" s="287">
        <v>1</v>
      </c>
      <c r="O772" s="55"/>
      <c r="P772" s="55"/>
      <c r="Q772" s="9">
        <v>1</v>
      </c>
      <c r="R772" s="242" t="s">
        <v>668</v>
      </c>
      <c r="S772" s="55"/>
      <c r="T772" s="55"/>
      <c r="U772" s="55"/>
      <c r="V772" s="55"/>
      <c r="W772" s="55"/>
      <c r="X772" s="55"/>
      <c r="Y772" s="55"/>
      <c r="Z772" s="9">
        <v>1</v>
      </c>
      <c r="AA772" s="242" t="s">
        <v>668</v>
      </c>
      <c r="AB772" s="242"/>
      <c r="AC772" s="55"/>
      <c r="AD772" s="55"/>
      <c r="AE772" s="55"/>
      <c r="AF772" s="55"/>
      <c r="AG772" s="55"/>
      <c r="AH772" s="55"/>
      <c r="AI772" s="55"/>
      <c r="AJ772" s="55"/>
      <c r="AK772" s="55"/>
      <c r="AL772" s="9">
        <v>1</v>
      </c>
      <c r="AM772" s="110" t="s">
        <v>668</v>
      </c>
      <c r="AN772" s="242"/>
      <c r="AO772" s="490"/>
    </row>
    <row r="773" spans="1:41" s="16" customFormat="1" ht="18" hidden="1" customHeight="1">
      <c r="A773" s="517"/>
      <c r="B773" s="521" t="s">
        <v>1</v>
      </c>
      <c r="C773" s="121" t="s">
        <v>832</v>
      </c>
      <c r="D773" s="57" t="s">
        <v>529</v>
      </c>
      <c r="E773" s="244" t="s">
        <v>328</v>
      </c>
      <c r="F773" s="123" t="s">
        <v>671</v>
      </c>
      <c r="G773" s="55"/>
      <c r="H773" s="55"/>
      <c r="I773" s="9"/>
      <c r="J773" s="242"/>
      <c r="K773" s="55"/>
      <c r="L773" s="55"/>
      <c r="M773" s="55"/>
      <c r="N773" s="287">
        <v>1</v>
      </c>
      <c r="O773" s="55"/>
      <c r="P773" s="55"/>
      <c r="Q773" s="9">
        <v>1</v>
      </c>
      <c r="R773" s="242" t="s">
        <v>668</v>
      </c>
      <c r="S773" s="55"/>
      <c r="T773" s="55"/>
      <c r="U773" s="55"/>
      <c r="V773" s="55"/>
      <c r="W773" s="55"/>
      <c r="X773" s="55"/>
      <c r="Y773" s="55"/>
      <c r="Z773" s="9">
        <v>1</v>
      </c>
      <c r="AA773" s="242" t="s">
        <v>668</v>
      </c>
      <c r="AB773" s="242"/>
      <c r="AC773" s="55"/>
      <c r="AD773" s="55"/>
      <c r="AE773" s="55"/>
      <c r="AF773" s="55"/>
      <c r="AG773" s="55"/>
      <c r="AH773" s="55"/>
      <c r="AI773" s="55"/>
      <c r="AJ773" s="55"/>
      <c r="AK773" s="55"/>
      <c r="AL773" s="9">
        <v>1</v>
      </c>
      <c r="AM773" s="110" t="s">
        <v>668</v>
      </c>
      <c r="AN773" s="242"/>
      <c r="AO773" s="490"/>
    </row>
    <row r="774" spans="1:41" s="16" customFormat="1" ht="18" hidden="1" customHeight="1">
      <c r="A774" s="517"/>
      <c r="B774" s="521" t="s">
        <v>1</v>
      </c>
      <c r="C774" s="121" t="s">
        <v>833</v>
      </c>
      <c r="D774" s="57" t="s">
        <v>395</v>
      </c>
      <c r="E774" s="244" t="s">
        <v>328</v>
      </c>
      <c r="F774" s="123" t="s">
        <v>671</v>
      </c>
      <c r="G774" s="55"/>
      <c r="H774" s="55"/>
      <c r="I774" s="9"/>
      <c r="J774" s="242"/>
      <c r="K774" s="55"/>
      <c r="L774" s="55"/>
      <c r="M774" s="55"/>
      <c r="N774" s="287">
        <v>1</v>
      </c>
      <c r="O774" s="55"/>
      <c r="P774" s="55"/>
      <c r="Q774" s="9">
        <v>1</v>
      </c>
      <c r="R774" s="242" t="s">
        <v>668</v>
      </c>
      <c r="S774" s="55"/>
      <c r="T774" s="55"/>
      <c r="U774" s="55"/>
      <c r="V774" s="55"/>
      <c r="W774" s="55"/>
      <c r="X774" s="55"/>
      <c r="Y774" s="55"/>
      <c r="Z774" s="9">
        <v>1</v>
      </c>
      <c r="AA774" s="242" t="s">
        <v>668</v>
      </c>
      <c r="AB774" s="242"/>
      <c r="AC774" s="55"/>
      <c r="AD774" s="55"/>
      <c r="AE774" s="55"/>
      <c r="AF774" s="55"/>
      <c r="AG774" s="55"/>
      <c r="AH774" s="55"/>
      <c r="AI774" s="55"/>
      <c r="AJ774" s="55"/>
      <c r="AK774" s="55"/>
      <c r="AL774" s="9">
        <v>1</v>
      </c>
      <c r="AM774" s="110" t="s">
        <v>668</v>
      </c>
      <c r="AN774" s="242"/>
      <c r="AO774" s="490"/>
    </row>
    <row r="775" spans="1:41" s="16" customFormat="1" ht="28.5" hidden="1" customHeight="1">
      <c r="A775" s="517"/>
      <c r="B775" s="521" t="s">
        <v>1</v>
      </c>
      <c r="C775" s="121" t="s">
        <v>834</v>
      </c>
      <c r="D775" s="57" t="s">
        <v>835</v>
      </c>
      <c r="E775" s="244" t="s">
        <v>328</v>
      </c>
      <c r="F775" s="123" t="s">
        <v>671</v>
      </c>
      <c r="G775" s="55"/>
      <c r="H775" s="55"/>
      <c r="I775" s="9"/>
      <c r="J775" s="242"/>
      <c r="K775" s="55"/>
      <c r="L775" s="55"/>
      <c r="M775" s="55"/>
      <c r="N775" s="287">
        <v>1</v>
      </c>
      <c r="O775" s="55"/>
      <c r="P775" s="55"/>
      <c r="Q775" s="9">
        <v>1</v>
      </c>
      <c r="R775" s="242" t="s">
        <v>668</v>
      </c>
      <c r="S775" s="55"/>
      <c r="T775" s="55"/>
      <c r="U775" s="55"/>
      <c r="V775" s="55"/>
      <c r="W775" s="55"/>
      <c r="X775" s="55"/>
      <c r="Y775" s="55"/>
      <c r="Z775" s="9">
        <v>1</v>
      </c>
      <c r="AA775" s="242" t="s">
        <v>668</v>
      </c>
      <c r="AB775" s="242"/>
      <c r="AC775" s="55"/>
      <c r="AD775" s="55"/>
      <c r="AE775" s="55"/>
      <c r="AF775" s="55"/>
      <c r="AG775" s="55"/>
      <c r="AH775" s="55"/>
      <c r="AI775" s="55"/>
      <c r="AJ775" s="55"/>
      <c r="AK775" s="55"/>
      <c r="AL775" s="9">
        <v>1</v>
      </c>
      <c r="AM775" s="110" t="s">
        <v>668</v>
      </c>
      <c r="AN775" s="242"/>
      <c r="AO775" s="490"/>
    </row>
    <row r="776" spans="1:41" s="16" customFormat="1" ht="18" hidden="1" customHeight="1">
      <c r="A776" s="517"/>
      <c r="B776" s="521" t="s">
        <v>1</v>
      </c>
      <c r="C776" s="121" t="s">
        <v>836</v>
      </c>
      <c r="D776" s="57" t="s">
        <v>835</v>
      </c>
      <c r="E776" s="244" t="s">
        <v>328</v>
      </c>
      <c r="F776" s="123" t="s">
        <v>671</v>
      </c>
      <c r="G776" s="55"/>
      <c r="H776" s="55"/>
      <c r="I776" s="9"/>
      <c r="J776" s="242"/>
      <c r="K776" s="55"/>
      <c r="L776" s="55"/>
      <c r="M776" s="55"/>
      <c r="N776" s="287">
        <v>1</v>
      </c>
      <c r="O776" s="55"/>
      <c r="P776" s="55"/>
      <c r="Q776" s="9">
        <v>1</v>
      </c>
      <c r="R776" s="242" t="s">
        <v>668</v>
      </c>
      <c r="S776" s="55"/>
      <c r="T776" s="55"/>
      <c r="U776" s="55"/>
      <c r="V776" s="55"/>
      <c r="W776" s="55"/>
      <c r="X776" s="55"/>
      <c r="Y776" s="55"/>
      <c r="Z776" s="9">
        <v>1</v>
      </c>
      <c r="AA776" s="242" t="s">
        <v>668</v>
      </c>
      <c r="AB776" s="242"/>
      <c r="AC776" s="55"/>
      <c r="AD776" s="55"/>
      <c r="AE776" s="55"/>
      <c r="AF776" s="55"/>
      <c r="AG776" s="55"/>
      <c r="AH776" s="55"/>
      <c r="AI776" s="55"/>
      <c r="AJ776" s="55"/>
      <c r="AK776" s="55"/>
      <c r="AL776" s="9">
        <v>1</v>
      </c>
      <c r="AM776" s="110" t="s">
        <v>668</v>
      </c>
      <c r="AN776" s="242"/>
      <c r="AO776" s="490"/>
    </row>
    <row r="777" spans="1:41" s="16" customFormat="1" ht="18" hidden="1" customHeight="1">
      <c r="A777" s="517"/>
      <c r="B777" s="521" t="s">
        <v>1</v>
      </c>
      <c r="C777" s="121" t="s">
        <v>837</v>
      </c>
      <c r="D777" s="57" t="s">
        <v>835</v>
      </c>
      <c r="E777" s="244" t="s">
        <v>328</v>
      </c>
      <c r="F777" s="123" t="s">
        <v>671</v>
      </c>
      <c r="G777" s="55"/>
      <c r="H777" s="55"/>
      <c r="I777" s="9"/>
      <c r="J777" s="242"/>
      <c r="K777" s="55"/>
      <c r="L777" s="55"/>
      <c r="M777" s="55"/>
      <c r="N777" s="287">
        <v>1</v>
      </c>
      <c r="O777" s="55"/>
      <c r="P777" s="55"/>
      <c r="Q777" s="9">
        <v>1</v>
      </c>
      <c r="R777" s="242" t="s">
        <v>668</v>
      </c>
      <c r="S777" s="55"/>
      <c r="T777" s="55"/>
      <c r="U777" s="55"/>
      <c r="V777" s="55"/>
      <c r="W777" s="55"/>
      <c r="X777" s="55"/>
      <c r="Y777" s="55"/>
      <c r="Z777" s="9">
        <v>1</v>
      </c>
      <c r="AA777" s="242" t="s">
        <v>668</v>
      </c>
      <c r="AB777" s="242"/>
      <c r="AC777" s="55"/>
      <c r="AD777" s="55"/>
      <c r="AE777" s="55"/>
      <c r="AF777" s="55"/>
      <c r="AG777" s="55"/>
      <c r="AH777" s="55"/>
      <c r="AI777" s="55"/>
      <c r="AJ777" s="55"/>
      <c r="AK777" s="55"/>
      <c r="AL777" s="9">
        <v>1</v>
      </c>
      <c r="AM777" s="110" t="s">
        <v>668</v>
      </c>
      <c r="AN777" s="242"/>
      <c r="AO777" s="490"/>
    </row>
    <row r="778" spans="1:41" s="16" customFormat="1" ht="18" hidden="1" customHeight="1">
      <c r="A778" s="517"/>
      <c r="B778" s="521" t="s">
        <v>1</v>
      </c>
      <c r="C778" s="121" t="s">
        <v>993</v>
      </c>
      <c r="D778" s="57" t="s">
        <v>835</v>
      </c>
      <c r="E778" s="244" t="s">
        <v>328</v>
      </c>
      <c r="F778" s="123" t="s">
        <v>688</v>
      </c>
      <c r="G778" s="55"/>
      <c r="H778" s="55"/>
      <c r="I778" s="9"/>
      <c r="J778" s="242"/>
      <c r="K778" s="55"/>
      <c r="L778" s="55"/>
      <c r="M778" s="55"/>
      <c r="N778" s="287">
        <v>1</v>
      </c>
      <c r="O778" s="55"/>
      <c r="P778" s="55"/>
      <c r="Q778" s="9">
        <v>1</v>
      </c>
      <c r="R778" s="242" t="s">
        <v>668</v>
      </c>
      <c r="S778" s="55"/>
      <c r="T778" s="55"/>
      <c r="U778" s="55"/>
      <c r="V778" s="55"/>
      <c r="W778" s="55"/>
      <c r="X778" s="55"/>
      <c r="Y778" s="55"/>
      <c r="Z778" s="9">
        <v>1</v>
      </c>
      <c r="AA778" s="242" t="s">
        <v>668</v>
      </c>
      <c r="AB778" s="242"/>
      <c r="AC778" s="55"/>
      <c r="AD778" s="55"/>
      <c r="AE778" s="55"/>
      <c r="AF778" s="55"/>
      <c r="AG778" s="55"/>
      <c r="AH778" s="55"/>
      <c r="AI778" s="55"/>
      <c r="AJ778" s="55"/>
      <c r="AK778" s="55"/>
      <c r="AL778" s="9">
        <v>1</v>
      </c>
      <c r="AM778" s="110" t="s">
        <v>668</v>
      </c>
      <c r="AN778" s="242"/>
      <c r="AO778" s="490"/>
    </row>
    <row r="779" spans="1:41" s="16" customFormat="1" ht="24" hidden="1" customHeight="1">
      <c r="A779" s="517"/>
      <c r="B779" s="521" t="s">
        <v>1</v>
      </c>
      <c r="C779" s="121" t="s">
        <v>838</v>
      </c>
      <c r="D779" s="57" t="s">
        <v>835</v>
      </c>
      <c r="E779" s="244" t="s">
        <v>328</v>
      </c>
      <c r="F779" s="123" t="s">
        <v>671</v>
      </c>
      <c r="G779" s="55"/>
      <c r="H779" s="55"/>
      <c r="I779" s="9"/>
      <c r="J779" s="242"/>
      <c r="K779" s="55"/>
      <c r="L779" s="55"/>
      <c r="M779" s="55"/>
      <c r="N779" s="287">
        <v>1</v>
      </c>
      <c r="O779" s="55"/>
      <c r="P779" s="55"/>
      <c r="Q779" s="9">
        <v>1</v>
      </c>
      <c r="R779" s="242" t="s">
        <v>668</v>
      </c>
      <c r="S779" s="55"/>
      <c r="T779" s="55"/>
      <c r="U779" s="55"/>
      <c r="V779" s="55"/>
      <c r="W779" s="55"/>
      <c r="X779" s="55"/>
      <c r="Y779" s="55"/>
      <c r="Z779" s="9">
        <v>1</v>
      </c>
      <c r="AA779" s="242" t="s">
        <v>668</v>
      </c>
      <c r="AB779" s="242"/>
      <c r="AC779" s="55"/>
      <c r="AD779" s="55"/>
      <c r="AE779" s="55"/>
      <c r="AF779" s="55"/>
      <c r="AG779" s="55"/>
      <c r="AH779" s="55"/>
      <c r="AI779" s="55"/>
      <c r="AJ779" s="55"/>
      <c r="AK779" s="55"/>
      <c r="AL779" s="9">
        <v>1</v>
      </c>
      <c r="AM779" s="110" t="s">
        <v>668</v>
      </c>
      <c r="AN779" s="242"/>
      <c r="AO779" s="490"/>
    </row>
    <row r="780" spans="1:41" s="16" customFormat="1" ht="18" hidden="1" customHeight="1">
      <c r="A780" s="517"/>
      <c r="B780" s="521" t="s">
        <v>1</v>
      </c>
      <c r="C780" s="121" t="s">
        <v>996</v>
      </c>
      <c r="D780" s="244" t="s">
        <v>604</v>
      </c>
      <c r="E780" s="244" t="s">
        <v>328</v>
      </c>
      <c r="F780" s="123" t="s">
        <v>683</v>
      </c>
      <c r="G780" s="55"/>
      <c r="H780" s="55"/>
      <c r="I780" s="9"/>
      <c r="J780" s="242"/>
      <c r="K780" s="55"/>
      <c r="L780" s="202"/>
      <c r="M780" s="202"/>
      <c r="N780" s="292">
        <v>1</v>
      </c>
      <c r="O780" s="202"/>
      <c r="P780" s="202"/>
      <c r="Q780" s="9">
        <v>1</v>
      </c>
      <c r="R780" s="242" t="s">
        <v>668</v>
      </c>
      <c r="S780" s="55"/>
      <c r="T780" s="55"/>
      <c r="U780" s="202"/>
      <c r="V780" s="202"/>
      <c r="W780" s="202"/>
      <c r="X780" s="202"/>
      <c r="Y780" s="202"/>
      <c r="Z780" s="9">
        <v>1</v>
      </c>
      <c r="AA780" s="242" t="s">
        <v>668</v>
      </c>
      <c r="AB780" s="242"/>
      <c r="AC780" s="55"/>
      <c r="AD780" s="55"/>
      <c r="AE780" s="202"/>
      <c r="AF780" s="202"/>
      <c r="AG780" s="202"/>
      <c r="AH780" s="202"/>
      <c r="AI780" s="202"/>
      <c r="AJ780" s="202"/>
      <c r="AK780" s="202"/>
      <c r="AL780" s="9">
        <v>1</v>
      </c>
      <c r="AM780" s="110" t="s">
        <v>668</v>
      </c>
      <c r="AN780" s="242" t="s">
        <v>995</v>
      </c>
      <c r="AO780" s="490"/>
    </row>
    <row r="781" spans="1:41" s="16" customFormat="1" ht="24" hidden="1" customHeight="1">
      <c r="A781" s="517"/>
      <c r="B781" s="521" t="s">
        <v>1</v>
      </c>
      <c r="C781" s="121" t="s">
        <v>839</v>
      </c>
      <c r="D781" s="57" t="s">
        <v>835</v>
      </c>
      <c r="E781" s="244" t="s">
        <v>328</v>
      </c>
      <c r="F781" s="123" t="s">
        <v>671</v>
      </c>
      <c r="G781" s="55"/>
      <c r="H781" s="55"/>
      <c r="I781" s="9"/>
      <c r="J781" s="242"/>
      <c r="K781" s="55"/>
      <c r="L781" s="55"/>
      <c r="M781" s="55"/>
      <c r="N781" s="287">
        <v>1</v>
      </c>
      <c r="O781" s="55"/>
      <c r="P781" s="55"/>
      <c r="Q781" s="9">
        <v>1</v>
      </c>
      <c r="R781" s="242" t="s">
        <v>668</v>
      </c>
      <c r="S781" s="55"/>
      <c r="T781" s="55"/>
      <c r="U781" s="55"/>
      <c r="V781" s="55"/>
      <c r="W781" s="55"/>
      <c r="X781" s="55"/>
      <c r="Y781" s="55"/>
      <c r="Z781" s="9">
        <v>1</v>
      </c>
      <c r="AA781" s="242" t="s">
        <v>668</v>
      </c>
      <c r="AB781" s="242"/>
      <c r="AC781" s="55"/>
      <c r="AD781" s="55"/>
      <c r="AE781" s="55"/>
      <c r="AF781" s="55"/>
      <c r="AG781" s="55"/>
      <c r="AH781" s="55"/>
      <c r="AI781" s="55"/>
      <c r="AJ781" s="55"/>
      <c r="AK781" s="55"/>
      <c r="AL781" s="9">
        <v>1</v>
      </c>
      <c r="AM781" s="110" t="s">
        <v>668</v>
      </c>
      <c r="AN781" s="242"/>
      <c r="AO781" s="490"/>
    </row>
    <row r="782" spans="1:41" s="16" customFormat="1" ht="18" hidden="1" customHeight="1">
      <c r="A782" s="517"/>
      <c r="B782" s="521" t="s">
        <v>1</v>
      </c>
      <c r="C782" s="121" t="s">
        <v>841</v>
      </c>
      <c r="D782" s="244" t="s">
        <v>604</v>
      </c>
      <c r="E782" s="244" t="s">
        <v>328</v>
      </c>
      <c r="F782" s="123" t="s">
        <v>688</v>
      </c>
      <c r="G782" s="55"/>
      <c r="H782" s="55"/>
      <c r="I782" s="9"/>
      <c r="J782" s="242"/>
      <c r="K782" s="55"/>
      <c r="L782" s="55"/>
      <c r="M782" s="55"/>
      <c r="N782" s="287">
        <v>1</v>
      </c>
      <c r="O782" s="55"/>
      <c r="P782" s="55"/>
      <c r="Q782" s="9">
        <v>1</v>
      </c>
      <c r="R782" s="242" t="s">
        <v>668</v>
      </c>
      <c r="S782" s="55"/>
      <c r="T782" s="55"/>
      <c r="U782" s="55"/>
      <c r="V782" s="55"/>
      <c r="W782" s="55"/>
      <c r="X782" s="55"/>
      <c r="Y782" s="55"/>
      <c r="Z782" s="9">
        <v>1</v>
      </c>
      <c r="AA782" s="242" t="s">
        <v>668</v>
      </c>
      <c r="AB782" s="242"/>
      <c r="AC782" s="55"/>
      <c r="AD782" s="55"/>
      <c r="AE782" s="55"/>
      <c r="AF782" s="55"/>
      <c r="AG782" s="55"/>
      <c r="AH782" s="55"/>
      <c r="AI782" s="55"/>
      <c r="AJ782" s="55"/>
      <c r="AK782" s="55"/>
      <c r="AL782" s="9">
        <v>1</v>
      </c>
      <c r="AM782" s="110" t="s">
        <v>668</v>
      </c>
      <c r="AN782" s="242"/>
      <c r="AO782" s="490"/>
    </row>
    <row r="783" spans="1:41" s="16" customFormat="1" ht="18" customHeight="1">
      <c r="A783" s="517"/>
      <c r="B783" s="521" t="s">
        <v>1</v>
      </c>
      <c r="C783" s="121" t="s">
        <v>842</v>
      </c>
      <c r="D783" s="57" t="s">
        <v>395</v>
      </c>
      <c r="E783" s="244" t="s">
        <v>328</v>
      </c>
      <c r="F783" s="123" t="s">
        <v>683</v>
      </c>
      <c r="G783" s="55"/>
      <c r="H783" s="55"/>
      <c r="I783" s="9"/>
      <c r="J783" s="242"/>
      <c r="K783" s="55"/>
      <c r="L783" s="55"/>
      <c r="M783" s="55">
        <v>1</v>
      </c>
      <c r="N783" s="287"/>
      <c r="O783" s="55"/>
      <c r="P783" s="55"/>
      <c r="Q783" s="9">
        <v>0.45</v>
      </c>
      <c r="R783" s="242" t="s">
        <v>41</v>
      </c>
      <c r="S783" s="55"/>
      <c r="T783" s="55"/>
      <c r="U783" s="55"/>
      <c r="V783" s="55">
        <v>1</v>
      </c>
      <c r="W783" s="55"/>
      <c r="X783" s="55"/>
      <c r="Y783" s="55"/>
      <c r="Z783" s="9">
        <v>0.45</v>
      </c>
      <c r="AA783" s="242" t="s">
        <v>41</v>
      </c>
      <c r="AB783" s="242"/>
      <c r="AC783" s="371">
        <v>1</v>
      </c>
      <c r="AD783" s="446"/>
      <c r="AE783" s="55"/>
      <c r="AF783" s="55">
        <v>1</v>
      </c>
      <c r="AG783" s="55"/>
      <c r="AH783" s="55"/>
      <c r="AI783" s="55"/>
      <c r="AJ783" s="55"/>
      <c r="AK783" s="55"/>
      <c r="AL783" s="9">
        <v>0.45</v>
      </c>
      <c r="AM783" s="110" t="s">
        <v>41</v>
      </c>
      <c r="AN783" s="242"/>
      <c r="AO783" s="490"/>
    </row>
    <row r="784" spans="1:41" s="16" customFormat="1" ht="18" customHeight="1">
      <c r="A784" s="517"/>
      <c r="B784" s="521" t="s">
        <v>1</v>
      </c>
      <c r="C784" s="121" t="s">
        <v>843</v>
      </c>
      <c r="D784" s="57" t="s">
        <v>395</v>
      </c>
      <c r="E784" s="244" t="s">
        <v>328</v>
      </c>
      <c r="F784" s="123" t="s">
        <v>683</v>
      </c>
      <c r="G784" s="55"/>
      <c r="H784" s="55"/>
      <c r="I784" s="9"/>
      <c r="J784" s="242"/>
      <c r="K784" s="55"/>
      <c r="L784" s="55"/>
      <c r="M784" s="55">
        <v>1</v>
      </c>
      <c r="N784" s="287"/>
      <c r="O784" s="55"/>
      <c r="P784" s="55"/>
      <c r="Q784" s="9">
        <v>0.45</v>
      </c>
      <c r="R784" s="242" t="s">
        <v>41</v>
      </c>
      <c r="S784" s="55"/>
      <c r="T784" s="55"/>
      <c r="U784" s="55"/>
      <c r="V784" s="55">
        <v>1</v>
      </c>
      <c r="W784" s="55"/>
      <c r="X784" s="55"/>
      <c r="Y784" s="55"/>
      <c r="Z784" s="9">
        <v>0.45</v>
      </c>
      <c r="AA784" s="242" t="s">
        <v>41</v>
      </c>
      <c r="AB784" s="242"/>
      <c r="AC784" s="371">
        <v>1</v>
      </c>
      <c r="AD784" s="446"/>
      <c r="AE784" s="55"/>
      <c r="AF784" s="55">
        <v>1</v>
      </c>
      <c r="AG784" s="55"/>
      <c r="AH784" s="55"/>
      <c r="AI784" s="55"/>
      <c r="AJ784" s="55"/>
      <c r="AK784" s="55"/>
      <c r="AL784" s="9">
        <v>0.45</v>
      </c>
      <c r="AM784" s="110" t="s">
        <v>41</v>
      </c>
      <c r="AN784" s="242"/>
      <c r="AO784" s="490"/>
    </row>
    <row r="785" spans="1:41" s="16" customFormat="1" ht="31.5" hidden="1" customHeight="1">
      <c r="A785" s="517"/>
      <c r="B785" s="521" t="s">
        <v>1</v>
      </c>
      <c r="C785" s="121" t="s">
        <v>846</v>
      </c>
      <c r="D785" s="57" t="s">
        <v>447</v>
      </c>
      <c r="E785" s="244" t="s">
        <v>328</v>
      </c>
      <c r="F785" s="123" t="s">
        <v>671</v>
      </c>
      <c r="G785" s="55"/>
      <c r="H785" s="55"/>
      <c r="I785" s="9"/>
      <c r="J785" s="242"/>
      <c r="K785" s="55"/>
      <c r="L785" s="55"/>
      <c r="M785" s="55"/>
      <c r="N785" s="287">
        <v>1</v>
      </c>
      <c r="O785" s="55"/>
      <c r="P785" s="55"/>
      <c r="Q785" s="9">
        <v>1</v>
      </c>
      <c r="R785" s="242" t="s">
        <v>668</v>
      </c>
      <c r="S785" s="55"/>
      <c r="T785" s="55"/>
      <c r="U785" s="55"/>
      <c r="V785" s="55"/>
      <c r="W785" s="55"/>
      <c r="X785" s="55"/>
      <c r="Y785" s="55"/>
      <c r="Z785" s="9">
        <v>1</v>
      </c>
      <c r="AA785" s="242" t="s">
        <v>668</v>
      </c>
      <c r="AB785" s="242"/>
      <c r="AC785" s="55"/>
      <c r="AD785" s="55"/>
      <c r="AE785" s="55"/>
      <c r="AF785" s="55"/>
      <c r="AG785" s="55"/>
      <c r="AH785" s="55"/>
      <c r="AI785" s="55"/>
      <c r="AJ785" s="55"/>
      <c r="AK785" s="55"/>
      <c r="AL785" s="9">
        <v>1</v>
      </c>
      <c r="AM785" s="110" t="s">
        <v>668</v>
      </c>
      <c r="AN785" s="242"/>
      <c r="AO785" s="490"/>
    </row>
    <row r="786" spans="1:41" s="16" customFormat="1" ht="24" hidden="1" customHeight="1">
      <c r="A786" s="517"/>
      <c r="B786" s="521" t="s">
        <v>1</v>
      </c>
      <c r="C786" s="121" t="s">
        <v>847</v>
      </c>
      <c r="D786" s="244" t="s">
        <v>604</v>
      </c>
      <c r="E786" s="244" t="s">
        <v>328</v>
      </c>
      <c r="F786" s="123" t="s">
        <v>671</v>
      </c>
      <c r="G786" s="55"/>
      <c r="H786" s="55"/>
      <c r="I786" s="9"/>
      <c r="J786" s="242"/>
      <c r="K786" s="55"/>
      <c r="L786" s="55"/>
      <c r="M786" s="55"/>
      <c r="N786" s="287">
        <v>1</v>
      </c>
      <c r="O786" s="55"/>
      <c r="P786" s="55"/>
      <c r="Q786" s="9">
        <v>1</v>
      </c>
      <c r="R786" s="242" t="s">
        <v>668</v>
      </c>
      <c r="S786" s="55"/>
      <c r="T786" s="55"/>
      <c r="U786" s="55"/>
      <c r="V786" s="55"/>
      <c r="W786" s="55"/>
      <c r="X786" s="55"/>
      <c r="Y786" s="55"/>
      <c r="Z786" s="9">
        <v>1</v>
      </c>
      <c r="AA786" s="242" t="s">
        <v>668</v>
      </c>
      <c r="AB786" s="242"/>
      <c r="AC786" s="55"/>
      <c r="AD786" s="55"/>
      <c r="AE786" s="55"/>
      <c r="AF786" s="55"/>
      <c r="AG786" s="55"/>
      <c r="AH786" s="55"/>
      <c r="AI786" s="55"/>
      <c r="AJ786" s="55"/>
      <c r="AK786" s="55"/>
      <c r="AL786" s="9">
        <v>1</v>
      </c>
      <c r="AM786" s="110" t="s">
        <v>668</v>
      </c>
      <c r="AN786" s="242"/>
      <c r="AO786" s="490"/>
    </row>
    <row r="787" spans="1:41" s="16" customFormat="1" ht="29.25" customHeight="1">
      <c r="A787" s="517"/>
      <c r="B787" s="521" t="s">
        <v>1</v>
      </c>
      <c r="C787" s="121" t="s">
        <v>854</v>
      </c>
      <c r="D787" s="57" t="s">
        <v>395</v>
      </c>
      <c r="E787" s="244" t="s">
        <v>328</v>
      </c>
      <c r="F787" s="123" t="s">
        <v>671</v>
      </c>
      <c r="G787" s="55"/>
      <c r="H787" s="55"/>
      <c r="I787" s="9"/>
      <c r="J787" s="242"/>
      <c r="K787" s="55"/>
      <c r="L787" s="55"/>
      <c r="M787" s="55">
        <v>1</v>
      </c>
      <c r="N787" s="287"/>
      <c r="O787" s="55"/>
      <c r="P787" s="55"/>
      <c r="Q787" s="9">
        <v>0.45</v>
      </c>
      <c r="R787" s="242" t="s">
        <v>41</v>
      </c>
      <c r="S787" s="55"/>
      <c r="T787" s="55"/>
      <c r="U787" s="55"/>
      <c r="V787" s="55">
        <v>1</v>
      </c>
      <c r="W787" s="55"/>
      <c r="X787" s="55"/>
      <c r="Y787" s="55"/>
      <c r="Z787" s="9">
        <v>0.45</v>
      </c>
      <c r="AA787" s="242" t="s">
        <v>41</v>
      </c>
      <c r="AB787" s="242"/>
      <c r="AC787" s="371">
        <v>1</v>
      </c>
      <c r="AD787" s="446"/>
      <c r="AE787" s="55"/>
      <c r="AF787" s="55">
        <v>1</v>
      </c>
      <c r="AG787" s="55"/>
      <c r="AH787" s="55"/>
      <c r="AI787" s="55"/>
      <c r="AJ787" s="55"/>
      <c r="AK787" s="55"/>
      <c r="AL787" s="9">
        <v>0.45</v>
      </c>
      <c r="AM787" s="110" t="s">
        <v>41</v>
      </c>
      <c r="AN787" s="242"/>
      <c r="AO787" s="490"/>
    </row>
    <row r="788" spans="1:41" s="16" customFormat="1" ht="33.75" customHeight="1">
      <c r="A788" s="517"/>
      <c r="B788" s="521" t="s">
        <v>1</v>
      </c>
      <c r="C788" s="121" t="s">
        <v>855</v>
      </c>
      <c r="D788" s="57" t="s">
        <v>447</v>
      </c>
      <c r="E788" s="244" t="s">
        <v>328</v>
      </c>
      <c r="F788" s="123" t="s">
        <v>671</v>
      </c>
      <c r="G788" s="55"/>
      <c r="H788" s="55"/>
      <c r="I788" s="9"/>
      <c r="J788" s="242"/>
      <c r="K788" s="55"/>
      <c r="L788" s="55"/>
      <c r="M788" s="55"/>
      <c r="N788" s="287"/>
      <c r="O788" s="55">
        <v>1</v>
      </c>
      <c r="P788" s="55"/>
      <c r="Q788" s="9">
        <v>0</v>
      </c>
      <c r="R788" s="244" t="s">
        <v>396</v>
      </c>
      <c r="S788" s="55"/>
      <c r="T788" s="55"/>
      <c r="U788" s="55"/>
      <c r="V788" s="55"/>
      <c r="W788" s="55"/>
      <c r="X788" s="55">
        <v>1</v>
      </c>
      <c r="Y788" s="55"/>
      <c r="Z788" s="9">
        <v>0</v>
      </c>
      <c r="AA788" s="244" t="s">
        <v>396</v>
      </c>
      <c r="AB788" s="421"/>
      <c r="AC788" s="371">
        <v>1</v>
      </c>
      <c r="AD788" s="446"/>
      <c r="AE788" s="55"/>
      <c r="AF788" s="55"/>
      <c r="AG788" s="55">
        <v>1</v>
      </c>
      <c r="AH788" s="55"/>
      <c r="AI788" s="55"/>
      <c r="AJ788" s="55"/>
      <c r="AK788" s="55"/>
      <c r="AL788" s="9">
        <v>1</v>
      </c>
      <c r="AM788" s="110" t="s">
        <v>668</v>
      </c>
      <c r="AN788" s="242"/>
      <c r="AO788" s="497" t="s">
        <v>856</v>
      </c>
    </row>
    <row r="789" spans="1:41" s="16" customFormat="1" ht="24.75" customHeight="1">
      <c r="A789" s="517"/>
      <c r="B789" s="521" t="s">
        <v>1</v>
      </c>
      <c r="C789" s="121" t="s">
        <v>1068</v>
      </c>
      <c r="D789" s="57" t="s">
        <v>395</v>
      </c>
      <c r="E789" s="244" t="s">
        <v>328</v>
      </c>
      <c r="F789" s="123" t="s">
        <v>671</v>
      </c>
      <c r="G789" s="55"/>
      <c r="H789" s="55"/>
      <c r="I789" s="9"/>
      <c r="J789" s="242"/>
      <c r="K789" s="55"/>
      <c r="L789" s="55"/>
      <c r="M789" s="55"/>
      <c r="N789" s="287"/>
      <c r="O789" s="55">
        <v>1</v>
      </c>
      <c r="P789" s="55"/>
      <c r="Q789" s="9">
        <v>0</v>
      </c>
      <c r="R789" s="244" t="s">
        <v>396</v>
      </c>
      <c r="S789" s="55"/>
      <c r="T789" s="55"/>
      <c r="U789" s="55"/>
      <c r="V789" s="55"/>
      <c r="W789" s="55"/>
      <c r="X789" s="55">
        <v>1</v>
      </c>
      <c r="Y789" s="55"/>
      <c r="Z789" s="9">
        <v>0</v>
      </c>
      <c r="AA789" s="244" t="s">
        <v>396</v>
      </c>
      <c r="AB789" s="421"/>
      <c r="AC789" s="371">
        <v>1</v>
      </c>
      <c r="AD789" s="446"/>
      <c r="AE789" s="55"/>
      <c r="AF789" s="55">
        <v>1</v>
      </c>
      <c r="AG789" s="55"/>
      <c r="AH789" s="55"/>
      <c r="AI789" s="55"/>
      <c r="AJ789" s="55"/>
      <c r="AK789" s="55"/>
      <c r="AL789" s="9">
        <v>0.45</v>
      </c>
      <c r="AM789" s="110" t="s">
        <v>41</v>
      </c>
      <c r="AN789" s="242"/>
      <c r="AO789" s="497" t="s">
        <v>857</v>
      </c>
    </row>
    <row r="790" spans="1:41" s="16" customFormat="1" ht="33" customHeight="1">
      <c r="A790" s="517"/>
      <c r="B790" s="521" t="s">
        <v>1</v>
      </c>
      <c r="C790" s="121" t="s">
        <v>948</v>
      </c>
      <c r="D790" s="57" t="s">
        <v>447</v>
      </c>
      <c r="E790" s="244" t="s">
        <v>328</v>
      </c>
      <c r="F790" s="123" t="s">
        <v>671</v>
      </c>
      <c r="G790" s="55"/>
      <c r="H790" s="55"/>
      <c r="I790" s="9"/>
      <c r="J790" s="242"/>
      <c r="K790" s="55"/>
      <c r="L790" s="55"/>
      <c r="M790" s="55"/>
      <c r="N790" s="287"/>
      <c r="O790" s="55">
        <v>1</v>
      </c>
      <c r="P790" s="55"/>
      <c r="Q790" s="9">
        <v>0</v>
      </c>
      <c r="R790" s="244" t="s">
        <v>396</v>
      </c>
      <c r="S790" s="55"/>
      <c r="T790" s="55"/>
      <c r="U790" s="55"/>
      <c r="V790" s="55"/>
      <c r="W790" s="55"/>
      <c r="X790" s="55">
        <v>1</v>
      </c>
      <c r="Y790" s="55"/>
      <c r="Z790" s="9">
        <v>0</v>
      </c>
      <c r="AA790" s="244" t="s">
        <v>396</v>
      </c>
      <c r="AB790" s="421"/>
      <c r="AC790" s="371">
        <v>1</v>
      </c>
      <c r="AD790" s="446"/>
      <c r="AE790" s="55"/>
      <c r="AF790" s="55"/>
      <c r="AG790" s="55">
        <v>1</v>
      </c>
      <c r="AH790" s="55"/>
      <c r="AI790" s="55"/>
      <c r="AJ790" s="55"/>
      <c r="AK790" s="55"/>
      <c r="AL790" s="9">
        <v>1</v>
      </c>
      <c r="AM790" s="110" t="s">
        <v>668</v>
      </c>
      <c r="AN790" s="242"/>
      <c r="AO790" s="497" t="s">
        <v>969</v>
      </c>
    </row>
    <row r="791" spans="1:41" s="16" customFormat="1" ht="33.75" customHeight="1">
      <c r="A791" s="517"/>
      <c r="B791" s="521" t="s">
        <v>1</v>
      </c>
      <c r="C791" s="121" t="s">
        <v>858</v>
      </c>
      <c r="D791" s="57" t="s">
        <v>447</v>
      </c>
      <c r="E791" s="244" t="s">
        <v>328</v>
      </c>
      <c r="F791" s="123" t="s">
        <v>671</v>
      </c>
      <c r="G791" s="55"/>
      <c r="H791" s="55"/>
      <c r="I791" s="9"/>
      <c r="J791" s="242"/>
      <c r="K791" s="55"/>
      <c r="L791" s="55"/>
      <c r="M791" s="55"/>
      <c r="N791" s="287"/>
      <c r="O791" s="55">
        <v>1</v>
      </c>
      <c r="P791" s="55"/>
      <c r="Q791" s="9">
        <v>0</v>
      </c>
      <c r="R791" s="244" t="s">
        <v>396</v>
      </c>
      <c r="S791" s="55"/>
      <c r="T791" s="55"/>
      <c r="U791" s="55"/>
      <c r="V791" s="55"/>
      <c r="W791" s="55"/>
      <c r="X791" s="55">
        <v>1</v>
      </c>
      <c r="Y791" s="55"/>
      <c r="Z791" s="9">
        <v>0</v>
      </c>
      <c r="AA791" s="244" t="s">
        <v>396</v>
      </c>
      <c r="AB791" s="421"/>
      <c r="AC791" s="371">
        <v>1</v>
      </c>
      <c r="AD791" s="446"/>
      <c r="AE791" s="55"/>
      <c r="AF791" s="55"/>
      <c r="AG791" s="55">
        <v>1</v>
      </c>
      <c r="AH791" s="55"/>
      <c r="AI791" s="55"/>
      <c r="AJ791" s="55"/>
      <c r="AK791" s="55"/>
      <c r="AL791" s="9">
        <v>1</v>
      </c>
      <c r="AM791" s="499" t="s">
        <v>668</v>
      </c>
      <c r="AN791" s="242"/>
      <c r="AO791" s="497" t="s">
        <v>970</v>
      </c>
    </row>
    <row r="792" spans="1:41" s="16" customFormat="1" ht="18" customHeight="1">
      <c r="A792" s="517"/>
      <c r="B792" s="521" t="s">
        <v>1</v>
      </c>
      <c r="C792" s="121" t="s">
        <v>860</v>
      </c>
      <c r="D792" s="57" t="s">
        <v>395</v>
      </c>
      <c r="E792" s="244" t="s">
        <v>328</v>
      </c>
      <c r="F792" s="123" t="s">
        <v>671</v>
      </c>
      <c r="G792" s="55"/>
      <c r="H792" s="55"/>
      <c r="I792" s="9"/>
      <c r="J792" s="242"/>
      <c r="K792" s="55"/>
      <c r="L792" s="55"/>
      <c r="M792" s="55">
        <v>1</v>
      </c>
      <c r="N792" s="288"/>
      <c r="O792" s="55"/>
      <c r="P792" s="55"/>
      <c r="Q792" s="9">
        <v>0.45</v>
      </c>
      <c r="R792" s="242" t="s">
        <v>41</v>
      </c>
      <c r="S792" s="55"/>
      <c r="T792" s="55"/>
      <c r="U792" s="55"/>
      <c r="V792" s="55">
        <v>1</v>
      </c>
      <c r="W792" s="202"/>
      <c r="X792" s="55"/>
      <c r="Y792" s="55"/>
      <c r="Z792" s="9">
        <v>0.45</v>
      </c>
      <c r="AA792" s="242" t="s">
        <v>41</v>
      </c>
      <c r="AB792" s="242"/>
      <c r="AC792" s="371">
        <v>1</v>
      </c>
      <c r="AD792" s="446"/>
      <c r="AE792" s="55"/>
      <c r="AF792" s="55">
        <v>1</v>
      </c>
      <c r="AG792" s="202"/>
      <c r="AH792" s="55"/>
      <c r="AI792" s="55"/>
      <c r="AJ792" s="55"/>
      <c r="AK792" s="55"/>
      <c r="AL792" s="9">
        <v>0.45</v>
      </c>
      <c r="AM792" s="110" t="s">
        <v>41</v>
      </c>
      <c r="AN792" s="242"/>
      <c r="AO792" s="490"/>
    </row>
    <row r="793" spans="1:41" s="16" customFormat="1" ht="18" customHeight="1">
      <c r="A793" s="517"/>
      <c r="B793" s="521" t="s">
        <v>1</v>
      </c>
      <c r="C793" s="121" t="s">
        <v>1069</v>
      </c>
      <c r="D793" s="244" t="s">
        <v>604</v>
      </c>
      <c r="E793" s="244" t="s">
        <v>328</v>
      </c>
      <c r="F793" s="123" t="s">
        <v>671</v>
      </c>
      <c r="G793" s="55"/>
      <c r="H793" s="55"/>
      <c r="I793" s="9"/>
      <c r="J793" s="242"/>
      <c r="K793" s="55"/>
      <c r="L793" s="55"/>
      <c r="M793" s="55"/>
      <c r="N793" s="287"/>
      <c r="O793" s="55">
        <v>1</v>
      </c>
      <c r="P793" s="55"/>
      <c r="Q793" s="9">
        <v>0</v>
      </c>
      <c r="R793" s="244" t="s">
        <v>396</v>
      </c>
      <c r="S793" s="55"/>
      <c r="T793" s="55"/>
      <c r="U793" s="55"/>
      <c r="V793" s="55"/>
      <c r="W793" s="55"/>
      <c r="X793" s="55">
        <v>1</v>
      </c>
      <c r="Y793" s="55"/>
      <c r="Z793" s="9">
        <v>0</v>
      </c>
      <c r="AA793" s="244" t="s">
        <v>396</v>
      </c>
      <c r="AB793" s="421"/>
      <c r="AC793" s="371">
        <v>1</v>
      </c>
      <c r="AD793" s="446"/>
      <c r="AE793" s="55"/>
      <c r="AF793" s="55"/>
      <c r="AG793" s="55">
        <v>1</v>
      </c>
      <c r="AH793" s="55"/>
      <c r="AI793" s="55"/>
      <c r="AJ793" s="55"/>
      <c r="AK793" s="55"/>
      <c r="AL793" s="9">
        <v>1</v>
      </c>
      <c r="AM793" s="499" t="s">
        <v>668</v>
      </c>
      <c r="AN793" s="242"/>
      <c r="AO793" s="490"/>
    </row>
    <row r="794" spans="1:41" s="16" customFormat="1" ht="18" customHeight="1">
      <c r="A794" s="517"/>
      <c r="B794" s="521" t="s">
        <v>1</v>
      </c>
      <c r="C794" s="121" t="s">
        <v>861</v>
      </c>
      <c r="D794" s="244" t="s">
        <v>604</v>
      </c>
      <c r="E794" s="244" t="s">
        <v>328</v>
      </c>
      <c r="F794" s="123" t="s">
        <v>671</v>
      </c>
      <c r="G794" s="55"/>
      <c r="H794" s="55"/>
      <c r="I794" s="9"/>
      <c r="J794" s="242"/>
      <c r="K794" s="55"/>
      <c r="L794" s="55"/>
      <c r="M794" s="55"/>
      <c r="N794" s="287"/>
      <c r="O794" s="55">
        <v>1</v>
      </c>
      <c r="P794" s="55"/>
      <c r="Q794" s="9">
        <v>0</v>
      </c>
      <c r="R794" s="244" t="s">
        <v>396</v>
      </c>
      <c r="S794" s="55"/>
      <c r="T794" s="55"/>
      <c r="U794" s="55"/>
      <c r="V794" s="55"/>
      <c r="W794" s="55"/>
      <c r="X794" s="55">
        <v>1</v>
      </c>
      <c r="Y794" s="55"/>
      <c r="Z794" s="9">
        <v>0</v>
      </c>
      <c r="AA794" s="244" t="s">
        <v>396</v>
      </c>
      <c r="AB794" s="421"/>
      <c r="AC794" s="371">
        <v>1</v>
      </c>
      <c r="AD794" s="446"/>
      <c r="AE794" s="55"/>
      <c r="AF794" s="55"/>
      <c r="AG794" s="55">
        <v>1</v>
      </c>
      <c r="AH794" s="55"/>
      <c r="AI794" s="55"/>
      <c r="AJ794" s="55"/>
      <c r="AK794" s="55"/>
      <c r="AL794" s="9">
        <v>1</v>
      </c>
      <c r="AM794" s="499" t="s">
        <v>668</v>
      </c>
      <c r="AN794" s="242"/>
      <c r="AO794" s="490"/>
    </row>
    <row r="795" spans="1:41" s="16" customFormat="1" ht="18" customHeight="1">
      <c r="A795" s="517"/>
      <c r="B795" s="521" t="s">
        <v>1</v>
      </c>
      <c r="C795" s="121" t="s">
        <v>862</v>
      </c>
      <c r="D795" s="244" t="s">
        <v>604</v>
      </c>
      <c r="E795" s="244" t="s">
        <v>328</v>
      </c>
      <c r="F795" s="123" t="s">
        <v>671</v>
      </c>
      <c r="G795" s="55"/>
      <c r="H795" s="55"/>
      <c r="I795" s="9"/>
      <c r="J795" s="242"/>
      <c r="K795" s="55"/>
      <c r="L795" s="55"/>
      <c r="M795" s="55"/>
      <c r="N795" s="287"/>
      <c r="O795" s="55">
        <v>1</v>
      </c>
      <c r="P795" s="55"/>
      <c r="Q795" s="9">
        <v>0</v>
      </c>
      <c r="R795" s="244" t="s">
        <v>396</v>
      </c>
      <c r="S795" s="55"/>
      <c r="T795" s="55"/>
      <c r="U795" s="55"/>
      <c r="V795" s="55"/>
      <c r="W795" s="55"/>
      <c r="X795" s="55">
        <v>1</v>
      </c>
      <c r="Y795" s="55"/>
      <c r="Z795" s="9">
        <v>0</v>
      </c>
      <c r="AA795" s="244" t="s">
        <v>396</v>
      </c>
      <c r="AB795" s="421"/>
      <c r="AC795" s="371">
        <v>1</v>
      </c>
      <c r="AD795" s="446"/>
      <c r="AE795" s="55"/>
      <c r="AF795" s="55"/>
      <c r="AG795" s="55">
        <v>1</v>
      </c>
      <c r="AH795" s="55"/>
      <c r="AI795" s="55"/>
      <c r="AJ795" s="55"/>
      <c r="AK795" s="55"/>
      <c r="AL795" s="9">
        <v>1</v>
      </c>
      <c r="AM795" s="499" t="s">
        <v>668</v>
      </c>
      <c r="AN795" s="242"/>
      <c r="AO795" s="490"/>
    </row>
    <row r="796" spans="1:41" s="16" customFormat="1" ht="18" customHeight="1">
      <c r="A796" s="517"/>
      <c r="B796" s="521" t="s">
        <v>1</v>
      </c>
      <c r="C796" s="121" t="s">
        <v>863</v>
      </c>
      <c r="D796" s="244" t="s">
        <v>604</v>
      </c>
      <c r="E796" s="244" t="s">
        <v>328</v>
      </c>
      <c r="F796" s="123" t="s">
        <v>671</v>
      </c>
      <c r="G796" s="55"/>
      <c r="H796" s="55"/>
      <c r="I796" s="9"/>
      <c r="J796" s="242"/>
      <c r="K796" s="55"/>
      <c r="L796" s="55"/>
      <c r="M796" s="55"/>
      <c r="N796" s="287"/>
      <c r="O796" s="55">
        <v>1</v>
      </c>
      <c r="P796" s="55"/>
      <c r="Q796" s="9">
        <v>0</v>
      </c>
      <c r="R796" s="244" t="s">
        <v>396</v>
      </c>
      <c r="S796" s="55"/>
      <c r="T796" s="55"/>
      <c r="U796" s="55"/>
      <c r="V796" s="55"/>
      <c r="W796" s="55"/>
      <c r="X796" s="55">
        <v>1</v>
      </c>
      <c r="Y796" s="55"/>
      <c r="Z796" s="9">
        <v>0</v>
      </c>
      <c r="AA796" s="244" t="s">
        <v>396</v>
      </c>
      <c r="AB796" s="421"/>
      <c r="AC796" s="371">
        <v>1</v>
      </c>
      <c r="AD796" s="446"/>
      <c r="AE796" s="55"/>
      <c r="AF796" s="55"/>
      <c r="AG796" s="55">
        <v>1</v>
      </c>
      <c r="AH796" s="55"/>
      <c r="AI796" s="55"/>
      <c r="AJ796" s="55"/>
      <c r="AK796" s="55"/>
      <c r="AL796" s="9">
        <v>1</v>
      </c>
      <c r="AM796" s="499" t="s">
        <v>668</v>
      </c>
      <c r="AN796" s="242"/>
      <c r="AO796" s="490"/>
    </row>
    <row r="797" spans="1:41" s="16" customFormat="1" ht="18" customHeight="1">
      <c r="A797" s="517"/>
      <c r="B797" s="521" t="s">
        <v>1</v>
      </c>
      <c r="C797" s="121" t="s">
        <v>864</v>
      </c>
      <c r="D797" s="57" t="s">
        <v>395</v>
      </c>
      <c r="E797" s="244" t="s">
        <v>328</v>
      </c>
      <c r="F797" s="123" t="s">
        <v>671</v>
      </c>
      <c r="G797" s="55"/>
      <c r="H797" s="55"/>
      <c r="I797" s="9"/>
      <c r="J797" s="242"/>
      <c r="K797" s="55"/>
      <c r="L797" s="55"/>
      <c r="M797" s="55"/>
      <c r="N797" s="287"/>
      <c r="O797" s="55">
        <v>1</v>
      </c>
      <c r="P797" s="55"/>
      <c r="Q797" s="9">
        <v>0</v>
      </c>
      <c r="R797" s="244" t="s">
        <v>396</v>
      </c>
      <c r="S797" s="55"/>
      <c r="T797" s="55"/>
      <c r="U797" s="55"/>
      <c r="V797" s="55"/>
      <c r="W797" s="55"/>
      <c r="X797" s="55">
        <v>1</v>
      </c>
      <c r="Y797" s="55"/>
      <c r="Z797" s="9">
        <v>0</v>
      </c>
      <c r="AA797" s="244" t="s">
        <v>396</v>
      </c>
      <c r="AB797" s="421"/>
      <c r="AC797" s="371">
        <v>1</v>
      </c>
      <c r="AD797" s="446"/>
      <c r="AE797" s="55"/>
      <c r="AF797" s="55">
        <v>1</v>
      </c>
      <c r="AG797" s="55"/>
      <c r="AH797" s="55"/>
      <c r="AI797" s="55"/>
      <c r="AJ797" s="55"/>
      <c r="AK797" s="55"/>
      <c r="AL797" s="9">
        <v>0.45</v>
      </c>
      <c r="AM797" s="110" t="s">
        <v>41</v>
      </c>
      <c r="AN797" s="242"/>
      <c r="AO797" s="490"/>
    </row>
    <row r="798" spans="1:41" s="16" customFormat="1" ht="18" customHeight="1">
      <c r="A798" s="517"/>
      <c r="B798" s="521" t="s">
        <v>1</v>
      </c>
      <c r="C798" s="121" t="s">
        <v>865</v>
      </c>
      <c r="D798" s="244" t="s">
        <v>604</v>
      </c>
      <c r="E798" s="244" t="s">
        <v>328</v>
      </c>
      <c r="F798" s="123" t="s">
        <v>671</v>
      </c>
      <c r="G798" s="55"/>
      <c r="H798" s="55"/>
      <c r="I798" s="9"/>
      <c r="J798" s="242"/>
      <c r="K798" s="55"/>
      <c r="L798" s="55"/>
      <c r="M798" s="55"/>
      <c r="N798" s="287"/>
      <c r="O798" s="55">
        <v>1</v>
      </c>
      <c r="P798" s="55"/>
      <c r="Q798" s="9">
        <v>0</v>
      </c>
      <c r="R798" s="244" t="s">
        <v>396</v>
      </c>
      <c r="S798" s="55"/>
      <c r="T798" s="55"/>
      <c r="U798" s="55"/>
      <c r="V798" s="55"/>
      <c r="W798" s="55"/>
      <c r="X798" s="55">
        <v>1</v>
      </c>
      <c r="Y798" s="55"/>
      <c r="Z798" s="9">
        <v>0</v>
      </c>
      <c r="AA798" s="244" t="s">
        <v>396</v>
      </c>
      <c r="AB798" s="421"/>
      <c r="AC798" s="371">
        <v>1</v>
      </c>
      <c r="AD798" s="446"/>
      <c r="AE798" s="55"/>
      <c r="AF798" s="55"/>
      <c r="AG798" s="55">
        <v>1</v>
      </c>
      <c r="AH798" s="55"/>
      <c r="AI798" s="55"/>
      <c r="AJ798" s="55"/>
      <c r="AK798" s="55"/>
      <c r="AL798" s="9">
        <v>1</v>
      </c>
      <c r="AM798" s="499" t="s">
        <v>668</v>
      </c>
      <c r="AN798" s="242"/>
      <c r="AO798" s="490"/>
    </row>
    <row r="799" spans="1:41" s="16" customFormat="1" ht="18" customHeight="1">
      <c r="A799" s="517"/>
      <c r="B799" s="521" t="s">
        <v>1</v>
      </c>
      <c r="C799" s="121" t="s">
        <v>866</v>
      </c>
      <c r="D799" s="244" t="s">
        <v>604</v>
      </c>
      <c r="E799" s="244" t="s">
        <v>328</v>
      </c>
      <c r="F799" s="123" t="s">
        <v>671</v>
      </c>
      <c r="G799" s="55"/>
      <c r="H799" s="55"/>
      <c r="I799" s="9"/>
      <c r="J799" s="242"/>
      <c r="K799" s="55"/>
      <c r="L799" s="55"/>
      <c r="M799" s="55"/>
      <c r="N799" s="287"/>
      <c r="O799" s="55">
        <v>1</v>
      </c>
      <c r="P799" s="55"/>
      <c r="Q799" s="9">
        <v>0</v>
      </c>
      <c r="R799" s="244" t="s">
        <v>396</v>
      </c>
      <c r="S799" s="55"/>
      <c r="T799" s="55"/>
      <c r="U799" s="55"/>
      <c r="V799" s="55"/>
      <c r="W799" s="55"/>
      <c r="X799" s="55">
        <v>1</v>
      </c>
      <c r="Y799" s="55"/>
      <c r="Z799" s="9">
        <v>0</v>
      </c>
      <c r="AA799" s="244" t="s">
        <v>396</v>
      </c>
      <c r="AB799" s="421"/>
      <c r="AC799" s="371">
        <v>1</v>
      </c>
      <c r="AD799" s="446"/>
      <c r="AE799" s="55"/>
      <c r="AF799" s="55"/>
      <c r="AG799" s="55">
        <v>1</v>
      </c>
      <c r="AH799" s="55"/>
      <c r="AI799" s="55"/>
      <c r="AJ799" s="55"/>
      <c r="AK799" s="55"/>
      <c r="AL799" s="9">
        <v>1</v>
      </c>
      <c r="AM799" s="499" t="s">
        <v>668</v>
      </c>
      <c r="AN799" s="242"/>
      <c r="AO799" s="490"/>
    </row>
    <row r="800" spans="1:41" s="16" customFormat="1" ht="18" customHeight="1">
      <c r="A800" s="517"/>
      <c r="B800" s="521" t="s">
        <v>1</v>
      </c>
      <c r="C800" s="121" t="s">
        <v>867</v>
      </c>
      <c r="D800" s="244" t="s">
        <v>604</v>
      </c>
      <c r="E800" s="244" t="s">
        <v>328</v>
      </c>
      <c r="F800" s="123" t="s">
        <v>671</v>
      </c>
      <c r="G800" s="55"/>
      <c r="H800" s="55"/>
      <c r="I800" s="9"/>
      <c r="J800" s="242"/>
      <c r="K800" s="55"/>
      <c r="L800" s="55"/>
      <c r="M800" s="55"/>
      <c r="N800" s="287"/>
      <c r="O800" s="55">
        <v>1</v>
      </c>
      <c r="P800" s="55"/>
      <c r="Q800" s="9">
        <v>0</v>
      </c>
      <c r="R800" s="244" t="s">
        <v>396</v>
      </c>
      <c r="S800" s="55"/>
      <c r="T800" s="55"/>
      <c r="U800" s="55"/>
      <c r="V800" s="55"/>
      <c r="W800" s="55"/>
      <c r="X800" s="55">
        <v>1</v>
      </c>
      <c r="Y800" s="55"/>
      <c r="Z800" s="9">
        <v>0</v>
      </c>
      <c r="AA800" s="244" t="s">
        <v>396</v>
      </c>
      <c r="AB800" s="421"/>
      <c r="AC800" s="371">
        <v>1</v>
      </c>
      <c r="AD800" s="446"/>
      <c r="AE800" s="55"/>
      <c r="AF800" s="55"/>
      <c r="AG800" s="55">
        <v>1</v>
      </c>
      <c r="AH800" s="55"/>
      <c r="AI800" s="55"/>
      <c r="AJ800" s="55"/>
      <c r="AK800" s="55"/>
      <c r="AL800" s="9">
        <v>1</v>
      </c>
      <c r="AM800" s="110" t="s">
        <v>668</v>
      </c>
      <c r="AN800" s="242"/>
      <c r="AO800" s="490"/>
    </row>
    <row r="801" spans="1:41" s="16" customFormat="1" ht="18" customHeight="1">
      <c r="A801" s="517"/>
      <c r="B801" s="521" t="s">
        <v>1</v>
      </c>
      <c r="C801" s="121" t="s">
        <v>868</v>
      </c>
      <c r="D801" s="244" t="s">
        <v>604</v>
      </c>
      <c r="E801" s="244" t="s">
        <v>328</v>
      </c>
      <c r="F801" s="123" t="s">
        <v>671</v>
      </c>
      <c r="G801" s="55"/>
      <c r="H801" s="55"/>
      <c r="I801" s="9"/>
      <c r="J801" s="242"/>
      <c r="K801" s="55"/>
      <c r="L801" s="55"/>
      <c r="M801" s="55"/>
      <c r="N801" s="287"/>
      <c r="O801" s="55">
        <v>1</v>
      </c>
      <c r="P801" s="55"/>
      <c r="Q801" s="9">
        <v>0</v>
      </c>
      <c r="R801" s="244" t="s">
        <v>396</v>
      </c>
      <c r="S801" s="55"/>
      <c r="T801" s="55"/>
      <c r="U801" s="55"/>
      <c r="V801" s="55"/>
      <c r="W801" s="55"/>
      <c r="X801" s="55">
        <v>1</v>
      </c>
      <c r="Y801" s="55"/>
      <c r="Z801" s="9">
        <v>0</v>
      </c>
      <c r="AA801" s="244" t="s">
        <v>396</v>
      </c>
      <c r="AB801" s="421"/>
      <c r="AC801" s="371">
        <v>1</v>
      </c>
      <c r="AD801" s="446"/>
      <c r="AE801" s="55"/>
      <c r="AF801" s="55"/>
      <c r="AG801" s="55">
        <v>1</v>
      </c>
      <c r="AH801" s="55"/>
      <c r="AI801" s="55"/>
      <c r="AJ801" s="55"/>
      <c r="AK801" s="55"/>
      <c r="AL801" s="9">
        <v>1</v>
      </c>
      <c r="AM801" s="110" t="s">
        <v>668</v>
      </c>
      <c r="AN801" s="242"/>
      <c r="AO801" s="490"/>
    </row>
    <row r="802" spans="1:41" s="16" customFormat="1" ht="18" customHeight="1">
      <c r="A802" s="517"/>
      <c r="B802" s="521" t="s">
        <v>1</v>
      </c>
      <c r="C802" s="121" t="s">
        <v>869</v>
      </c>
      <c r="D802" s="244" t="s">
        <v>604</v>
      </c>
      <c r="E802" s="244" t="s">
        <v>328</v>
      </c>
      <c r="F802" s="123" t="s">
        <v>687</v>
      </c>
      <c r="G802" s="55"/>
      <c r="H802" s="55"/>
      <c r="I802" s="9"/>
      <c r="J802" s="242"/>
      <c r="K802" s="55"/>
      <c r="L802" s="202"/>
      <c r="M802" s="202"/>
      <c r="N802" s="288"/>
      <c r="O802" s="202">
        <v>1</v>
      </c>
      <c r="P802" s="202"/>
      <c r="Q802" s="9">
        <v>0</v>
      </c>
      <c r="R802" s="244" t="s">
        <v>396</v>
      </c>
      <c r="S802" s="55"/>
      <c r="T802" s="55"/>
      <c r="U802" s="202"/>
      <c r="V802" s="202"/>
      <c r="W802" s="202"/>
      <c r="X802" s="202">
        <v>1</v>
      </c>
      <c r="Y802" s="202"/>
      <c r="Z802" s="9">
        <v>0</v>
      </c>
      <c r="AA802" s="244" t="s">
        <v>396</v>
      </c>
      <c r="AB802" s="421"/>
      <c r="AC802" s="371">
        <v>1</v>
      </c>
      <c r="AD802" s="446"/>
      <c r="AE802" s="202"/>
      <c r="AF802" s="202"/>
      <c r="AG802" s="55">
        <v>1</v>
      </c>
      <c r="AH802" s="202"/>
      <c r="AI802" s="202"/>
      <c r="AJ802" s="202"/>
      <c r="AK802" s="202"/>
      <c r="AL802" s="9">
        <v>1</v>
      </c>
      <c r="AM802" s="110" t="s">
        <v>668</v>
      </c>
      <c r="AN802" s="242" t="s">
        <v>995</v>
      </c>
      <c r="AO802" s="490"/>
    </row>
    <row r="803" spans="1:41" s="16" customFormat="1" ht="18" customHeight="1">
      <c r="A803" s="517"/>
      <c r="B803" s="521" t="s">
        <v>1</v>
      </c>
      <c r="C803" s="121" t="s">
        <v>870</v>
      </c>
      <c r="D803" s="57" t="s">
        <v>395</v>
      </c>
      <c r="E803" s="244" t="s">
        <v>328</v>
      </c>
      <c r="F803" s="123" t="s">
        <v>687</v>
      </c>
      <c r="G803" s="55"/>
      <c r="H803" s="55"/>
      <c r="I803" s="9"/>
      <c r="J803" s="242"/>
      <c r="K803" s="55"/>
      <c r="L803" s="55"/>
      <c r="M803" s="55">
        <v>1</v>
      </c>
      <c r="N803" s="288"/>
      <c r="O803" s="55"/>
      <c r="P803" s="55"/>
      <c r="Q803" s="9">
        <v>0.45</v>
      </c>
      <c r="R803" s="242" t="s">
        <v>41</v>
      </c>
      <c r="S803" s="55"/>
      <c r="T803" s="55"/>
      <c r="U803" s="55"/>
      <c r="V803" s="55">
        <v>1</v>
      </c>
      <c r="W803" s="202"/>
      <c r="X803" s="55"/>
      <c r="Y803" s="55"/>
      <c r="Z803" s="9">
        <v>0.45</v>
      </c>
      <c r="AA803" s="242" t="s">
        <v>41</v>
      </c>
      <c r="AB803" s="242"/>
      <c r="AC803" s="371">
        <v>1</v>
      </c>
      <c r="AD803" s="446"/>
      <c r="AE803" s="55"/>
      <c r="AF803" s="55"/>
      <c r="AG803" s="55">
        <v>1</v>
      </c>
      <c r="AH803" s="55"/>
      <c r="AI803" s="55"/>
      <c r="AJ803" s="55"/>
      <c r="AK803" s="55"/>
      <c r="AL803" s="9">
        <v>1</v>
      </c>
      <c r="AM803" s="110" t="s">
        <v>668</v>
      </c>
      <c r="AN803" s="242" t="s">
        <v>994</v>
      </c>
      <c r="AO803" s="490"/>
    </row>
    <row r="804" spans="1:41" s="16" customFormat="1" ht="18" customHeight="1">
      <c r="A804" s="517"/>
      <c r="B804" s="521" t="s">
        <v>1</v>
      </c>
      <c r="C804" s="121" t="s">
        <v>871</v>
      </c>
      <c r="D804" s="244" t="s">
        <v>604</v>
      </c>
      <c r="E804" s="244" t="s">
        <v>328</v>
      </c>
      <c r="F804" s="123" t="s">
        <v>685</v>
      </c>
      <c r="G804" s="55"/>
      <c r="H804" s="55"/>
      <c r="I804" s="9"/>
      <c r="J804" s="242"/>
      <c r="K804" s="55"/>
      <c r="L804" s="202"/>
      <c r="M804" s="202"/>
      <c r="N804" s="288"/>
      <c r="O804" s="202">
        <v>1</v>
      </c>
      <c r="P804" s="202"/>
      <c r="Q804" s="9">
        <v>0</v>
      </c>
      <c r="R804" s="244" t="s">
        <v>396</v>
      </c>
      <c r="S804" s="55"/>
      <c r="T804" s="55"/>
      <c r="U804" s="202"/>
      <c r="V804" s="202"/>
      <c r="W804" s="202"/>
      <c r="X804" s="202">
        <v>1</v>
      </c>
      <c r="Y804" s="202"/>
      <c r="Z804" s="9">
        <v>0</v>
      </c>
      <c r="AA804" s="244" t="s">
        <v>396</v>
      </c>
      <c r="AB804" s="421"/>
      <c r="AC804" s="371">
        <v>1</v>
      </c>
      <c r="AD804" s="446"/>
      <c r="AE804" s="202"/>
      <c r="AF804" s="202"/>
      <c r="AG804" s="55">
        <v>1</v>
      </c>
      <c r="AH804" s="202"/>
      <c r="AI804" s="202"/>
      <c r="AJ804" s="202"/>
      <c r="AK804" s="202"/>
      <c r="AL804" s="9">
        <v>1</v>
      </c>
      <c r="AM804" s="499" t="s">
        <v>668</v>
      </c>
      <c r="AN804" s="242" t="s">
        <v>995</v>
      </c>
      <c r="AO804" s="490"/>
    </row>
    <row r="805" spans="1:41" s="16" customFormat="1" ht="18" customHeight="1">
      <c r="A805" s="517"/>
      <c r="B805" s="521" t="s">
        <v>1</v>
      </c>
      <c r="C805" s="121" t="s">
        <v>872</v>
      </c>
      <c r="D805" s="244" t="s">
        <v>604</v>
      </c>
      <c r="E805" s="244" t="s">
        <v>328</v>
      </c>
      <c r="F805" s="123" t="s">
        <v>681</v>
      </c>
      <c r="G805" s="55"/>
      <c r="H805" s="55"/>
      <c r="I805" s="9"/>
      <c r="J805" s="242"/>
      <c r="K805" s="55"/>
      <c r="L805" s="202"/>
      <c r="M805" s="202"/>
      <c r="N805" s="288"/>
      <c r="O805" s="202">
        <v>1</v>
      </c>
      <c r="P805" s="202"/>
      <c r="Q805" s="9">
        <v>0</v>
      </c>
      <c r="R805" s="244" t="s">
        <v>396</v>
      </c>
      <c r="S805" s="55"/>
      <c r="T805" s="55"/>
      <c r="U805" s="202"/>
      <c r="V805" s="202"/>
      <c r="W805" s="202"/>
      <c r="X805" s="202">
        <v>1</v>
      </c>
      <c r="Y805" s="202"/>
      <c r="Z805" s="9">
        <v>0</v>
      </c>
      <c r="AA805" s="244" t="s">
        <v>396</v>
      </c>
      <c r="AB805" s="421"/>
      <c r="AC805" s="371">
        <v>1</v>
      </c>
      <c r="AD805" s="446"/>
      <c r="AE805" s="202"/>
      <c r="AF805" s="202"/>
      <c r="AG805" s="55">
        <v>1</v>
      </c>
      <c r="AH805" s="202"/>
      <c r="AI805" s="202"/>
      <c r="AJ805" s="202"/>
      <c r="AK805" s="202"/>
      <c r="AL805" s="9">
        <v>1</v>
      </c>
      <c r="AM805" s="110" t="s">
        <v>668</v>
      </c>
      <c r="AN805" s="242" t="s">
        <v>994</v>
      </c>
      <c r="AO805" s="490" t="s">
        <v>730</v>
      </c>
    </row>
    <row r="806" spans="1:41" s="16" customFormat="1" ht="18" customHeight="1">
      <c r="A806" s="517"/>
      <c r="B806" s="521" t="s">
        <v>1</v>
      </c>
      <c r="C806" s="121" t="s">
        <v>959</v>
      </c>
      <c r="D806" s="244" t="s">
        <v>604</v>
      </c>
      <c r="E806" s="244" t="s">
        <v>328</v>
      </c>
      <c r="F806" s="123" t="s">
        <v>687</v>
      </c>
      <c r="G806" s="55"/>
      <c r="H806" s="55"/>
      <c r="I806" s="9"/>
      <c r="J806" s="242"/>
      <c r="K806" s="55"/>
      <c r="L806" s="202"/>
      <c r="M806" s="202"/>
      <c r="N806" s="288"/>
      <c r="O806" s="202">
        <v>1</v>
      </c>
      <c r="P806" s="202"/>
      <c r="Q806" s="9">
        <v>0</v>
      </c>
      <c r="R806" s="244" t="s">
        <v>396</v>
      </c>
      <c r="S806" s="55"/>
      <c r="T806" s="55"/>
      <c r="U806" s="202"/>
      <c r="V806" s="202"/>
      <c r="W806" s="202"/>
      <c r="X806" s="202">
        <v>1</v>
      </c>
      <c r="Y806" s="202"/>
      <c r="Z806" s="9">
        <v>0</v>
      </c>
      <c r="AA806" s="244" t="s">
        <v>396</v>
      </c>
      <c r="AB806" s="421"/>
      <c r="AC806" s="371">
        <v>1</v>
      </c>
      <c r="AD806" s="446"/>
      <c r="AE806" s="202"/>
      <c r="AF806" s="202"/>
      <c r="AG806" s="55">
        <v>1</v>
      </c>
      <c r="AH806" s="202"/>
      <c r="AI806" s="202"/>
      <c r="AJ806" s="202"/>
      <c r="AK806" s="202"/>
      <c r="AL806" s="9">
        <v>1</v>
      </c>
      <c r="AM806" s="499" t="s">
        <v>668</v>
      </c>
      <c r="AN806" s="242" t="s">
        <v>994</v>
      </c>
      <c r="AO806" s="490"/>
    </row>
    <row r="807" spans="1:41" s="16" customFormat="1" ht="18" customHeight="1">
      <c r="A807" s="517"/>
      <c r="B807" s="521" t="s">
        <v>1</v>
      </c>
      <c r="C807" s="121" t="s">
        <v>873</v>
      </c>
      <c r="D807" s="57" t="s">
        <v>395</v>
      </c>
      <c r="E807" s="244" t="s">
        <v>328</v>
      </c>
      <c r="F807" s="123" t="s">
        <v>683</v>
      </c>
      <c r="G807" s="55"/>
      <c r="H807" s="55"/>
      <c r="I807" s="9"/>
      <c r="J807" s="242"/>
      <c r="K807" s="55"/>
      <c r="L807" s="202"/>
      <c r="M807" s="202">
        <v>1</v>
      </c>
      <c r="N807" s="288"/>
      <c r="O807" s="202"/>
      <c r="P807" s="202"/>
      <c r="Q807" s="9">
        <v>0.45</v>
      </c>
      <c r="R807" s="242" t="s">
        <v>41</v>
      </c>
      <c r="S807" s="55"/>
      <c r="T807" s="55"/>
      <c r="U807" s="202"/>
      <c r="V807" s="202">
        <v>1</v>
      </c>
      <c r="W807" s="202"/>
      <c r="X807" s="202"/>
      <c r="Y807" s="202"/>
      <c r="Z807" s="9">
        <v>0.45</v>
      </c>
      <c r="AA807" s="242" t="s">
        <v>41</v>
      </c>
      <c r="AB807" s="242"/>
      <c r="AC807" s="371">
        <v>1</v>
      </c>
      <c r="AD807" s="446"/>
      <c r="AE807" s="202"/>
      <c r="AF807" s="55"/>
      <c r="AG807" s="55">
        <v>1</v>
      </c>
      <c r="AH807" s="202"/>
      <c r="AI807" s="202"/>
      <c r="AJ807" s="202"/>
      <c r="AK807" s="202"/>
      <c r="AL807" s="9">
        <v>1</v>
      </c>
      <c r="AM807" s="499" t="s">
        <v>668</v>
      </c>
      <c r="AN807" s="242" t="s">
        <v>994</v>
      </c>
      <c r="AO807" s="490"/>
    </row>
    <row r="808" spans="1:41" s="16" customFormat="1" ht="18" customHeight="1">
      <c r="A808" s="517"/>
      <c r="B808" s="521" t="s">
        <v>1</v>
      </c>
      <c r="C808" s="121" t="s">
        <v>874</v>
      </c>
      <c r="D808" s="244" t="s">
        <v>604</v>
      </c>
      <c r="E808" s="244" t="s">
        <v>328</v>
      </c>
      <c r="F808" s="123" t="s">
        <v>687</v>
      </c>
      <c r="G808" s="55"/>
      <c r="H808" s="55"/>
      <c r="I808" s="9"/>
      <c r="J808" s="242"/>
      <c r="K808" s="55"/>
      <c r="L808" s="202"/>
      <c r="M808" s="202"/>
      <c r="N808" s="288"/>
      <c r="O808" s="202">
        <v>1</v>
      </c>
      <c r="P808" s="202"/>
      <c r="Q808" s="9">
        <v>0</v>
      </c>
      <c r="R808" s="244" t="s">
        <v>396</v>
      </c>
      <c r="S808" s="55"/>
      <c r="T808" s="55"/>
      <c r="U808" s="202"/>
      <c r="V808" s="202"/>
      <c r="W808" s="202"/>
      <c r="X808" s="202">
        <v>1</v>
      </c>
      <c r="Y808" s="202"/>
      <c r="Z808" s="9">
        <v>0</v>
      </c>
      <c r="AA808" s="244" t="s">
        <v>396</v>
      </c>
      <c r="AB808" s="421"/>
      <c r="AC808" s="371">
        <v>1</v>
      </c>
      <c r="AD808" s="446"/>
      <c r="AE808" s="202"/>
      <c r="AF808" s="202"/>
      <c r="AG808" s="55">
        <v>1</v>
      </c>
      <c r="AH808" s="202"/>
      <c r="AI808" s="202"/>
      <c r="AJ808" s="202"/>
      <c r="AK808" s="202"/>
      <c r="AL808" s="9">
        <v>1</v>
      </c>
      <c r="AM808" s="499" t="s">
        <v>668</v>
      </c>
      <c r="AN808" s="242" t="s">
        <v>994</v>
      </c>
      <c r="AO808" s="490"/>
    </row>
    <row r="809" spans="1:41" s="16" customFormat="1" ht="18" customHeight="1">
      <c r="A809" s="517"/>
      <c r="B809" s="521" t="s">
        <v>1</v>
      </c>
      <c r="C809" s="121" t="s">
        <v>1113</v>
      </c>
      <c r="D809" s="263" t="s">
        <v>447</v>
      </c>
      <c r="E809" s="379" t="s">
        <v>328</v>
      </c>
      <c r="F809" s="123" t="s">
        <v>740</v>
      </c>
      <c r="G809" s="55"/>
      <c r="H809" s="55"/>
      <c r="I809" s="9"/>
      <c r="J809" s="242"/>
      <c r="K809" s="55"/>
      <c r="L809" s="202"/>
      <c r="M809" s="202"/>
      <c r="N809" s="288"/>
      <c r="O809" s="202">
        <v>1</v>
      </c>
      <c r="P809" s="202"/>
      <c r="Q809" s="9">
        <v>0</v>
      </c>
      <c r="R809" s="244" t="s">
        <v>396</v>
      </c>
      <c r="S809" s="55"/>
      <c r="T809" s="55"/>
      <c r="U809" s="202"/>
      <c r="V809" s="202"/>
      <c r="W809" s="202"/>
      <c r="X809" s="202">
        <v>1</v>
      </c>
      <c r="Y809" s="202"/>
      <c r="Z809" s="9">
        <v>0</v>
      </c>
      <c r="AA809" s="244" t="s">
        <v>396</v>
      </c>
      <c r="AB809" s="421"/>
      <c r="AC809" s="371">
        <v>1</v>
      </c>
      <c r="AD809" s="446"/>
      <c r="AE809" s="202"/>
      <c r="AF809" s="202"/>
      <c r="AG809" s="202"/>
      <c r="AH809" s="202">
        <v>1</v>
      </c>
      <c r="AI809" s="202"/>
      <c r="AJ809" s="202"/>
      <c r="AK809" s="202"/>
      <c r="AL809" s="9">
        <v>0</v>
      </c>
      <c r="AM809" s="499" t="s">
        <v>396</v>
      </c>
      <c r="AN809" s="242"/>
      <c r="AO809" s="490"/>
    </row>
    <row r="810" spans="1:41" s="16" customFormat="1" ht="18" customHeight="1">
      <c r="A810" s="517"/>
      <c r="B810" s="521" t="s">
        <v>1</v>
      </c>
      <c r="C810" s="121" t="s">
        <v>947</v>
      </c>
      <c r="D810" s="263" t="s">
        <v>447</v>
      </c>
      <c r="E810" s="379" t="s">
        <v>328</v>
      </c>
      <c r="F810" s="123" t="s">
        <v>740</v>
      </c>
      <c r="G810" s="55"/>
      <c r="H810" s="55"/>
      <c r="I810" s="9"/>
      <c r="J810" s="242"/>
      <c r="K810" s="55"/>
      <c r="L810" s="202"/>
      <c r="M810" s="202"/>
      <c r="N810" s="288"/>
      <c r="O810" s="202">
        <v>1</v>
      </c>
      <c r="P810" s="202"/>
      <c r="Q810" s="9">
        <v>0</v>
      </c>
      <c r="R810" s="244" t="s">
        <v>396</v>
      </c>
      <c r="S810" s="55"/>
      <c r="T810" s="55"/>
      <c r="U810" s="202"/>
      <c r="V810" s="202"/>
      <c r="W810" s="202"/>
      <c r="X810" s="202">
        <v>1</v>
      </c>
      <c r="Y810" s="202"/>
      <c r="Z810" s="9">
        <v>0</v>
      </c>
      <c r="AA810" s="244" t="s">
        <v>396</v>
      </c>
      <c r="AB810" s="421"/>
      <c r="AC810" s="371">
        <v>1</v>
      </c>
      <c r="AD810" s="446"/>
      <c r="AE810" s="202"/>
      <c r="AF810" s="202"/>
      <c r="AG810" s="202"/>
      <c r="AH810" s="202">
        <v>1</v>
      </c>
      <c r="AI810" s="202"/>
      <c r="AJ810" s="202"/>
      <c r="AK810" s="202"/>
      <c r="AL810" s="9">
        <v>0</v>
      </c>
      <c r="AM810" s="499" t="s">
        <v>396</v>
      </c>
      <c r="AN810" s="242"/>
      <c r="AO810" s="490"/>
    </row>
    <row r="811" spans="1:41" s="16" customFormat="1" ht="18" customHeight="1">
      <c r="A811" s="517"/>
      <c r="B811" s="521" t="s">
        <v>1</v>
      </c>
      <c r="C811" s="121" t="s">
        <v>944</v>
      </c>
      <c r="D811" s="263" t="s">
        <v>447</v>
      </c>
      <c r="E811" s="379" t="s">
        <v>328</v>
      </c>
      <c r="F811" s="123" t="s">
        <v>740</v>
      </c>
      <c r="G811" s="55"/>
      <c r="H811" s="55"/>
      <c r="I811" s="9"/>
      <c r="J811" s="242"/>
      <c r="K811" s="55"/>
      <c r="L811" s="202"/>
      <c r="M811" s="202"/>
      <c r="N811" s="288"/>
      <c r="O811" s="202">
        <v>1</v>
      </c>
      <c r="P811" s="202"/>
      <c r="Q811" s="9">
        <v>0</v>
      </c>
      <c r="R811" s="244" t="s">
        <v>396</v>
      </c>
      <c r="S811" s="55"/>
      <c r="T811" s="55"/>
      <c r="U811" s="202"/>
      <c r="V811" s="202"/>
      <c r="W811" s="202"/>
      <c r="X811" s="202">
        <v>1</v>
      </c>
      <c r="Y811" s="202"/>
      <c r="Z811" s="9">
        <v>0</v>
      </c>
      <c r="AA811" s="244" t="s">
        <v>396</v>
      </c>
      <c r="AB811" s="421"/>
      <c r="AC811" s="371">
        <v>1</v>
      </c>
      <c r="AD811" s="446"/>
      <c r="AE811" s="202"/>
      <c r="AF811" s="202"/>
      <c r="AG811" s="202"/>
      <c r="AH811" s="202">
        <v>1</v>
      </c>
      <c r="AI811" s="202"/>
      <c r="AJ811" s="202"/>
      <c r="AK811" s="202"/>
      <c r="AL811" s="9">
        <v>0</v>
      </c>
      <c r="AM811" s="499" t="s">
        <v>396</v>
      </c>
      <c r="AN811" s="242"/>
      <c r="AO811" s="490"/>
    </row>
    <row r="812" spans="1:41" s="16" customFormat="1" ht="18" customHeight="1">
      <c r="A812" s="517"/>
      <c r="B812" s="521" t="s">
        <v>1</v>
      </c>
      <c r="C812" s="121" t="s">
        <v>945</v>
      </c>
      <c r="D812" s="263" t="s">
        <v>447</v>
      </c>
      <c r="E812" s="379" t="s">
        <v>328</v>
      </c>
      <c r="F812" s="123" t="s">
        <v>740</v>
      </c>
      <c r="G812" s="55"/>
      <c r="H812" s="55"/>
      <c r="I812" s="9"/>
      <c r="J812" s="242"/>
      <c r="K812" s="55"/>
      <c r="L812" s="202"/>
      <c r="M812" s="202"/>
      <c r="N812" s="288"/>
      <c r="O812" s="202">
        <v>1</v>
      </c>
      <c r="P812" s="202"/>
      <c r="Q812" s="9">
        <v>0</v>
      </c>
      <c r="R812" s="244" t="s">
        <v>396</v>
      </c>
      <c r="S812" s="55"/>
      <c r="T812" s="55"/>
      <c r="U812" s="202"/>
      <c r="V812" s="202"/>
      <c r="W812" s="202"/>
      <c r="X812" s="202">
        <v>1</v>
      </c>
      <c r="Y812" s="202"/>
      <c r="Z812" s="9">
        <v>0</v>
      </c>
      <c r="AA812" s="244" t="s">
        <v>396</v>
      </c>
      <c r="AB812" s="421"/>
      <c r="AC812" s="371">
        <v>1</v>
      </c>
      <c r="AD812" s="446"/>
      <c r="AE812" s="202"/>
      <c r="AF812" s="202"/>
      <c r="AG812" s="202"/>
      <c r="AH812" s="202">
        <v>1</v>
      </c>
      <c r="AI812" s="202"/>
      <c r="AJ812" s="202"/>
      <c r="AK812" s="202"/>
      <c r="AL812" s="9">
        <v>0</v>
      </c>
      <c r="AM812" s="499" t="s">
        <v>396</v>
      </c>
      <c r="AN812" s="242"/>
      <c r="AO812" s="490"/>
    </row>
    <row r="813" spans="1:41" s="16" customFormat="1" ht="18" customHeight="1">
      <c r="A813" s="517"/>
      <c r="B813" s="521" t="s">
        <v>1</v>
      </c>
      <c r="C813" s="121" t="s">
        <v>946</v>
      </c>
      <c r="D813" s="263" t="s">
        <v>447</v>
      </c>
      <c r="E813" s="379" t="s">
        <v>328</v>
      </c>
      <c r="F813" s="123" t="s">
        <v>740</v>
      </c>
      <c r="G813" s="55"/>
      <c r="H813" s="55"/>
      <c r="I813" s="9"/>
      <c r="J813" s="242"/>
      <c r="K813" s="55"/>
      <c r="L813" s="202"/>
      <c r="M813" s="202"/>
      <c r="N813" s="288"/>
      <c r="O813" s="202">
        <v>1</v>
      </c>
      <c r="P813" s="202"/>
      <c r="Q813" s="9">
        <v>0</v>
      </c>
      <c r="R813" s="244" t="s">
        <v>396</v>
      </c>
      <c r="S813" s="55"/>
      <c r="T813" s="55"/>
      <c r="U813" s="202"/>
      <c r="V813" s="202"/>
      <c r="W813" s="202"/>
      <c r="X813" s="202">
        <v>1</v>
      </c>
      <c r="Y813" s="202"/>
      <c r="Z813" s="9">
        <v>0</v>
      </c>
      <c r="AA813" s="244" t="s">
        <v>396</v>
      </c>
      <c r="AB813" s="421"/>
      <c r="AC813" s="371">
        <v>1</v>
      </c>
      <c r="AD813" s="446"/>
      <c r="AE813" s="202"/>
      <c r="AF813" s="202"/>
      <c r="AG813" s="202"/>
      <c r="AH813" s="202">
        <v>1</v>
      </c>
      <c r="AI813" s="202"/>
      <c r="AJ813" s="202"/>
      <c r="AK813" s="202"/>
      <c r="AL813" s="9">
        <v>0</v>
      </c>
      <c r="AM813" s="499" t="s">
        <v>396</v>
      </c>
      <c r="AN813" s="242"/>
      <c r="AO813" s="490"/>
    </row>
    <row r="814" spans="1:41" s="16" customFormat="1" ht="18" customHeight="1">
      <c r="A814" s="517"/>
      <c r="B814" s="521" t="s">
        <v>1</v>
      </c>
      <c r="C814" s="121" t="s">
        <v>949</v>
      </c>
      <c r="D814" s="57" t="s">
        <v>395</v>
      </c>
      <c r="E814" s="379" t="s">
        <v>328</v>
      </c>
      <c r="F814" s="123" t="s">
        <v>683</v>
      </c>
      <c r="G814" s="55"/>
      <c r="H814" s="55"/>
      <c r="I814" s="9"/>
      <c r="J814" s="242"/>
      <c r="K814" s="55"/>
      <c r="L814" s="202"/>
      <c r="M814" s="202"/>
      <c r="N814" s="288"/>
      <c r="O814" s="202">
        <v>1</v>
      </c>
      <c r="P814" s="202"/>
      <c r="Q814" s="9">
        <v>0</v>
      </c>
      <c r="R814" s="244" t="s">
        <v>396</v>
      </c>
      <c r="S814" s="55"/>
      <c r="T814" s="55"/>
      <c r="U814" s="202"/>
      <c r="V814" s="202"/>
      <c r="W814" s="202"/>
      <c r="X814" s="202">
        <v>1</v>
      </c>
      <c r="Y814" s="202"/>
      <c r="Z814" s="9">
        <v>0</v>
      </c>
      <c r="AA814" s="244" t="s">
        <v>396</v>
      </c>
      <c r="AB814" s="421"/>
      <c r="AC814" s="371">
        <v>1</v>
      </c>
      <c r="AD814" s="446"/>
      <c r="AE814" s="202"/>
      <c r="AF814" s="55">
        <v>1</v>
      </c>
      <c r="AG814" s="202"/>
      <c r="AH814" s="202"/>
      <c r="AI814" s="202"/>
      <c r="AJ814" s="202"/>
      <c r="AK814" s="202"/>
      <c r="AL814" s="9">
        <v>0.45</v>
      </c>
      <c r="AM814" s="110" t="s">
        <v>41</v>
      </c>
      <c r="AN814" s="242"/>
      <c r="AO814" s="490"/>
    </row>
    <row r="815" spans="1:41" s="16" customFormat="1" ht="18" customHeight="1">
      <c r="A815" s="517"/>
      <c r="B815" s="521" t="s">
        <v>1</v>
      </c>
      <c r="C815" s="378" t="s">
        <v>1040</v>
      </c>
      <c r="D815" s="421" t="s">
        <v>604</v>
      </c>
      <c r="E815" s="379" t="s">
        <v>328</v>
      </c>
      <c r="F815" s="123"/>
      <c r="G815" s="55"/>
      <c r="H815" s="55"/>
      <c r="I815" s="9"/>
      <c r="J815" s="242"/>
      <c r="K815" s="55"/>
      <c r="L815" s="202"/>
      <c r="M815" s="202"/>
      <c r="N815" s="288"/>
      <c r="O815" s="202"/>
      <c r="P815" s="202"/>
      <c r="Q815" s="9"/>
      <c r="R815" s="372"/>
      <c r="S815" s="55"/>
      <c r="T815" s="55"/>
      <c r="U815" s="202"/>
      <c r="V815" s="202"/>
      <c r="W815" s="202"/>
      <c r="X815" s="202"/>
      <c r="Y815" s="202"/>
      <c r="Z815" s="9"/>
      <c r="AA815" s="372"/>
      <c r="AB815" s="421"/>
      <c r="AC815" s="371">
        <v>1</v>
      </c>
      <c r="AD815" s="55"/>
      <c r="AE815" s="202"/>
      <c r="AF815" s="202"/>
      <c r="AG815" s="55">
        <v>1</v>
      </c>
      <c r="AH815" s="202"/>
      <c r="AI815" s="202"/>
      <c r="AJ815" s="202"/>
      <c r="AK815" s="202"/>
      <c r="AL815" s="9">
        <v>1</v>
      </c>
      <c r="AM815" s="499" t="s">
        <v>668</v>
      </c>
      <c r="AN815" s="242"/>
      <c r="AO815" s="490"/>
    </row>
    <row r="816" spans="1:41" s="16" customFormat="1" ht="18" customHeight="1">
      <c r="A816" s="517"/>
      <c r="B816" s="521" t="s">
        <v>1</v>
      </c>
      <c r="C816" s="121" t="s">
        <v>950</v>
      </c>
      <c r="D816" s="244" t="s">
        <v>604</v>
      </c>
      <c r="E816" s="244" t="s">
        <v>328</v>
      </c>
      <c r="F816" s="123" t="s">
        <v>671</v>
      </c>
      <c r="G816" s="55"/>
      <c r="H816" s="55"/>
      <c r="I816" s="9"/>
      <c r="J816" s="242"/>
      <c r="K816" s="55"/>
      <c r="L816" s="202"/>
      <c r="M816" s="202"/>
      <c r="N816" s="288"/>
      <c r="O816" s="202">
        <v>1</v>
      </c>
      <c r="P816" s="202"/>
      <c r="Q816" s="9">
        <v>0</v>
      </c>
      <c r="R816" s="244" t="s">
        <v>396</v>
      </c>
      <c r="S816" s="55"/>
      <c r="T816" s="55"/>
      <c r="U816" s="202"/>
      <c r="V816" s="202"/>
      <c r="W816" s="202"/>
      <c r="X816" s="202">
        <v>1</v>
      </c>
      <c r="Y816" s="202"/>
      <c r="Z816" s="9">
        <v>0</v>
      </c>
      <c r="AA816" s="244" t="s">
        <v>396</v>
      </c>
      <c r="AB816" s="421"/>
      <c r="AC816" s="371">
        <v>1</v>
      </c>
      <c r="AD816" s="446"/>
      <c r="AE816" s="202"/>
      <c r="AF816" s="55"/>
      <c r="AG816" s="55">
        <v>1</v>
      </c>
      <c r="AH816" s="202"/>
      <c r="AI816" s="202"/>
      <c r="AJ816" s="202"/>
      <c r="AK816" s="202"/>
      <c r="AL816" s="9">
        <v>1</v>
      </c>
      <c r="AM816" s="499" t="s">
        <v>668</v>
      </c>
      <c r="AN816" s="242"/>
      <c r="AO816" s="490"/>
    </row>
    <row r="817" spans="1:41" s="16" customFormat="1" ht="18" customHeight="1">
      <c r="A817" s="517"/>
      <c r="B817" s="521" t="s">
        <v>1</v>
      </c>
      <c r="C817" s="121" t="s">
        <v>1114</v>
      </c>
      <c r="D817" s="244" t="s">
        <v>604</v>
      </c>
      <c r="E817" s="244" t="s">
        <v>328</v>
      </c>
      <c r="F817" s="123" t="s">
        <v>671</v>
      </c>
      <c r="G817" s="55"/>
      <c r="H817" s="55"/>
      <c r="I817" s="9"/>
      <c r="J817" s="242"/>
      <c r="K817" s="55"/>
      <c r="L817" s="202"/>
      <c r="M817" s="202"/>
      <c r="N817" s="288"/>
      <c r="O817" s="202">
        <v>1</v>
      </c>
      <c r="P817" s="202"/>
      <c r="Q817" s="9">
        <v>0</v>
      </c>
      <c r="R817" s="244" t="s">
        <v>396</v>
      </c>
      <c r="S817" s="55"/>
      <c r="T817" s="55"/>
      <c r="U817" s="202"/>
      <c r="V817" s="202"/>
      <c r="W817" s="202"/>
      <c r="X817" s="202">
        <v>1</v>
      </c>
      <c r="Y817" s="202"/>
      <c r="Z817" s="9">
        <v>0</v>
      </c>
      <c r="AA817" s="244" t="s">
        <v>396</v>
      </c>
      <c r="AB817" s="421"/>
      <c r="AC817" s="371">
        <v>1</v>
      </c>
      <c r="AD817" s="446"/>
      <c r="AE817" s="202"/>
      <c r="AF817" s="202"/>
      <c r="AG817" s="202"/>
      <c r="AH817" s="55">
        <v>1</v>
      </c>
      <c r="AI817" s="202"/>
      <c r="AJ817" s="202"/>
      <c r="AK817" s="202"/>
      <c r="AL817" s="9">
        <v>0</v>
      </c>
      <c r="AM817" s="499" t="s">
        <v>396</v>
      </c>
      <c r="AN817" s="242"/>
      <c r="AO817" s="490" t="s">
        <v>951</v>
      </c>
    </row>
    <row r="818" spans="1:41" s="16" customFormat="1" ht="18" customHeight="1">
      <c r="A818" s="517"/>
      <c r="B818" s="521" t="s">
        <v>1</v>
      </c>
      <c r="C818" s="121" t="s">
        <v>1037</v>
      </c>
      <c r="D818" s="244" t="s">
        <v>604</v>
      </c>
      <c r="E818" s="244" t="s">
        <v>328</v>
      </c>
      <c r="F818" s="123" t="s">
        <v>671</v>
      </c>
      <c r="G818" s="55"/>
      <c r="H818" s="55"/>
      <c r="I818" s="9"/>
      <c r="J818" s="242"/>
      <c r="K818" s="55"/>
      <c r="L818" s="202"/>
      <c r="M818" s="202"/>
      <c r="N818" s="288"/>
      <c r="O818" s="202">
        <v>1</v>
      </c>
      <c r="P818" s="202"/>
      <c r="Q818" s="9">
        <v>0</v>
      </c>
      <c r="R818" s="244" t="s">
        <v>396</v>
      </c>
      <c r="S818" s="55"/>
      <c r="T818" s="55"/>
      <c r="U818" s="202"/>
      <c r="V818" s="202"/>
      <c r="W818" s="202"/>
      <c r="X818" s="202">
        <v>1</v>
      </c>
      <c r="Y818" s="202"/>
      <c r="Z818" s="9">
        <v>0</v>
      </c>
      <c r="AA818" s="244" t="s">
        <v>396</v>
      </c>
      <c r="AB818" s="421"/>
      <c r="AC818" s="371">
        <v>1</v>
      </c>
      <c r="AD818" s="446"/>
      <c r="AE818" s="202"/>
      <c r="AF818" s="55"/>
      <c r="AG818" s="55">
        <v>1</v>
      </c>
      <c r="AH818" s="202"/>
      <c r="AI818" s="202"/>
      <c r="AJ818" s="202"/>
      <c r="AK818" s="202"/>
      <c r="AL818" s="9">
        <v>1</v>
      </c>
      <c r="AM818" s="499" t="s">
        <v>668</v>
      </c>
      <c r="AN818" s="242"/>
      <c r="AO818" s="490"/>
    </row>
    <row r="819" spans="1:41" s="16" customFormat="1" ht="18" customHeight="1">
      <c r="A819" s="517"/>
      <c r="B819" s="521" t="s">
        <v>1</v>
      </c>
      <c r="C819" s="121" t="s">
        <v>952</v>
      </c>
      <c r="D819" s="244" t="s">
        <v>604</v>
      </c>
      <c r="E819" s="244" t="s">
        <v>328</v>
      </c>
      <c r="F819" s="123" t="s">
        <v>671</v>
      </c>
      <c r="G819" s="55"/>
      <c r="H819" s="55"/>
      <c r="I819" s="9"/>
      <c r="J819" s="242"/>
      <c r="K819" s="55"/>
      <c r="L819" s="202"/>
      <c r="M819" s="202"/>
      <c r="N819" s="288"/>
      <c r="O819" s="202">
        <v>1</v>
      </c>
      <c r="P819" s="202"/>
      <c r="Q819" s="9">
        <v>0</v>
      </c>
      <c r="R819" s="244" t="s">
        <v>396</v>
      </c>
      <c r="S819" s="55"/>
      <c r="T819" s="55"/>
      <c r="U819" s="202"/>
      <c r="V819" s="202"/>
      <c r="W819" s="202"/>
      <c r="X819" s="202">
        <v>1</v>
      </c>
      <c r="Y819" s="202"/>
      <c r="Z819" s="9">
        <v>0</v>
      </c>
      <c r="AA819" s="244" t="s">
        <v>396</v>
      </c>
      <c r="AB819" s="421"/>
      <c r="AC819" s="371">
        <v>1</v>
      </c>
      <c r="AD819" s="446"/>
      <c r="AE819" s="202"/>
      <c r="AF819" s="55"/>
      <c r="AG819" s="55">
        <v>1</v>
      </c>
      <c r="AH819" s="202"/>
      <c r="AI819" s="202"/>
      <c r="AJ819" s="202"/>
      <c r="AK819" s="202"/>
      <c r="AL819" s="9">
        <v>1</v>
      </c>
      <c r="AM819" s="499" t="s">
        <v>668</v>
      </c>
      <c r="AN819" s="242"/>
      <c r="AO819" s="490"/>
    </row>
    <row r="820" spans="1:41" s="16" customFormat="1" ht="18" customHeight="1">
      <c r="A820" s="517"/>
      <c r="B820" s="521" t="s">
        <v>1</v>
      </c>
      <c r="C820" s="121" t="s">
        <v>953</v>
      </c>
      <c r="D820" s="57" t="s">
        <v>395</v>
      </c>
      <c r="E820" s="379" t="s">
        <v>328</v>
      </c>
      <c r="F820" s="123" t="s">
        <v>671</v>
      </c>
      <c r="G820" s="55"/>
      <c r="H820" s="55"/>
      <c r="I820" s="9"/>
      <c r="J820" s="242"/>
      <c r="K820" s="55"/>
      <c r="L820" s="55"/>
      <c r="M820" s="55">
        <v>1</v>
      </c>
      <c r="N820" s="288"/>
      <c r="O820" s="55"/>
      <c r="P820" s="55"/>
      <c r="Q820" s="9">
        <v>0.45</v>
      </c>
      <c r="R820" s="242" t="s">
        <v>41</v>
      </c>
      <c r="S820" s="55"/>
      <c r="T820" s="55"/>
      <c r="U820" s="55"/>
      <c r="V820" s="55">
        <v>1</v>
      </c>
      <c r="W820" s="202"/>
      <c r="X820" s="55"/>
      <c r="Y820" s="55"/>
      <c r="Z820" s="9">
        <v>0.45</v>
      </c>
      <c r="AA820" s="242" t="s">
        <v>41</v>
      </c>
      <c r="AB820" s="242"/>
      <c r="AC820" s="371">
        <v>1</v>
      </c>
      <c r="AD820" s="446"/>
      <c r="AE820" s="55"/>
      <c r="AF820" s="55">
        <v>1</v>
      </c>
      <c r="AG820" s="202"/>
      <c r="AH820" s="55"/>
      <c r="AI820" s="55"/>
      <c r="AJ820" s="55"/>
      <c r="AK820" s="55"/>
      <c r="AL820" s="9">
        <v>0.45</v>
      </c>
      <c r="AM820" s="110" t="s">
        <v>41</v>
      </c>
      <c r="AN820" s="242"/>
      <c r="AO820" s="490"/>
    </row>
    <row r="821" spans="1:41" s="16" customFormat="1" ht="18" customHeight="1">
      <c r="A821" s="517"/>
      <c r="B821" s="521" t="s">
        <v>1</v>
      </c>
      <c r="C821" s="121" t="s">
        <v>954</v>
      </c>
      <c r="D821" s="244" t="s">
        <v>604</v>
      </c>
      <c r="E821" s="244" t="s">
        <v>328</v>
      </c>
      <c r="F821" s="123" t="s">
        <v>671</v>
      </c>
      <c r="G821" s="55"/>
      <c r="H821" s="55"/>
      <c r="I821" s="9"/>
      <c r="J821" s="242"/>
      <c r="K821" s="55"/>
      <c r="L821" s="202"/>
      <c r="M821" s="202"/>
      <c r="N821" s="288"/>
      <c r="O821" s="202">
        <v>1</v>
      </c>
      <c r="P821" s="202"/>
      <c r="Q821" s="9">
        <v>0</v>
      </c>
      <c r="R821" s="244" t="s">
        <v>396</v>
      </c>
      <c r="S821" s="55"/>
      <c r="T821" s="55"/>
      <c r="U821" s="202"/>
      <c r="V821" s="202"/>
      <c r="W821" s="202"/>
      <c r="X821" s="202">
        <v>1</v>
      </c>
      <c r="Y821" s="202"/>
      <c r="Z821" s="9">
        <v>0</v>
      </c>
      <c r="AA821" s="244" t="s">
        <v>396</v>
      </c>
      <c r="AB821" s="421"/>
      <c r="AC821" s="371">
        <v>1</v>
      </c>
      <c r="AD821" s="446"/>
      <c r="AE821" s="202"/>
      <c r="AF821" s="55"/>
      <c r="AG821" s="55">
        <v>1</v>
      </c>
      <c r="AH821" s="202"/>
      <c r="AI821" s="202"/>
      <c r="AJ821" s="202"/>
      <c r="AK821" s="202"/>
      <c r="AL821" s="9">
        <v>1</v>
      </c>
      <c r="AM821" s="499" t="s">
        <v>668</v>
      </c>
      <c r="AN821" s="242"/>
      <c r="AO821" s="490"/>
    </row>
    <row r="822" spans="1:41" s="16" customFormat="1" ht="18" customHeight="1">
      <c r="A822" s="517"/>
      <c r="B822" s="521" t="s">
        <v>1</v>
      </c>
      <c r="C822" s="121" t="s">
        <v>955</v>
      </c>
      <c r="D822" s="57" t="s">
        <v>395</v>
      </c>
      <c r="E822" s="244" t="s">
        <v>328</v>
      </c>
      <c r="F822" s="123" t="s">
        <v>671</v>
      </c>
      <c r="G822" s="55"/>
      <c r="H822" s="55"/>
      <c r="I822" s="9"/>
      <c r="J822" s="242"/>
      <c r="K822" s="55"/>
      <c r="L822" s="55"/>
      <c r="M822" s="55">
        <v>1</v>
      </c>
      <c r="N822" s="288"/>
      <c r="O822" s="55"/>
      <c r="P822" s="55"/>
      <c r="Q822" s="9">
        <v>0.45</v>
      </c>
      <c r="R822" s="242" t="s">
        <v>41</v>
      </c>
      <c r="S822" s="55"/>
      <c r="T822" s="55"/>
      <c r="U822" s="55"/>
      <c r="V822" s="55">
        <v>1</v>
      </c>
      <c r="W822" s="202"/>
      <c r="X822" s="55"/>
      <c r="Y822" s="55"/>
      <c r="Z822" s="9">
        <v>0.45</v>
      </c>
      <c r="AA822" s="242" t="s">
        <v>41</v>
      </c>
      <c r="AB822" s="242"/>
      <c r="AC822" s="371">
        <v>1</v>
      </c>
      <c r="AD822" s="446"/>
      <c r="AE822" s="55"/>
      <c r="AF822" s="55">
        <v>1</v>
      </c>
      <c r="AG822" s="202"/>
      <c r="AH822" s="55"/>
      <c r="AI822" s="55"/>
      <c r="AJ822" s="55"/>
      <c r="AK822" s="55"/>
      <c r="AL822" s="9">
        <v>0.45</v>
      </c>
      <c r="AM822" s="110" t="s">
        <v>41</v>
      </c>
      <c r="AN822" s="242"/>
      <c r="AO822" s="490"/>
    </row>
    <row r="823" spans="1:41" s="16" customFormat="1" ht="18" customHeight="1">
      <c r="A823" s="517"/>
      <c r="B823" s="521" t="s">
        <v>1</v>
      </c>
      <c r="C823" s="121" t="s">
        <v>956</v>
      </c>
      <c r="D823" s="57" t="s">
        <v>395</v>
      </c>
      <c r="E823" s="244" t="s">
        <v>328</v>
      </c>
      <c r="F823" s="123" t="s">
        <v>671</v>
      </c>
      <c r="G823" s="55"/>
      <c r="H823" s="55"/>
      <c r="I823" s="9"/>
      <c r="J823" s="242"/>
      <c r="K823" s="55"/>
      <c r="L823" s="55"/>
      <c r="M823" s="55">
        <v>1</v>
      </c>
      <c r="N823" s="288"/>
      <c r="O823" s="55"/>
      <c r="P823" s="55"/>
      <c r="Q823" s="9">
        <v>0.45</v>
      </c>
      <c r="R823" s="242" t="s">
        <v>41</v>
      </c>
      <c r="S823" s="55"/>
      <c r="T823" s="55"/>
      <c r="U823" s="55"/>
      <c r="V823" s="55">
        <v>1</v>
      </c>
      <c r="W823" s="202"/>
      <c r="X823" s="55"/>
      <c r="Y823" s="55"/>
      <c r="Z823" s="9">
        <v>0.45</v>
      </c>
      <c r="AA823" s="242" t="s">
        <v>41</v>
      </c>
      <c r="AB823" s="242"/>
      <c r="AC823" s="371">
        <v>1</v>
      </c>
      <c r="AD823" s="446"/>
      <c r="AE823" s="55"/>
      <c r="AF823" s="55">
        <v>1</v>
      </c>
      <c r="AG823" s="202"/>
      <c r="AH823" s="55"/>
      <c r="AI823" s="55"/>
      <c r="AJ823" s="55"/>
      <c r="AK823" s="55"/>
      <c r="AL823" s="9">
        <v>0.45</v>
      </c>
      <c r="AM823" s="110" t="s">
        <v>41</v>
      </c>
      <c r="AN823" s="242"/>
      <c r="AO823" s="490"/>
    </row>
    <row r="824" spans="1:41" s="16" customFormat="1" ht="18" customHeight="1">
      <c r="A824" s="517"/>
      <c r="B824" s="521" t="s">
        <v>1</v>
      </c>
      <c r="C824" s="207" t="s">
        <v>1038</v>
      </c>
      <c r="D824" s="244" t="s">
        <v>604</v>
      </c>
      <c r="E824" s="244" t="s">
        <v>328</v>
      </c>
      <c r="F824" s="123" t="s">
        <v>671</v>
      </c>
      <c r="G824" s="55"/>
      <c r="H824" s="55"/>
      <c r="I824" s="9"/>
      <c r="J824" s="242"/>
      <c r="K824" s="55"/>
      <c r="L824" s="202"/>
      <c r="M824" s="202"/>
      <c r="N824" s="288"/>
      <c r="O824" s="202">
        <v>1</v>
      </c>
      <c r="P824" s="202"/>
      <c r="Q824" s="9">
        <v>0</v>
      </c>
      <c r="R824" s="244" t="s">
        <v>396</v>
      </c>
      <c r="S824" s="55"/>
      <c r="T824" s="55"/>
      <c r="U824" s="202"/>
      <c r="V824" s="202"/>
      <c r="W824" s="202"/>
      <c r="X824" s="202">
        <v>1</v>
      </c>
      <c r="Y824" s="202"/>
      <c r="Z824" s="9">
        <v>0</v>
      </c>
      <c r="AA824" s="244" t="s">
        <v>396</v>
      </c>
      <c r="AB824" s="421"/>
      <c r="AC824" s="371">
        <v>1</v>
      </c>
      <c r="AD824" s="446"/>
      <c r="AE824" s="202"/>
      <c r="AF824" s="55"/>
      <c r="AG824" s="55">
        <v>1</v>
      </c>
      <c r="AH824" s="202"/>
      <c r="AI824" s="202"/>
      <c r="AJ824" s="202"/>
      <c r="AK824" s="202"/>
      <c r="AL824" s="9">
        <v>1</v>
      </c>
      <c r="AM824" s="499" t="s">
        <v>668</v>
      </c>
      <c r="AN824" s="242"/>
      <c r="AO824" s="490"/>
    </row>
    <row r="825" spans="1:41" s="16" customFormat="1" ht="18" customHeight="1">
      <c r="A825" s="517"/>
      <c r="B825" s="521" t="s">
        <v>1</v>
      </c>
      <c r="C825" s="121" t="s">
        <v>957</v>
      </c>
      <c r="D825" s="57" t="s">
        <v>395</v>
      </c>
      <c r="E825" s="244" t="s">
        <v>328</v>
      </c>
      <c r="F825" s="123" t="s">
        <v>687</v>
      </c>
      <c r="G825" s="55"/>
      <c r="H825" s="55"/>
      <c r="I825" s="9"/>
      <c r="J825" s="242"/>
      <c r="K825" s="55"/>
      <c r="L825" s="55"/>
      <c r="M825" s="55">
        <v>1</v>
      </c>
      <c r="N825" s="288"/>
      <c r="O825" s="55"/>
      <c r="P825" s="55"/>
      <c r="Q825" s="9">
        <v>0.45</v>
      </c>
      <c r="R825" s="242" t="s">
        <v>41</v>
      </c>
      <c r="S825" s="55"/>
      <c r="T825" s="55"/>
      <c r="U825" s="55"/>
      <c r="V825" s="55">
        <v>1</v>
      </c>
      <c r="W825" s="202"/>
      <c r="X825" s="55"/>
      <c r="Y825" s="55"/>
      <c r="Z825" s="9">
        <v>0.45</v>
      </c>
      <c r="AA825" s="242" t="s">
        <v>41</v>
      </c>
      <c r="AB825" s="242"/>
      <c r="AC825" s="371">
        <v>1</v>
      </c>
      <c r="AD825" s="446"/>
      <c r="AE825" s="55">
        <v>1</v>
      </c>
      <c r="AF825" s="55"/>
      <c r="AG825" s="202"/>
      <c r="AH825" s="55"/>
      <c r="AI825" s="55"/>
      <c r="AJ825" s="55"/>
      <c r="AK825" s="55"/>
      <c r="AL825" s="9">
        <v>0</v>
      </c>
      <c r="AM825" s="110" t="s">
        <v>532</v>
      </c>
      <c r="AN825" s="242"/>
      <c r="AO825" s="490"/>
    </row>
    <row r="826" spans="1:41" s="16" customFormat="1" ht="18" customHeight="1">
      <c r="A826" s="517"/>
      <c r="B826" s="521" t="s">
        <v>1</v>
      </c>
      <c r="C826" s="121" t="s">
        <v>961</v>
      </c>
      <c r="D826" s="57" t="s">
        <v>395</v>
      </c>
      <c r="E826" s="379" t="s">
        <v>328</v>
      </c>
      <c r="F826" s="123" t="s">
        <v>742</v>
      </c>
      <c r="G826" s="55"/>
      <c r="H826" s="55"/>
      <c r="I826" s="9"/>
      <c r="J826" s="242"/>
      <c r="K826" s="55"/>
      <c r="L826" s="202"/>
      <c r="M826" s="202"/>
      <c r="N826" s="288"/>
      <c r="O826" s="202">
        <v>1</v>
      </c>
      <c r="P826" s="202"/>
      <c r="Q826" s="9">
        <v>0</v>
      </c>
      <c r="R826" s="244" t="s">
        <v>396</v>
      </c>
      <c r="S826" s="55"/>
      <c r="T826" s="55"/>
      <c r="U826" s="202"/>
      <c r="V826" s="202"/>
      <c r="W826" s="202"/>
      <c r="X826" s="202">
        <v>1</v>
      </c>
      <c r="Y826" s="202"/>
      <c r="Z826" s="9">
        <v>0</v>
      </c>
      <c r="AA826" s="244" t="s">
        <v>396</v>
      </c>
      <c r="AB826" s="421"/>
      <c r="AC826" s="371">
        <v>1</v>
      </c>
      <c r="AD826" s="446"/>
      <c r="AE826" s="202"/>
      <c r="AF826" s="202"/>
      <c r="AG826" s="202"/>
      <c r="AH826" s="55">
        <v>1</v>
      </c>
      <c r="AI826" s="202"/>
      <c r="AJ826" s="202"/>
      <c r="AK826" s="202"/>
      <c r="AL826" s="9">
        <v>0</v>
      </c>
      <c r="AM826" s="499" t="s">
        <v>396</v>
      </c>
      <c r="AN826" s="242"/>
      <c r="AO826" s="490"/>
    </row>
    <row r="827" spans="1:41" s="16" customFormat="1" ht="18" customHeight="1">
      <c r="A827" s="517"/>
      <c r="B827" s="521" t="s">
        <v>1</v>
      </c>
      <c r="C827" s="121" t="s">
        <v>962</v>
      </c>
      <c r="D827" s="57" t="s">
        <v>395</v>
      </c>
      <c r="E827" s="379" t="s">
        <v>328</v>
      </c>
      <c r="F827" s="123" t="s">
        <v>742</v>
      </c>
      <c r="G827" s="55"/>
      <c r="H827" s="55"/>
      <c r="I827" s="9"/>
      <c r="J827" s="242"/>
      <c r="K827" s="55"/>
      <c r="L827" s="202"/>
      <c r="M827" s="202"/>
      <c r="N827" s="288"/>
      <c r="O827" s="202">
        <v>1</v>
      </c>
      <c r="P827" s="202"/>
      <c r="Q827" s="9">
        <v>0</v>
      </c>
      <c r="R827" s="244" t="s">
        <v>396</v>
      </c>
      <c r="S827" s="55"/>
      <c r="T827" s="55"/>
      <c r="U827" s="202"/>
      <c r="V827" s="202"/>
      <c r="W827" s="202"/>
      <c r="X827" s="202">
        <v>1</v>
      </c>
      <c r="Y827" s="202"/>
      <c r="Z827" s="9">
        <v>0</v>
      </c>
      <c r="AA827" s="244" t="s">
        <v>396</v>
      </c>
      <c r="AB827" s="421"/>
      <c r="AC827" s="371">
        <v>1</v>
      </c>
      <c r="AD827" s="446"/>
      <c r="AE827" s="202"/>
      <c r="AF827" s="202"/>
      <c r="AG827" s="202"/>
      <c r="AH827" s="55">
        <v>1</v>
      </c>
      <c r="AI827" s="202"/>
      <c r="AJ827" s="202"/>
      <c r="AK827" s="202"/>
      <c r="AL827" s="9">
        <v>0</v>
      </c>
      <c r="AM827" s="499" t="s">
        <v>396</v>
      </c>
      <c r="AN827" s="242"/>
      <c r="AO827" s="490"/>
    </row>
    <row r="828" spans="1:41" s="16" customFormat="1" ht="18" customHeight="1">
      <c r="A828" s="517"/>
      <c r="B828" s="521" t="s">
        <v>1</v>
      </c>
      <c r="C828" s="121" t="s">
        <v>963</v>
      </c>
      <c r="D828" s="57" t="s">
        <v>395</v>
      </c>
      <c r="E828" s="379" t="s">
        <v>328</v>
      </c>
      <c r="F828" s="123" t="s">
        <v>742</v>
      </c>
      <c r="G828" s="55"/>
      <c r="H828" s="55"/>
      <c r="I828" s="9"/>
      <c r="J828" s="242"/>
      <c r="K828" s="55"/>
      <c r="L828" s="202"/>
      <c r="M828" s="202"/>
      <c r="N828" s="288"/>
      <c r="O828" s="202">
        <v>1</v>
      </c>
      <c r="P828" s="202"/>
      <c r="Q828" s="9">
        <v>0</v>
      </c>
      <c r="R828" s="244" t="s">
        <v>396</v>
      </c>
      <c r="S828" s="55"/>
      <c r="T828" s="55"/>
      <c r="U828" s="202"/>
      <c r="V828" s="202"/>
      <c r="W828" s="202"/>
      <c r="X828" s="202">
        <v>1</v>
      </c>
      <c r="Y828" s="202"/>
      <c r="Z828" s="9">
        <v>0</v>
      </c>
      <c r="AA828" s="244" t="s">
        <v>396</v>
      </c>
      <c r="AB828" s="421"/>
      <c r="AC828" s="371">
        <v>1</v>
      </c>
      <c r="AD828" s="446"/>
      <c r="AE828" s="202"/>
      <c r="AF828" s="202"/>
      <c r="AG828" s="202"/>
      <c r="AH828" s="55">
        <v>1</v>
      </c>
      <c r="AI828" s="202"/>
      <c r="AJ828" s="202"/>
      <c r="AK828" s="202"/>
      <c r="AL828" s="9">
        <v>0</v>
      </c>
      <c r="AM828" s="499" t="s">
        <v>396</v>
      </c>
      <c r="AN828" s="242"/>
      <c r="AO828" s="490"/>
    </row>
    <row r="829" spans="1:41" s="16" customFormat="1" ht="23.25" customHeight="1">
      <c r="A829" s="517"/>
      <c r="B829" s="521" t="s">
        <v>1</v>
      </c>
      <c r="C829" s="121" t="s">
        <v>964</v>
      </c>
      <c r="D829" s="57" t="s">
        <v>447</v>
      </c>
      <c r="E829" s="379" t="s">
        <v>328</v>
      </c>
      <c r="F829" s="123" t="s">
        <v>742</v>
      </c>
      <c r="G829" s="55"/>
      <c r="H829" s="55"/>
      <c r="I829" s="9"/>
      <c r="J829" s="242"/>
      <c r="K829" s="55"/>
      <c r="L829" s="202"/>
      <c r="M829" s="202"/>
      <c r="N829" s="288"/>
      <c r="O829" s="202">
        <v>1</v>
      </c>
      <c r="P829" s="202"/>
      <c r="Q829" s="9">
        <v>0</v>
      </c>
      <c r="R829" s="244" t="s">
        <v>396</v>
      </c>
      <c r="S829" s="55"/>
      <c r="T829" s="55"/>
      <c r="U829" s="202"/>
      <c r="V829" s="202"/>
      <c r="W829" s="202"/>
      <c r="X829" s="202">
        <v>1</v>
      </c>
      <c r="Y829" s="202"/>
      <c r="Z829" s="9">
        <v>0</v>
      </c>
      <c r="AA829" s="244" t="s">
        <v>396</v>
      </c>
      <c r="AB829" s="421"/>
      <c r="AC829" s="371">
        <v>1</v>
      </c>
      <c r="AD829" s="446"/>
      <c r="AE829" s="202"/>
      <c r="AF829" s="202"/>
      <c r="AG829" s="202"/>
      <c r="AH829" s="55">
        <v>1</v>
      </c>
      <c r="AI829" s="202"/>
      <c r="AJ829" s="202"/>
      <c r="AK829" s="202"/>
      <c r="AL829" s="9">
        <v>0</v>
      </c>
      <c r="AM829" s="499" t="s">
        <v>396</v>
      </c>
      <c r="AN829" s="242"/>
      <c r="AO829" s="490"/>
    </row>
    <row r="830" spans="1:41" s="16" customFormat="1" ht="24.75" customHeight="1">
      <c r="A830" s="517"/>
      <c r="B830" s="521" t="s">
        <v>1</v>
      </c>
      <c r="C830" s="121" t="s">
        <v>965</v>
      </c>
      <c r="D830" s="57" t="s">
        <v>447</v>
      </c>
      <c r="E830" s="379" t="s">
        <v>328</v>
      </c>
      <c r="F830" s="123" t="s">
        <v>742</v>
      </c>
      <c r="G830" s="55"/>
      <c r="H830" s="55"/>
      <c r="I830" s="9"/>
      <c r="J830" s="242"/>
      <c r="K830" s="55"/>
      <c r="L830" s="202"/>
      <c r="M830" s="202"/>
      <c r="N830" s="288"/>
      <c r="O830" s="202">
        <v>1</v>
      </c>
      <c r="P830" s="202"/>
      <c r="Q830" s="9">
        <v>0</v>
      </c>
      <c r="R830" s="244" t="s">
        <v>396</v>
      </c>
      <c r="S830" s="55"/>
      <c r="T830" s="55"/>
      <c r="U830" s="202"/>
      <c r="V830" s="202"/>
      <c r="W830" s="202"/>
      <c r="X830" s="202">
        <v>1</v>
      </c>
      <c r="Y830" s="202"/>
      <c r="Z830" s="9">
        <v>0</v>
      </c>
      <c r="AA830" s="244" t="s">
        <v>396</v>
      </c>
      <c r="AB830" s="421"/>
      <c r="AC830" s="371">
        <v>1</v>
      </c>
      <c r="AD830" s="446"/>
      <c r="AE830" s="202"/>
      <c r="AF830" s="202"/>
      <c r="AG830" s="202"/>
      <c r="AH830" s="55">
        <v>1</v>
      </c>
      <c r="AI830" s="202"/>
      <c r="AJ830" s="202"/>
      <c r="AK830" s="202"/>
      <c r="AL830" s="9">
        <v>0</v>
      </c>
      <c r="AM830" s="499" t="s">
        <v>396</v>
      </c>
      <c r="AN830" s="242"/>
      <c r="AO830" s="490"/>
    </row>
    <row r="831" spans="1:41" s="16" customFormat="1" ht="16.5" customHeight="1">
      <c r="A831" s="517"/>
      <c r="B831" s="521" t="s">
        <v>1</v>
      </c>
      <c r="C831" s="121" t="s">
        <v>966</v>
      </c>
      <c r="D831" s="57" t="s">
        <v>395</v>
      </c>
      <c r="E831" s="379" t="s">
        <v>328</v>
      </c>
      <c r="F831" s="123" t="s">
        <v>742</v>
      </c>
      <c r="G831" s="55"/>
      <c r="H831" s="55"/>
      <c r="I831" s="9"/>
      <c r="J831" s="242"/>
      <c r="K831" s="55"/>
      <c r="L831" s="202"/>
      <c r="M831" s="202"/>
      <c r="N831" s="288"/>
      <c r="O831" s="202">
        <v>1</v>
      </c>
      <c r="P831" s="202"/>
      <c r="Q831" s="9">
        <v>0</v>
      </c>
      <c r="R831" s="244" t="s">
        <v>396</v>
      </c>
      <c r="S831" s="55"/>
      <c r="T831" s="55"/>
      <c r="U831" s="202"/>
      <c r="V831" s="202"/>
      <c r="W831" s="202"/>
      <c r="X831" s="202">
        <v>1</v>
      </c>
      <c r="Y831" s="202"/>
      <c r="Z831" s="9">
        <v>0</v>
      </c>
      <c r="AA831" s="244" t="s">
        <v>396</v>
      </c>
      <c r="AB831" s="421"/>
      <c r="AC831" s="371">
        <v>1</v>
      </c>
      <c r="AD831" s="446"/>
      <c r="AE831" s="202"/>
      <c r="AF831" s="202"/>
      <c r="AG831" s="202"/>
      <c r="AH831" s="55">
        <v>1</v>
      </c>
      <c r="AI831" s="202"/>
      <c r="AJ831" s="202"/>
      <c r="AK831" s="202"/>
      <c r="AL831" s="9">
        <v>0</v>
      </c>
      <c r="AM831" s="499" t="s">
        <v>396</v>
      </c>
      <c r="AN831" s="242"/>
      <c r="AO831" s="490"/>
    </row>
    <row r="832" spans="1:41" s="16" customFormat="1" ht="16.5" customHeight="1">
      <c r="A832" s="517"/>
      <c r="B832" s="521" t="s">
        <v>1</v>
      </c>
      <c r="C832" s="121" t="s">
        <v>958</v>
      </c>
      <c r="D832" s="57" t="s">
        <v>395</v>
      </c>
      <c r="E832" s="379" t="s">
        <v>328</v>
      </c>
      <c r="F832" s="123" t="s">
        <v>742</v>
      </c>
      <c r="G832" s="55"/>
      <c r="H832" s="55"/>
      <c r="I832" s="9"/>
      <c r="J832" s="242"/>
      <c r="K832" s="55"/>
      <c r="L832" s="55"/>
      <c r="M832" s="55">
        <v>1</v>
      </c>
      <c r="N832" s="288"/>
      <c r="O832" s="55"/>
      <c r="P832" s="55"/>
      <c r="Q832" s="9">
        <v>0.45</v>
      </c>
      <c r="R832" s="242" t="s">
        <v>41</v>
      </c>
      <c r="S832" s="55"/>
      <c r="T832" s="55"/>
      <c r="U832" s="55"/>
      <c r="V832" s="55">
        <v>1</v>
      </c>
      <c r="W832" s="202"/>
      <c r="X832" s="55"/>
      <c r="Y832" s="55"/>
      <c r="Z832" s="9">
        <v>0.45</v>
      </c>
      <c r="AA832" s="242" t="s">
        <v>41</v>
      </c>
      <c r="AB832" s="242"/>
      <c r="AC832" s="371">
        <v>1</v>
      </c>
      <c r="AD832" s="446"/>
      <c r="AE832" s="55"/>
      <c r="AF832" s="55">
        <v>1</v>
      </c>
      <c r="AG832" s="202"/>
      <c r="AH832" s="55"/>
      <c r="AI832" s="55"/>
      <c r="AJ832" s="55"/>
      <c r="AK832" s="55"/>
      <c r="AL832" s="9">
        <v>0.45</v>
      </c>
      <c r="AM832" s="110" t="s">
        <v>41</v>
      </c>
      <c r="AN832" s="242"/>
      <c r="AO832" s="490"/>
    </row>
    <row r="833" spans="1:41" s="16" customFormat="1" ht="20.25" customHeight="1">
      <c r="A833" s="517"/>
      <c r="B833" s="521" t="s">
        <v>1</v>
      </c>
      <c r="C833" s="121" t="s">
        <v>968</v>
      </c>
      <c r="D833" s="57" t="s">
        <v>447</v>
      </c>
      <c r="E833" s="379" t="s">
        <v>328</v>
      </c>
      <c r="F833" s="123" t="s">
        <v>759</v>
      </c>
      <c r="G833" s="55"/>
      <c r="H833" s="55"/>
      <c r="I833" s="9"/>
      <c r="J833" s="242"/>
      <c r="K833" s="55"/>
      <c r="L833" s="202"/>
      <c r="M833" s="202"/>
      <c r="N833" s="288"/>
      <c r="O833" s="202">
        <v>1</v>
      </c>
      <c r="P833" s="202"/>
      <c r="Q833" s="9">
        <v>0</v>
      </c>
      <c r="R833" s="244" t="s">
        <v>396</v>
      </c>
      <c r="S833" s="55"/>
      <c r="T833" s="55"/>
      <c r="U833" s="202"/>
      <c r="V833" s="202"/>
      <c r="W833" s="202"/>
      <c r="X833" s="202">
        <v>1</v>
      </c>
      <c r="Y833" s="202"/>
      <c r="Z833" s="9">
        <v>0</v>
      </c>
      <c r="AA833" s="244" t="s">
        <v>396</v>
      </c>
      <c r="AB833" s="421"/>
      <c r="AC833" s="371">
        <v>1</v>
      </c>
      <c r="AD833" s="446"/>
      <c r="AE833" s="202"/>
      <c r="AF833" s="202"/>
      <c r="AG833" s="202"/>
      <c r="AH833" s="55">
        <v>1</v>
      </c>
      <c r="AI833" s="202"/>
      <c r="AJ833" s="202"/>
      <c r="AK833" s="202"/>
      <c r="AL833" s="9">
        <v>0</v>
      </c>
      <c r="AM833" s="499" t="s">
        <v>396</v>
      </c>
      <c r="AN833" s="242"/>
      <c r="AO833" s="490"/>
    </row>
    <row r="834" spans="1:41" s="16" customFormat="1" ht="25.5" customHeight="1">
      <c r="A834" s="517"/>
      <c r="B834" s="521" t="s">
        <v>1</v>
      </c>
      <c r="C834" s="121" t="s">
        <v>967</v>
      </c>
      <c r="D834" s="57" t="s">
        <v>447</v>
      </c>
      <c r="E834" s="379" t="s">
        <v>328</v>
      </c>
      <c r="F834" s="123" t="s">
        <v>759</v>
      </c>
      <c r="G834" s="55"/>
      <c r="H834" s="55"/>
      <c r="I834" s="9"/>
      <c r="J834" s="242"/>
      <c r="K834" s="55"/>
      <c r="L834" s="55"/>
      <c r="M834" s="202"/>
      <c r="N834" s="202"/>
      <c r="O834" s="55">
        <v>1</v>
      </c>
      <c r="P834" s="55"/>
      <c r="Q834" s="9">
        <v>0</v>
      </c>
      <c r="R834" s="244" t="s">
        <v>396</v>
      </c>
      <c r="S834" s="55"/>
      <c r="T834" s="55"/>
      <c r="U834" s="55"/>
      <c r="V834" s="202"/>
      <c r="W834" s="202"/>
      <c r="X834" s="55">
        <v>1</v>
      </c>
      <c r="Y834" s="55"/>
      <c r="Z834" s="9">
        <v>0</v>
      </c>
      <c r="AA834" s="244" t="s">
        <v>396</v>
      </c>
      <c r="AB834" s="421"/>
      <c r="AC834" s="371">
        <v>1</v>
      </c>
      <c r="AD834" s="446"/>
      <c r="AE834" s="55"/>
      <c r="AF834" s="202"/>
      <c r="AG834" s="202"/>
      <c r="AH834" s="55">
        <v>1</v>
      </c>
      <c r="AI834" s="55"/>
      <c r="AJ834" s="55"/>
      <c r="AK834" s="55"/>
      <c r="AL834" s="9">
        <v>0</v>
      </c>
      <c r="AM834" s="499" t="s">
        <v>396</v>
      </c>
      <c r="AN834" s="242"/>
      <c r="AO834" s="490"/>
    </row>
    <row r="835" spans="1:41" s="16" customFormat="1" ht="25.5" customHeight="1">
      <c r="A835" s="517"/>
      <c r="B835" s="521" t="s">
        <v>1</v>
      </c>
      <c r="C835" s="510" t="s">
        <v>1024</v>
      </c>
      <c r="D835" s="57" t="s">
        <v>395</v>
      </c>
      <c r="E835" s="379" t="s">
        <v>328</v>
      </c>
      <c r="F835" s="123" t="s">
        <v>1041</v>
      </c>
      <c r="G835" s="362"/>
      <c r="H835" s="362"/>
      <c r="I835" s="363"/>
      <c r="J835" s="364"/>
      <c r="K835" s="362"/>
      <c r="L835" s="362"/>
      <c r="M835" s="365"/>
      <c r="N835" s="365"/>
      <c r="O835" s="362"/>
      <c r="P835" s="362"/>
      <c r="Q835" s="363"/>
      <c r="R835" s="366"/>
      <c r="S835" s="362"/>
      <c r="T835" s="362"/>
      <c r="U835" s="362"/>
      <c r="V835" s="365"/>
      <c r="W835" s="365"/>
      <c r="X835" s="362"/>
      <c r="Y835" s="362"/>
      <c r="Z835" s="363"/>
      <c r="AA835" s="366"/>
      <c r="AB835" s="366"/>
      <c r="AC835" s="508">
        <v>1</v>
      </c>
      <c r="AD835" s="8"/>
      <c r="AE835" s="55">
        <v>1</v>
      </c>
      <c r="AF835" s="202"/>
      <c r="AG835" s="202"/>
      <c r="AH835" s="55"/>
      <c r="AI835" s="55"/>
      <c r="AJ835" s="55"/>
      <c r="AK835" s="55"/>
      <c r="AL835" s="9">
        <v>0</v>
      </c>
      <c r="AM835" s="499" t="s">
        <v>532</v>
      </c>
      <c r="AN835" s="242"/>
      <c r="AO835" s="490"/>
    </row>
    <row r="836" spans="1:41" s="16" customFormat="1" ht="25.5" customHeight="1">
      <c r="A836" s="517"/>
      <c r="B836" s="521" t="s">
        <v>1</v>
      </c>
      <c r="C836" s="510" t="s">
        <v>1025</v>
      </c>
      <c r="D836" s="57" t="s">
        <v>395</v>
      </c>
      <c r="E836" s="379" t="s">
        <v>328</v>
      </c>
      <c r="F836" s="123" t="s">
        <v>1041</v>
      </c>
      <c r="G836" s="362"/>
      <c r="H836" s="362"/>
      <c r="I836" s="363"/>
      <c r="J836" s="364"/>
      <c r="K836" s="362"/>
      <c r="L836" s="362"/>
      <c r="M836" s="365"/>
      <c r="N836" s="365"/>
      <c r="O836" s="362"/>
      <c r="P836" s="362"/>
      <c r="Q836" s="363"/>
      <c r="R836" s="366"/>
      <c r="S836" s="362"/>
      <c r="T836" s="362"/>
      <c r="U836" s="362"/>
      <c r="V836" s="365"/>
      <c r="W836" s="365"/>
      <c r="X836" s="362"/>
      <c r="Y836" s="362"/>
      <c r="Z836" s="363"/>
      <c r="AA836" s="366"/>
      <c r="AB836" s="366"/>
      <c r="AC836" s="508">
        <v>1</v>
      </c>
      <c r="AD836" s="8"/>
      <c r="AE836" s="55">
        <v>1</v>
      </c>
      <c r="AF836" s="202"/>
      <c r="AG836" s="202"/>
      <c r="AH836" s="55"/>
      <c r="AI836" s="55"/>
      <c r="AJ836" s="55"/>
      <c r="AK836" s="55"/>
      <c r="AL836" s="9">
        <v>0</v>
      </c>
      <c r="AM836" s="499" t="s">
        <v>532</v>
      </c>
      <c r="AN836" s="242"/>
      <c r="AO836" s="490"/>
    </row>
    <row r="837" spans="1:41" s="16" customFormat="1" ht="25.5" customHeight="1">
      <c r="A837" s="129"/>
      <c r="B837" s="521" t="s">
        <v>1</v>
      </c>
      <c r="C837" s="510" t="s">
        <v>1026</v>
      </c>
      <c r="D837" s="57" t="s">
        <v>395</v>
      </c>
      <c r="E837" s="379" t="s">
        <v>328</v>
      </c>
      <c r="F837" s="123" t="s">
        <v>1041</v>
      </c>
      <c r="G837" s="362"/>
      <c r="H837" s="362"/>
      <c r="I837" s="363"/>
      <c r="J837" s="364"/>
      <c r="K837" s="362"/>
      <c r="L837" s="362"/>
      <c r="M837" s="365"/>
      <c r="N837" s="365"/>
      <c r="O837" s="362"/>
      <c r="P837" s="362"/>
      <c r="Q837" s="363"/>
      <c r="R837" s="366"/>
      <c r="S837" s="362"/>
      <c r="T837" s="362"/>
      <c r="U837" s="362"/>
      <c r="V837" s="365"/>
      <c r="W837" s="365"/>
      <c r="X837" s="362"/>
      <c r="Y837" s="362"/>
      <c r="Z837" s="363"/>
      <c r="AA837" s="366"/>
      <c r="AB837" s="366"/>
      <c r="AC837" s="508">
        <v>1</v>
      </c>
      <c r="AD837" s="8"/>
      <c r="AE837" s="55">
        <v>1</v>
      </c>
      <c r="AF837" s="202"/>
      <c r="AG837" s="202"/>
      <c r="AH837" s="55"/>
      <c r="AI837" s="55"/>
      <c r="AJ837" s="55"/>
      <c r="AK837" s="55"/>
      <c r="AL837" s="9">
        <v>0</v>
      </c>
      <c r="AM837" s="499" t="s">
        <v>532</v>
      </c>
      <c r="AN837" s="242"/>
      <c r="AO837" s="490"/>
    </row>
    <row r="838" spans="1:41" s="16" customFormat="1" ht="25.5" customHeight="1">
      <c r="A838" s="129"/>
      <c r="B838" s="521" t="s">
        <v>1</v>
      </c>
      <c r="C838" s="263" t="s">
        <v>1027</v>
      </c>
      <c r="D838" s="57" t="s">
        <v>395</v>
      </c>
      <c r="E838" s="379" t="s">
        <v>328</v>
      </c>
      <c r="F838" s="123" t="s">
        <v>1041</v>
      </c>
      <c r="G838" s="362"/>
      <c r="H838" s="362"/>
      <c r="I838" s="363"/>
      <c r="J838" s="364"/>
      <c r="K838" s="362"/>
      <c r="L838" s="362"/>
      <c r="M838" s="365"/>
      <c r="N838" s="365"/>
      <c r="O838" s="362"/>
      <c r="P838" s="362"/>
      <c r="Q838" s="363"/>
      <c r="R838" s="366"/>
      <c r="S838" s="362"/>
      <c r="T838" s="362"/>
      <c r="U838" s="362"/>
      <c r="V838" s="365"/>
      <c r="W838" s="365"/>
      <c r="X838" s="362"/>
      <c r="Y838" s="362"/>
      <c r="Z838" s="363"/>
      <c r="AA838" s="366"/>
      <c r="AB838" s="366"/>
      <c r="AC838" s="8"/>
      <c r="AD838" s="508">
        <v>1</v>
      </c>
      <c r="AE838" s="55">
        <v>1</v>
      </c>
      <c r="AF838" s="202"/>
      <c r="AG838" s="202"/>
      <c r="AH838" s="55"/>
      <c r="AI838" s="55"/>
      <c r="AJ838" s="55"/>
      <c r="AK838" s="55"/>
      <c r="AL838" s="9">
        <v>0</v>
      </c>
      <c r="AM838" s="499" t="s">
        <v>532</v>
      </c>
      <c r="AN838" s="242"/>
      <c r="AO838" s="490"/>
    </row>
    <row r="839" spans="1:41" s="16" customFormat="1" ht="25.5" customHeight="1">
      <c r="A839" s="129"/>
      <c r="B839" s="521" t="s">
        <v>1</v>
      </c>
      <c r="C839" s="263" t="s">
        <v>1028</v>
      </c>
      <c r="D839" s="57" t="s">
        <v>395</v>
      </c>
      <c r="E839" s="379" t="s">
        <v>328</v>
      </c>
      <c r="F839" s="123" t="s">
        <v>1041</v>
      </c>
      <c r="G839" s="362"/>
      <c r="H839" s="362"/>
      <c r="I839" s="363"/>
      <c r="J839" s="364"/>
      <c r="K839" s="362"/>
      <c r="L839" s="362"/>
      <c r="M839" s="365"/>
      <c r="N839" s="365"/>
      <c r="O839" s="362"/>
      <c r="P839" s="362"/>
      <c r="Q839" s="363"/>
      <c r="R839" s="366"/>
      <c r="S839" s="362"/>
      <c r="T839" s="362"/>
      <c r="U839" s="362"/>
      <c r="V839" s="365"/>
      <c r="W839" s="365"/>
      <c r="X839" s="362"/>
      <c r="Y839" s="362"/>
      <c r="Z839" s="363"/>
      <c r="AA839" s="366"/>
      <c r="AB839" s="366"/>
      <c r="AC839" s="8"/>
      <c r="AD839" s="508">
        <v>1</v>
      </c>
      <c r="AE839" s="55">
        <v>1</v>
      </c>
      <c r="AF839" s="202"/>
      <c r="AG839" s="202"/>
      <c r="AH839" s="55"/>
      <c r="AI839" s="55"/>
      <c r="AJ839" s="55"/>
      <c r="AK839" s="55"/>
      <c r="AL839" s="9">
        <v>0</v>
      </c>
      <c r="AM839" s="499" t="s">
        <v>532</v>
      </c>
      <c r="AN839" s="242"/>
      <c r="AO839" s="490"/>
    </row>
    <row r="840" spans="1:41" s="16" customFormat="1" ht="25.5" customHeight="1">
      <c r="A840" s="129"/>
      <c r="B840" s="521" t="s">
        <v>1</v>
      </c>
      <c r="C840" s="263" t="s">
        <v>1029</v>
      </c>
      <c r="D840" s="57" t="s">
        <v>395</v>
      </c>
      <c r="E840" s="379" t="s">
        <v>328</v>
      </c>
      <c r="F840" s="123" t="s">
        <v>1041</v>
      </c>
      <c r="G840" s="362"/>
      <c r="H840" s="362"/>
      <c r="I840" s="363"/>
      <c r="J840" s="364"/>
      <c r="K840" s="362"/>
      <c r="L840" s="362"/>
      <c r="M840" s="365"/>
      <c r="N840" s="365"/>
      <c r="O840" s="362"/>
      <c r="P840" s="362"/>
      <c r="Q840" s="363"/>
      <c r="R840" s="366"/>
      <c r="S840" s="362"/>
      <c r="T840" s="362"/>
      <c r="U840" s="362"/>
      <c r="V840" s="365"/>
      <c r="W840" s="365"/>
      <c r="X840" s="362"/>
      <c r="Y840" s="362"/>
      <c r="Z840" s="363"/>
      <c r="AA840" s="366"/>
      <c r="AB840" s="366"/>
      <c r="AC840" s="8"/>
      <c r="AD840" s="508">
        <v>1</v>
      </c>
      <c r="AE840" s="55">
        <v>1</v>
      </c>
      <c r="AF840" s="202"/>
      <c r="AG840" s="202"/>
      <c r="AH840" s="55"/>
      <c r="AI840" s="55"/>
      <c r="AJ840" s="55"/>
      <c r="AK840" s="55"/>
      <c r="AL840" s="9">
        <v>0</v>
      </c>
      <c r="AM840" s="499" t="s">
        <v>532</v>
      </c>
      <c r="AN840" s="242"/>
      <c r="AO840" s="490"/>
    </row>
    <row r="841" spans="1:41" s="16" customFormat="1" ht="25.5" customHeight="1">
      <c r="A841" s="129"/>
      <c r="B841" s="521" t="s">
        <v>1</v>
      </c>
      <c r="C841" s="263" t="s">
        <v>1030</v>
      </c>
      <c r="D841" s="57" t="s">
        <v>395</v>
      </c>
      <c r="E841" s="379" t="s">
        <v>328</v>
      </c>
      <c r="F841" s="123" t="s">
        <v>1041</v>
      </c>
      <c r="G841" s="362"/>
      <c r="H841" s="362"/>
      <c r="I841" s="363"/>
      <c r="J841" s="364"/>
      <c r="K841" s="362"/>
      <c r="L841" s="362"/>
      <c r="M841" s="365"/>
      <c r="N841" s="365"/>
      <c r="O841" s="362"/>
      <c r="P841" s="362"/>
      <c r="Q841" s="363"/>
      <c r="R841" s="366"/>
      <c r="S841" s="362"/>
      <c r="T841" s="362"/>
      <c r="U841" s="362"/>
      <c r="V841" s="365"/>
      <c r="W841" s="365"/>
      <c r="X841" s="362"/>
      <c r="Y841" s="362"/>
      <c r="Z841" s="363"/>
      <c r="AA841" s="366"/>
      <c r="AB841" s="366"/>
      <c r="AC841" s="8"/>
      <c r="AD841" s="508">
        <v>1</v>
      </c>
      <c r="AE841" s="55">
        <v>1</v>
      </c>
      <c r="AF841" s="202"/>
      <c r="AG841" s="202"/>
      <c r="AH841" s="55"/>
      <c r="AI841" s="55"/>
      <c r="AJ841" s="55"/>
      <c r="AK841" s="55"/>
      <c r="AL841" s="9">
        <v>0</v>
      </c>
      <c r="AM841" s="499" t="s">
        <v>532</v>
      </c>
      <c r="AN841" s="242"/>
      <c r="AO841" s="490"/>
    </row>
    <row r="842" spans="1:41" s="16" customFormat="1" ht="25.5" customHeight="1">
      <c r="A842" s="129"/>
      <c r="B842" s="521" t="s">
        <v>1</v>
      </c>
      <c r="C842" s="263" t="s">
        <v>1031</v>
      </c>
      <c r="D842" s="57" t="s">
        <v>395</v>
      </c>
      <c r="E842" s="379" t="s">
        <v>328</v>
      </c>
      <c r="F842" s="123" t="s">
        <v>1041</v>
      </c>
      <c r="G842" s="362"/>
      <c r="H842" s="362"/>
      <c r="I842" s="363"/>
      <c r="J842" s="364"/>
      <c r="K842" s="362"/>
      <c r="L842" s="362"/>
      <c r="M842" s="365"/>
      <c r="N842" s="365"/>
      <c r="O842" s="362"/>
      <c r="P842" s="362"/>
      <c r="Q842" s="363"/>
      <c r="R842" s="366"/>
      <c r="S842" s="362"/>
      <c r="T842" s="362"/>
      <c r="U842" s="362"/>
      <c r="V842" s="365"/>
      <c r="W842" s="365"/>
      <c r="X842" s="362"/>
      <c r="Y842" s="362"/>
      <c r="Z842" s="363"/>
      <c r="AA842" s="366"/>
      <c r="AB842" s="366"/>
      <c r="AC842" s="8"/>
      <c r="AD842" s="508">
        <v>1</v>
      </c>
      <c r="AE842" s="55">
        <v>1</v>
      </c>
      <c r="AF842" s="202"/>
      <c r="AG842" s="202"/>
      <c r="AH842" s="55"/>
      <c r="AI842" s="55"/>
      <c r="AJ842" s="55"/>
      <c r="AK842" s="55"/>
      <c r="AL842" s="9">
        <v>0</v>
      </c>
      <c r="AM842" s="499" t="s">
        <v>532</v>
      </c>
      <c r="AN842" s="242"/>
      <c r="AO842" s="490"/>
    </row>
    <row r="843" spans="1:41" s="16" customFormat="1" ht="25.5" customHeight="1">
      <c r="A843" s="129"/>
      <c r="B843" s="521" t="s">
        <v>1</v>
      </c>
      <c r="C843" s="263" t="s">
        <v>1032</v>
      </c>
      <c r="D843" s="57" t="s">
        <v>395</v>
      </c>
      <c r="E843" s="379" t="s">
        <v>328</v>
      </c>
      <c r="F843" s="123" t="s">
        <v>1041</v>
      </c>
      <c r="G843" s="362"/>
      <c r="H843" s="362"/>
      <c r="I843" s="363"/>
      <c r="J843" s="364"/>
      <c r="K843" s="362"/>
      <c r="L843" s="362"/>
      <c r="M843" s="365"/>
      <c r="N843" s="365"/>
      <c r="O843" s="362"/>
      <c r="P843" s="362"/>
      <c r="Q843" s="363"/>
      <c r="R843" s="366"/>
      <c r="S843" s="362"/>
      <c r="T843" s="362"/>
      <c r="U843" s="362"/>
      <c r="V843" s="365"/>
      <c r="W843" s="365"/>
      <c r="X843" s="362"/>
      <c r="Y843" s="362"/>
      <c r="Z843" s="363"/>
      <c r="AA843" s="366"/>
      <c r="AB843" s="366"/>
      <c r="AC843" s="8"/>
      <c r="AD843" s="508">
        <v>1</v>
      </c>
      <c r="AE843" s="55">
        <v>1</v>
      </c>
      <c r="AF843" s="202"/>
      <c r="AG843" s="202"/>
      <c r="AH843" s="55"/>
      <c r="AI843" s="55"/>
      <c r="AJ843" s="55"/>
      <c r="AK843" s="55"/>
      <c r="AL843" s="9">
        <v>0</v>
      </c>
      <c r="AM843" s="499" t="s">
        <v>532</v>
      </c>
      <c r="AN843" s="242"/>
      <c r="AO843" s="490"/>
    </row>
    <row r="844" spans="1:41" s="16" customFormat="1" ht="25.5" customHeight="1">
      <c r="A844" s="129"/>
      <c r="B844" s="521" t="s">
        <v>1</v>
      </c>
      <c r="C844" s="263" t="s">
        <v>1033</v>
      </c>
      <c r="D844" s="57" t="s">
        <v>395</v>
      </c>
      <c r="E844" s="379" t="s">
        <v>328</v>
      </c>
      <c r="F844" s="123" t="s">
        <v>1041</v>
      </c>
      <c r="G844" s="362"/>
      <c r="H844" s="362"/>
      <c r="I844" s="363"/>
      <c r="J844" s="364"/>
      <c r="K844" s="362"/>
      <c r="L844" s="362"/>
      <c r="M844" s="365"/>
      <c r="N844" s="365"/>
      <c r="O844" s="362"/>
      <c r="P844" s="362"/>
      <c r="Q844" s="363"/>
      <c r="R844" s="366"/>
      <c r="S844" s="362"/>
      <c r="T844" s="362"/>
      <c r="U844" s="362"/>
      <c r="V844" s="365"/>
      <c r="W844" s="365"/>
      <c r="X844" s="362"/>
      <c r="Y844" s="362"/>
      <c r="Z844" s="363"/>
      <c r="AA844" s="366"/>
      <c r="AB844" s="366"/>
      <c r="AC844" s="8"/>
      <c r="AD844" s="508">
        <v>1</v>
      </c>
      <c r="AE844" s="55">
        <v>1</v>
      </c>
      <c r="AF844" s="202"/>
      <c r="AG844" s="202"/>
      <c r="AH844" s="55"/>
      <c r="AI844" s="55"/>
      <c r="AJ844" s="55"/>
      <c r="AK844" s="55"/>
      <c r="AL844" s="9">
        <v>0</v>
      </c>
      <c r="AM844" s="499" t="s">
        <v>532</v>
      </c>
      <c r="AN844" s="242"/>
      <c r="AO844" s="490"/>
    </row>
    <row r="845" spans="1:41" s="16" customFormat="1" ht="25.5" customHeight="1">
      <c r="A845" s="129"/>
      <c r="B845" s="521" t="s">
        <v>1</v>
      </c>
      <c r="C845" s="263" t="s">
        <v>1034</v>
      </c>
      <c r="D845" s="57" t="s">
        <v>395</v>
      </c>
      <c r="E845" s="379" t="s">
        <v>328</v>
      </c>
      <c r="F845" s="123" t="s">
        <v>1041</v>
      </c>
      <c r="G845" s="362"/>
      <c r="H845" s="362"/>
      <c r="I845" s="363"/>
      <c r="J845" s="364"/>
      <c r="K845" s="362"/>
      <c r="L845" s="362"/>
      <c r="M845" s="365"/>
      <c r="N845" s="365"/>
      <c r="O845" s="362"/>
      <c r="P845" s="362"/>
      <c r="Q845" s="363"/>
      <c r="R845" s="366"/>
      <c r="S845" s="362"/>
      <c r="T845" s="362"/>
      <c r="U845" s="362"/>
      <c r="V845" s="365"/>
      <c r="W845" s="365"/>
      <c r="X845" s="362"/>
      <c r="Y845" s="362"/>
      <c r="Z845" s="363"/>
      <c r="AA845" s="366"/>
      <c r="AB845" s="366"/>
      <c r="AC845" s="8"/>
      <c r="AD845" s="508">
        <v>1</v>
      </c>
      <c r="AE845" s="55">
        <v>1</v>
      </c>
      <c r="AF845" s="202"/>
      <c r="AG845" s="202"/>
      <c r="AH845" s="55"/>
      <c r="AI845" s="55"/>
      <c r="AJ845" s="55"/>
      <c r="AK845" s="55"/>
      <c r="AL845" s="9">
        <v>0</v>
      </c>
      <c r="AM845" s="499" t="s">
        <v>532</v>
      </c>
      <c r="AN845" s="242"/>
      <c r="AO845" s="490"/>
    </row>
    <row r="846" spans="1:41" s="16" customFormat="1" ht="25.5" customHeight="1">
      <c r="A846" s="129"/>
      <c r="B846" s="521" t="s">
        <v>1</v>
      </c>
      <c r="C846" s="263" t="s">
        <v>1096</v>
      </c>
      <c r="D846" s="57" t="s">
        <v>395</v>
      </c>
      <c r="E846" s="379" t="s">
        <v>328</v>
      </c>
      <c r="F846" s="123" t="s">
        <v>1041</v>
      </c>
      <c r="G846" s="362"/>
      <c r="H846" s="362"/>
      <c r="I846" s="363"/>
      <c r="J846" s="364"/>
      <c r="K846" s="362"/>
      <c r="L846" s="362"/>
      <c r="M846" s="365"/>
      <c r="N846" s="365"/>
      <c r="O846" s="362"/>
      <c r="P846" s="362"/>
      <c r="Q846" s="363"/>
      <c r="R846" s="366"/>
      <c r="S846" s="362"/>
      <c r="T846" s="362"/>
      <c r="U846" s="362"/>
      <c r="V846" s="365"/>
      <c r="W846" s="365"/>
      <c r="X846" s="362"/>
      <c r="Y846" s="362"/>
      <c r="Z846" s="363"/>
      <c r="AA846" s="366"/>
      <c r="AB846" s="366"/>
      <c r="AC846" s="8"/>
      <c r="AD846" s="508">
        <v>1</v>
      </c>
      <c r="AE846" s="55">
        <v>1</v>
      </c>
      <c r="AF846" s="202"/>
      <c r="AG846" s="202"/>
      <c r="AH846" s="55"/>
      <c r="AI846" s="55"/>
      <c r="AJ846" s="55"/>
      <c r="AK846" s="55"/>
      <c r="AL846" s="9">
        <v>0</v>
      </c>
      <c r="AM846" s="499" t="s">
        <v>532</v>
      </c>
      <c r="AN846" s="242"/>
      <c r="AO846" s="490"/>
    </row>
    <row r="847" spans="1:41" s="16" customFormat="1" ht="25.5" customHeight="1">
      <c r="A847" s="129"/>
      <c r="B847" s="521" t="s">
        <v>1</v>
      </c>
      <c r="C847" s="510" t="s">
        <v>1042</v>
      </c>
      <c r="D847" s="380" t="s">
        <v>1057</v>
      </c>
      <c r="E847" s="380" t="s">
        <v>328</v>
      </c>
      <c r="F847" s="123" t="s">
        <v>671</v>
      </c>
      <c r="G847" s="362"/>
      <c r="H847" s="362"/>
      <c r="I847" s="363"/>
      <c r="J847" s="364"/>
      <c r="K847" s="362"/>
      <c r="L847" s="362"/>
      <c r="M847" s="365"/>
      <c r="N847" s="365"/>
      <c r="O847" s="362"/>
      <c r="P847" s="362"/>
      <c r="Q847" s="363"/>
      <c r="R847" s="366"/>
      <c r="S847" s="362"/>
      <c r="T847" s="362"/>
      <c r="U847" s="362"/>
      <c r="V847" s="365"/>
      <c r="W847" s="365"/>
      <c r="X847" s="362"/>
      <c r="Y847" s="362"/>
      <c r="Z847" s="363"/>
      <c r="AA847" s="366"/>
      <c r="AB847" s="366"/>
      <c r="AC847" s="508">
        <v>1</v>
      </c>
      <c r="AD847" s="8"/>
      <c r="AE847" s="55"/>
      <c r="AF847" s="202"/>
      <c r="AG847" s="55">
        <v>1</v>
      </c>
      <c r="AH847" s="55"/>
      <c r="AI847" s="55"/>
      <c r="AJ847" s="55"/>
      <c r="AK847" s="55"/>
      <c r="AL847" s="9">
        <v>1</v>
      </c>
      <c r="AM847" s="499" t="s">
        <v>668</v>
      </c>
      <c r="AN847" s="242"/>
      <c r="AO847" s="490"/>
    </row>
    <row r="848" spans="1:41" s="16" customFormat="1" ht="25.5" customHeight="1">
      <c r="A848" s="129"/>
      <c r="B848" s="521" t="s">
        <v>1</v>
      </c>
      <c r="C848" s="510" t="s">
        <v>1043</v>
      </c>
      <c r="D848" s="380" t="s">
        <v>1057</v>
      </c>
      <c r="E848" s="380" t="s">
        <v>328</v>
      </c>
      <c r="F848" s="123" t="s">
        <v>671</v>
      </c>
      <c r="G848" s="362"/>
      <c r="H848" s="362"/>
      <c r="I848" s="363"/>
      <c r="J848" s="364"/>
      <c r="K848" s="362"/>
      <c r="L848" s="362"/>
      <c r="M848" s="365"/>
      <c r="N848" s="365"/>
      <c r="O848" s="362"/>
      <c r="P848" s="362"/>
      <c r="Q848" s="363"/>
      <c r="R848" s="366"/>
      <c r="S848" s="362"/>
      <c r="T848" s="362"/>
      <c r="U848" s="362"/>
      <c r="V848" s="365"/>
      <c r="W848" s="365"/>
      <c r="X848" s="362"/>
      <c r="Y848" s="362"/>
      <c r="Z848" s="363"/>
      <c r="AA848" s="366"/>
      <c r="AB848" s="366"/>
      <c r="AC848" s="508">
        <v>1</v>
      </c>
      <c r="AD848" s="8"/>
      <c r="AE848" s="55"/>
      <c r="AF848" s="202"/>
      <c r="AG848" s="55">
        <v>1</v>
      </c>
      <c r="AH848" s="55"/>
      <c r="AI848" s="55"/>
      <c r="AJ848" s="55"/>
      <c r="AK848" s="55"/>
      <c r="AL848" s="9">
        <v>1</v>
      </c>
      <c r="AM848" s="499" t="s">
        <v>668</v>
      </c>
      <c r="AN848" s="242"/>
      <c r="AO848" s="490"/>
    </row>
    <row r="849" spans="1:41" s="16" customFormat="1" ht="25.5" customHeight="1">
      <c r="A849" s="129"/>
      <c r="B849" s="521" t="s">
        <v>1</v>
      </c>
      <c r="C849" s="510" t="s">
        <v>1044</v>
      </c>
      <c r="D849" s="380" t="s">
        <v>1057</v>
      </c>
      <c r="E849" s="380" t="s">
        <v>328</v>
      </c>
      <c r="F849" s="123" t="s">
        <v>671</v>
      </c>
      <c r="G849" s="362"/>
      <c r="H849" s="362"/>
      <c r="I849" s="363"/>
      <c r="J849" s="364"/>
      <c r="K849" s="362"/>
      <c r="L849" s="362"/>
      <c r="M849" s="365"/>
      <c r="N849" s="365"/>
      <c r="O849" s="362"/>
      <c r="P849" s="362"/>
      <c r="Q849" s="363"/>
      <c r="R849" s="366"/>
      <c r="S849" s="362"/>
      <c r="T849" s="362"/>
      <c r="U849" s="362"/>
      <c r="V849" s="365"/>
      <c r="W849" s="365"/>
      <c r="X849" s="362"/>
      <c r="Y849" s="362"/>
      <c r="Z849" s="363"/>
      <c r="AA849" s="366"/>
      <c r="AB849" s="366"/>
      <c r="AC849" s="508">
        <v>1</v>
      </c>
      <c r="AD849" s="8"/>
      <c r="AE849" s="55"/>
      <c r="AF849" s="202"/>
      <c r="AG849" s="55">
        <v>1</v>
      </c>
      <c r="AH849" s="55"/>
      <c r="AI849" s="55"/>
      <c r="AJ849" s="55"/>
      <c r="AK849" s="55"/>
      <c r="AL849" s="9">
        <v>1</v>
      </c>
      <c r="AM849" s="499" t="s">
        <v>668</v>
      </c>
      <c r="AN849" s="242"/>
      <c r="AO849" s="490"/>
    </row>
    <row r="850" spans="1:41" s="16" customFormat="1" ht="25.5" customHeight="1">
      <c r="A850" s="129"/>
      <c r="B850" s="521" t="s">
        <v>1</v>
      </c>
      <c r="C850" s="510" t="s">
        <v>1045</v>
      </c>
      <c r="D850" s="380" t="s">
        <v>1057</v>
      </c>
      <c r="E850" s="380" t="s">
        <v>328</v>
      </c>
      <c r="F850" s="123" t="s">
        <v>671</v>
      </c>
      <c r="G850" s="362"/>
      <c r="H850" s="362"/>
      <c r="I850" s="363"/>
      <c r="J850" s="364"/>
      <c r="K850" s="362"/>
      <c r="L850" s="362"/>
      <c r="M850" s="365"/>
      <c r="N850" s="365"/>
      <c r="O850" s="362"/>
      <c r="P850" s="362"/>
      <c r="Q850" s="363"/>
      <c r="R850" s="366"/>
      <c r="S850" s="362"/>
      <c r="T850" s="362"/>
      <c r="U850" s="362"/>
      <c r="V850" s="365"/>
      <c r="W850" s="365"/>
      <c r="X850" s="362"/>
      <c r="Y850" s="362"/>
      <c r="Z850" s="363"/>
      <c r="AA850" s="366"/>
      <c r="AB850" s="366"/>
      <c r="AC850" s="508">
        <v>1</v>
      </c>
      <c r="AD850" s="8"/>
      <c r="AE850" s="55"/>
      <c r="AF850" s="202"/>
      <c r="AG850" s="55">
        <v>1</v>
      </c>
      <c r="AH850" s="55"/>
      <c r="AI850" s="55"/>
      <c r="AJ850" s="55"/>
      <c r="AK850" s="55"/>
      <c r="AL850" s="9">
        <v>1</v>
      </c>
      <c r="AM850" s="499" t="s">
        <v>668</v>
      </c>
      <c r="AN850" s="242"/>
      <c r="AO850" s="490"/>
    </row>
    <row r="851" spans="1:41" s="16" customFormat="1" ht="25.5" customHeight="1">
      <c r="A851" s="129"/>
      <c r="B851" s="521" t="s">
        <v>1</v>
      </c>
      <c r="C851" s="510" t="s">
        <v>1046</v>
      </c>
      <c r="D851" s="380" t="s">
        <v>1057</v>
      </c>
      <c r="E851" s="380" t="s">
        <v>328</v>
      </c>
      <c r="F851" s="123" t="s">
        <v>671</v>
      </c>
      <c r="G851" s="362"/>
      <c r="H851" s="362"/>
      <c r="I851" s="363"/>
      <c r="J851" s="364"/>
      <c r="K851" s="362"/>
      <c r="L851" s="362"/>
      <c r="M851" s="365"/>
      <c r="N851" s="365"/>
      <c r="O851" s="362"/>
      <c r="P851" s="362"/>
      <c r="Q851" s="363"/>
      <c r="R851" s="366"/>
      <c r="S851" s="362"/>
      <c r="T851" s="362"/>
      <c r="U851" s="362"/>
      <c r="V851" s="365"/>
      <c r="W851" s="365"/>
      <c r="X851" s="362"/>
      <c r="Y851" s="362"/>
      <c r="Z851" s="363"/>
      <c r="AA851" s="366"/>
      <c r="AB851" s="366"/>
      <c r="AC851" s="508">
        <v>1</v>
      </c>
      <c r="AD851" s="8"/>
      <c r="AE851" s="55"/>
      <c r="AF851" s="202"/>
      <c r="AG851" s="55">
        <v>1</v>
      </c>
      <c r="AH851" s="55"/>
      <c r="AI851" s="55"/>
      <c r="AJ851" s="55"/>
      <c r="AK851" s="55"/>
      <c r="AL851" s="9">
        <v>1</v>
      </c>
      <c r="AM851" s="499" t="s">
        <v>668</v>
      </c>
      <c r="AN851" s="242"/>
      <c r="AO851" s="490"/>
    </row>
    <row r="852" spans="1:41" s="16" customFormat="1" ht="25.5" customHeight="1">
      <c r="A852" s="129"/>
      <c r="B852" s="521" t="s">
        <v>1</v>
      </c>
      <c r="C852" s="510" t="s">
        <v>1047</v>
      </c>
      <c r="D852" s="380" t="s">
        <v>1057</v>
      </c>
      <c r="E852" s="380" t="s">
        <v>328</v>
      </c>
      <c r="F852" s="123" t="s">
        <v>671</v>
      </c>
      <c r="G852" s="362"/>
      <c r="H852" s="362"/>
      <c r="I852" s="363"/>
      <c r="J852" s="364"/>
      <c r="K852" s="362"/>
      <c r="L852" s="362"/>
      <c r="M852" s="365"/>
      <c r="N852" s="365"/>
      <c r="O852" s="362"/>
      <c r="P852" s="362"/>
      <c r="Q852" s="363"/>
      <c r="R852" s="366"/>
      <c r="S852" s="362"/>
      <c r="T852" s="362"/>
      <c r="U852" s="362"/>
      <c r="V852" s="365"/>
      <c r="W852" s="365"/>
      <c r="X852" s="362"/>
      <c r="Y852" s="362"/>
      <c r="Z852" s="363"/>
      <c r="AA852" s="366"/>
      <c r="AB852" s="366"/>
      <c r="AC852" s="508">
        <v>1</v>
      </c>
      <c r="AD852" s="8"/>
      <c r="AE852" s="55"/>
      <c r="AF852" s="202"/>
      <c r="AG852" s="55">
        <v>1</v>
      </c>
      <c r="AH852" s="55"/>
      <c r="AI852" s="55"/>
      <c r="AJ852" s="55"/>
      <c r="AK852" s="55"/>
      <c r="AL852" s="9">
        <v>1</v>
      </c>
      <c r="AM852" s="499" t="s">
        <v>668</v>
      </c>
      <c r="AN852" s="242"/>
      <c r="AO852" s="490"/>
    </row>
    <row r="853" spans="1:41" s="16" customFormat="1" ht="25.5" customHeight="1">
      <c r="A853" s="129"/>
      <c r="B853" s="521" t="s">
        <v>1</v>
      </c>
      <c r="C853" s="510" t="s">
        <v>1048</v>
      </c>
      <c r="D853" s="57" t="s">
        <v>395</v>
      </c>
      <c r="E853" s="380" t="s">
        <v>328</v>
      </c>
      <c r="F853" s="123" t="s">
        <v>671</v>
      </c>
      <c r="G853" s="362"/>
      <c r="H853" s="362"/>
      <c r="I853" s="363"/>
      <c r="J853" s="364"/>
      <c r="K853" s="362"/>
      <c r="L853" s="362"/>
      <c r="M853" s="365"/>
      <c r="N853" s="365"/>
      <c r="O853" s="362"/>
      <c r="P853" s="362"/>
      <c r="Q853" s="363"/>
      <c r="R853" s="366"/>
      <c r="S853" s="362"/>
      <c r="T853" s="362"/>
      <c r="U853" s="362"/>
      <c r="V853" s="365"/>
      <c r="W853" s="365"/>
      <c r="X853" s="362"/>
      <c r="Y853" s="362"/>
      <c r="Z853" s="363"/>
      <c r="AA853" s="366"/>
      <c r="AB853" s="366"/>
      <c r="AC853" s="508">
        <v>1</v>
      </c>
      <c r="AD853" s="8"/>
      <c r="AE853" s="55"/>
      <c r="AF853" s="55">
        <v>1</v>
      </c>
      <c r="AG853" s="202"/>
      <c r="AH853" s="55"/>
      <c r="AI853" s="55"/>
      <c r="AJ853" s="55"/>
      <c r="AK853" s="55"/>
      <c r="AL853" s="9">
        <v>0.45</v>
      </c>
      <c r="AM853" s="499" t="s">
        <v>41</v>
      </c>
      <c r="AN853" s="242"/>
      <c r="AO853" s="490"/>
    </row>
    <row r="854" spans="1:41" s="16" customFormat="1" ht="25.5" customHeight="1">
      <c r="A854" s="129"/>
      <c r="B854" s="521" t="s">
        <v>1</v>
      </c>
      <c r="C854" s="510" t="s">
        <v>1049</v>
      </c>
      <c r="D854" s="380" t="s">
        <v>1058</v>
      </c>
      <c r="E854" s="380" t="s">
        <v>328</v>
      </c>
      <c r="F854" s="123" t="s">
        <v>710</v>
      </c>
      <c r="G854" s="362"/>
      <c r="H854" s="362"/>
      <c r="I854" s="363"/>
      <c r="J854" s="364"/>
      <c r="K854" s="362"/>
      <c r="L854" s="362"/>
      <c r="M854" s="365"/>
      <c r="N854" s="365"/>
      <c r="O854" s="362"/>
      <c r="P854" s="362"/>
      <c r="Q854" s="363"/>
      <c r="R854" s="366"/>
      <c r="S854" s="362"/>
      <c r="T854" s="362"/>
      <c r="U854" s="362"/>
      <c r="V854" s="365"/>
      <c r="W854" s="365"/>
      <c r="X854" s="362"/>
      <c r="Y854" s="362"/>
      <c r="Z854" s="363"/>
      <c r="AA854" s="366"/>
      <c r="AB854" s="366"/>
      <c r="AC854" s="508">
        <v>1</v>
      </c>
      <c r="AD854" s="8"/>
      <c r="AE854" s="55"/>
      <c r="AF854" s="202"/>
      <c r="AG854" s="55">
        <v>1</v>
      </c>
      <c r="AH854" s="55"/>
      <c r="AI854" s="55"/>
      <c r="AJ854" s="55"/>
      <c r="AK854" s="55"/>
      <c r="AL854" s="9">
        <v>1</v>
      </c>
      <c r="AM854" s="499" t="s">
        <v>668</v>
      </c>
      <c r="AN854" s="242"/>
      <c r="AO854" s="490"/>
    </row>
    <row r="855" spans="1:41" s="16" customFormat="1" ht="25.5" customHeight="1">
      <c r="A855" s="129"/>
      <c r="B855" s="521" t="s">
        <v>1</v>
      </c>
      <c r="C855" s="510" t="s">
        <v>1050</v>
      </c>
      <c r="D855" s="380" t="s">
        <v>1057</v>
      </c>
      <c r="E855" s="380" t="s">
        <v>328</v>
      </c>
      <c r="F855" s="123" t="s">
        <v>679</v>
      </c>
      <c r="G855" s="362"/>
      <c r="H855" s="362"/>
      <c r="I855" s="363"/>
      <c r="J855" s="364"/>
      <c r="K855" s="362"/>
      <c r="L855" s="362"/>
      <c r="M855" s="365"/>
      <c r="N855" s="365"/>
      <c r="O855" s="362"/>
      <c r="P855" s="362"/>
      <c r="Q855" s="363"/>
      <c r="R855" s="366"/>
      <c r="S855" s="362"/>
      <c r="T855" s="362"/>
      <c r="U855" s="362"/>
      <c r="V855" s="365"/>
      <c r="W855" s="365"/>
      <c r="X855" s="362"/>
      <c r="Y855" s="362"/>
      <c r="Z855" s="363"/>
      <c r="AA855" s="366"/>
      <c r="AB855" s="366"/>
      <c r="AC855" s="508">
        <v>1</v>
      </c>
      <c r="AD855" s="8"/>
      <c r="AE855" s="55"/>
      <c r="AF855" s="202"/>
      <c r="AG855" s="55">
        <v>1</v>
      </c>
      <c r="AH855" s="55"/>
      <c r="AI855" s="55"/>
      <c r="AJ855" s="55"/>
      <c r="AK855" s="55"/>
      <c r="AL855" s="9">
        <v>1</v>
      </c>
      <c r="AM855" s="499" t="s">
        <v>668</v>
      </c>
      <c r="AN855" s="242"/>
      <c r="AO855" s="490"/>
    </row>
    <row r="856" spans="1:41" s="16" customFormat="1" ht="25.5" customHeight="1">
      <c r="A856" s="129"/>
      <c r="B856" s="521" t="s">
        <v>1</v>
      </c>
      <c r="C856" s="511" t="s">
        <v>1051</v>
      </c>
      <c r="D856" s="380" t="s">
        <v>1058</v>
      </c>
      <c r="E856" s="380" t="s">
        <v>328</v>
      </c>
      <c r="F856" s="123" t="s">
        <v>710</v>
      </c>
      <c r="G856" s="362"/>
      <c r="H856" s="362"/>
      <c r="I856" s="363"/>
      <c r="J856" s="364"/>
      <c r="K856" s="362"/>
      <c r="L856" s="362"/>
      <c r="M856" s="365"/>
      <c r="N856" s="365"/>
      <c r="O856" s="362"/>
      <c r="P856" s="362"/>
      <c r="Q856" s="363"/>
      <c r="R856" s="366"/>
      <c r="S856" s="362"/>
      <c r="T856" s="362"/>
      <c r="U856" s="362"/>
      <c r="V856" s="365"/>
      <c r="W856" s="365"/>
      <c r="X856" s="362"/>
      <c r="Y856" s="362"/>
      <c r="Z856" s="363"/>
      <c r="AA856" s="366"/>
      <c r="AB856" s="366"/>
      <c r="AC856" s="508">
        <v>1</v>
      </c>
      <c r="AD856" s="8"/>
      <c r="AE856" s="55"/>
      <c r="AF856" s="202"/>
      <c r="AG856" s="55">
        <v>1</v>
      </c>
      <c r="AH856" s="55"/>
      <c r="AI856" s="55"/>
      <c r="AJ856" s="55"/>
      <c r="AK856" s="55"/>
      <c r="AL856" s="9">
        <v>1</v>
      </c>
      <c r="AM856" s="499" t="s">
        <v>668</v>
      </c>
      <c r="AN856" s="242"/>
      <c r="AO856" s="490"/>
    </row>
    <row r="857" spans="1:41" s="16" customFormat="1" ht="25.5" customHeight="1">
      <c r="A857" s="129"/>
      <c r="B857" s="521" t="s">
        <v>1</v>
      </c>
      <c r="C857" s="510" t="s">
        <v>1052</v>
      </c>
      <c r="D857" s="380" t="s">
        <v>1057</v>
      </c>
      <c r="E857" s="380" t="s">
        <v>328</v>
      </c>
      <c r="F857" s="123" t="s">
        <v>671</v>
      </c>
      <c r="G857" s="362"/>
      <c r="H857" s="362"/>
      <c r="I857" s="363"/>
      <c r="J857" s="364"/>
      <c r="K857" s="362"/>
      <c r="L857" s="362"/>
      <c r="M857" s="365"/>
      <c r="N857" s="365"/>
      <c r="O857" s="362"/>
      <c r="P857" s="362"/>
      <c r="Q857" s="363"/>
      <c r="R857" s="366"/>
      <c r="S857" s="362"/>
      <c r="T857" s="362"/>
      <c r="U857" s="362"/>
      <c r="V857" s="365"/>
      <c r="W857" s="365"/>
      <c r="X857" s="362"/>
      <c r="Y857" s="362"/>
      <c r="Z857" s="363"/>
      <c r="AA857" s="366"/>
      <c r="AB857" s="366"/>
      <c r="AC857" s="508">
        <v>1</v>
      </c>
      <c r="AD857" s="8"/>
      <c r="AE857" s="55"/>
      <c r="AF857" s="202"/>
      <c r="AG857" s="55">
        <v>1</v>
      </c>
      <c r="AH857" s="55"/>
      <c r="AI857" s="55"/>
      <c r="AJ857" s="55"/>
      <c r="AK857" s="55"/>
      <c r="AL857" s="9">
        <v>1</v>
      </c>
      <c r="AM857" s="499" t="s">
        <v>668</v>
      </c>
      <c r="AN857" s="242"/>
      <c r="AO857" s="490"/>
    </row>
    <row r="858" spans="1:41" s="16" customFormat="1" ht="25.5" customHeight="1">
      <c r="A858" s="129"/>
      <c r="B858" s="521" t="s">
        <v>1</v>
      </c>
      <c r="C858" s="510" t="s">
        <v>1053</v>
      </c>
      <c r="D858" s="380" t="s">
        <v>1057</v>
      </c>
      <c r="E858" s="380" t="s">
        <v>328</v>
      </c>
      <c r="F858" s="123" t="s">
        <v>671</v>
      </c>
      <c r="G858" s="362"/>
      <c r="H858" s="362"/>
      <c r="I858" s="363"/>
      <c r="J858" s="364"/>
      <c r="K858" s="362"/>
      <c r="L858" s="362"/>
      <c r="M858" s="365"/>
      <c r="N858" s="365"/>
      <c r="O858" s="362"/>
      <c r="P858" s="362"/>
      <c r="Q858" s="363"/>
      <c r="R858" s="366"/>
      <c r="S858" s="362"/>
      <c r="T858" s="362"/>
      <c r="U858" s="362"/>
      <c r="V858" s="365"/>
      <c r="W858" s="365"/>
      <c r="X858" s="362"/>
      <c r="Y858" s="362"/>
      <c r="Z858" s="363"/>
      <c r="AA858" s="366"/>
      <c r="AB858" s="366"/>
      <c r="AC858" s="508">
        <v>1</v>
      </c>
      <c r="AD858" s="8"/>
      <c r="AE858" s="55"/>
      <c r="AF858" s="202"/>
      <c r="AG858" s="55">
        <v>1</v>
      </c>
      <c r="AH858" s="55"/>
      <c r="AI858" s="55"/>
      <c r="AJ858" s="55"/>
      <c r="AK858" s="55"/>
      <c r="AL858" s="9">
        <v>1</v>
      </c>
      <c r="AM858" s="499" t="s">
        <v>668</v>
      </c>
      <c r="AN858" s="242"/>
      <c r="AO858" s="490"/>
    </row>
    <row r="859" spans="1:41" s="16" customFormat="1" ht="25.5" customHeight="1">
      <c r="A859" s="129"/>
      <c r="B859" s="521" t="s">
        <v>1</v>
      </c>
      <c r="C859" s="510" t="s">
        <v>1054</v>
      </c>
      <c r="D859" s="380" t="s">
        <v>1057</v>
      </c>
      <c r="E859" s="380" t="s">
        <v>328</v>
      </c>
      <c r="F859" s="123" t="s">
        <v>671</v>
      </c>
      <c r="G859" s="362"/>
      <c r="H859" s="362"/>
      <c r="I859" s="363"/>
      <c r="J859" s="364"/>
      <c r="K859" s="362"/>
      <c r="L859" s="362"/>
      <c r="M859" s="365"/>
      <c r="N859" s="365"/>
      <c r="O859" s="362"/>
      <c r="P859" s="362"/>
      <c r="Q859" s="363"/>
      <c r="R859" s="366"/>
      <c r="S859" s="362"/>
      <c r="T859" s="362"/>
      <c r="U859" s="362"/>
      <c r="V859" s="365"/>
      <c r="W859" s="365"/>
      <c r="X859" s="362"/>
      <c r="Y859" s="362"/>
      <c r="Z859" s="363"/>
      <c r="AA859" s="366"/>
      <c r="AB859" s="366"/>
      <c r="AC859" s="508">
        <v>1</v>
      </c>
      <c r="AD859" s="8"/>
      <c r="AE859" s="55"/>
      <c r="AF859" s="202"/>
      <c r="AG859" s="55">
        <v>1</v>
      </c>
      <c r="AH859" s="55"/>
      <c r="AI859" s="55"/>
      <c r="AJ859" s="55"/>
      <c r="AK859" s="55"/>
      <c r="AL859" s="9">
        <v>1</v>
      </c>
      <c r="AM859" s="499" t="s">
        <v>668</v>
      </c>
      <c r="AN859" s="242"/>
      <c r="AO859" s="490"/>
    </row>
    <row r="860" spans="1:41" s="16" customFormat="1" ht="25.5" customHeight="1">
      <c r="A860" s="129"/>
      <c r="B860" s="521" t="s">
        <v>1</v>
      </c>
      <c r="C860" s="510" t="s">
        <v>1055</v>
      </c>
      <c r="D860" s="380" t="s">
        <v>1057</v>
      </c>
      <c r="E860" s="380" t="s">
        <v>328</v>
      </c>
      <c r="F860" s="123" t="s">
        <v>671</v>
      </c>
      <c r="G860" s="362"/>
      <c r="H860" s="362"/>
      <c r="I860" s="363"/>
      <c r="J860" s="364"/>
      <c r="K860" s="362"/>
      <c r="L860" s="362"/>
      <c r="M860" s="365"/>
      <c r="N860" s="365"/>
      <c r="O860" s="362"/>
      <c r="P860" s="362"/>
      <c r="Q860" s="363"/>
      <c r="R860" s="366"/>
      <c r="S860" s="362"/>
      <c r="T860" s="362"/>
      <c r="U860" s="362"/>
      <c r="V860" s="365"/>
      <c r="W860" s="365"/>
      <c r="X860" s="362"/>
      <c r="Y860" s="362"/>
      <c r="Z860" s="363"/>
      <c r="AA860" s="366"/>
      <c r="AB860" s="366"/>
      <c r="AC860" s="508">
        <v>1</v>
      </c>
      <c r="AD860" s="8"/>
      <c r="AE860" s="55"/>
      <c r="AF860" s="202"/>
      <c r="AG860" s="55">
        <v>1</v>
      </c>
      <c r="AH860" s="55"/>
      <c r="AI860" s="55"/>
      <c r="AJ860" s="55"/>
      <c r="AK860" s="55"/>
      <c r="AL860" s="9">
        <v>1</v>
      </c>
      <c r="AM860" s="499" t="s">
        <v>668</v>
      </c>
      <c r="AN860" s="242"/>
      <c r="AO860" s="490"/>
    </row>
    <row r="861" spans="1:41" s="16" customFormat="1" ht="25.5" customHeight="1">
      <c r="A861" s="129"/>
      <c r="B861" s="521" t="s">
        <v>1</v>
      </c>
      <c r="C861" s="263" t="s">
        <v>1056</v>
      </c>
      <c r="D861" s="380" t="s">
        <v>1057</v>
      </c>
      <c r="E861" s="380" t="s">
        <v>328</v>
      </c>
      <c r="F861" s="123" t="s">
        <v>671</v>
      </c>
      <c r="G861" s="362"/>
      <c r="H861" s="362"/>
      <c r="I861" s="363"/>
      <c r="J861" s="364"/>
      <c r="K861" s="362"/>
      <c r="L861" s="362"/>
      <c r="M861" s="365"/>
      <c r="N861" s="365"/>
      <c r="O861" s="362"/>
      <c r="P861" s="362"/>
      <c r="Q861" s="363"/>
      <c r="R861" s="366"/>
      <c r="S861" s="362"/>
      <c r="T861" s="362"/>
      <c r="U861" s="362"/>
      <c r="V861" s="365"/>
      <c r="W861" s="365"/>
      <c r="X861" s="362"/>
      <c r="Y861" s="362"/>
      <c r="Z861" s="363"/>
      <c r="AA861" s="366"/>
      <c r="AB861" s="366"/>
      <c r="AC861" s="8"/>
      <c r="AD861" s="508">
        <v>1</v>
      </c>
      <c r="AE861" s="55"/>
      <c r="AF861" s="202"/>
      <c r="AG861" s="202"/>
      <c r="AH861" s="55">
        <v>1</v>
      </c>
      <c r="AI861" s="55"/>
      <c r="AJ861" s="55"/>
      <c r="AK861" s="55"/>
      <c r="AL861" s="9">
        <v>0</v>
      </c>
      <c r="AM861" s="499" t="s">
        <v>396</v>
      </c>
      <c r="AN861" s="242"/>
      <c r="AO861" s="490"/>
    </row>
    <row r="862" spans="1:41" s="16" customFormat="1" ht="25.5" customHeight="1">
      <c r="A862" s="129"/>
      <c r="B862" s="521" t="s">
        <v>1</v>
      </c>
      <c r="C862" s="263" t="s">
        <v>1095</v>
      </c>
      <c r="D862" s="57" t="s">
        <v>395</v>
      </c>
      <c r="E862" s="382" t="s">
        <v>328</v>
      </c>
      <c r="F862" s="163" t="s">
        <v>1041</v>
      </c>
      <c r="G862" s="362"/>
      <c r="H862" s="362"/>
      <c r="I862" s="363"/>
      <c r="J862" s="364"/>
      <c r="K862" s="362"/>
      <c r="L862" s="362"/>
      <c r="M862" s="365"/>
      <c r="N862" s="365"/>
      <c r="O862" s="362"/>
      <c r="P862" s="362"/>
      <c r="Q862" s="363"/>
      <c r="R862" s="366"/>
      <c r="S862" s="362"/>
      <c r="T862" s="362"/>
      <c r="U862" s="362"/>
      <c r="V862" s="365"/>
      <c r="W862" s="365"/>
      <c r="X862" s="362"/>
      <c r="Y862" s="362"/>
      <c r="Z862" s="363"/>
      <c r="AA862" s="366"/>
      <c r="AB862" s="366"/>
      <c r="AC862" s="8"/>
      <c r="AD862" s="508">
        <v>1</v>
      </c>
      <c r="AE862" s="232">
        <v>1</v>
      </c>
      <c r="AF862" s="445"/>
      <c r="AG862" s="445"/>
      <c r="AH862" s="232"/>
      <c r="AI862" s="232"/>
      <c r="AJ862" s="232"/>
      <c r="AK862" s="232"/>
      <c r="AL862" s="9">
        <v>0</v>
      </c>
      <c r="AM862" s="499" t="s">
        <v>532</v>
      </c>
      <c r="AN862" s="242"/>
      <c r="AO862" s="490"/>
    </row>
    <row r="863" spans="1:41" s="16" customFormat="1" ht="25.5" customHeight="1">
      <c r="A863" s="443"/>
      <c r="B863" s="521" t="s">
        <v>1</v>
      </c>
      <c r="C863" s="263" t="s">
        <v>1109</v>
      </c>
      <c r="D863" s="57" t="s">
        <v>395</v>
      </c>
      <c r="E863" s="57" t="s">
        <v>328</v>
      </c>
      <c r="F863" s="123" t="s">
        <v>687</v>
      </c>
      <c r="G863" s="55"/>
      <c r="H863" s="55"/>
      <c r="I863" s="9"/>
      <c r="J863" s="242"/>
      <c r="K863" s="55"/>
      <c r="L863" s="55"/>
      <c r="M863" s="202"/>
      <c r="N863" s="202"/>
      <c r="O863" s="55"/>
      <c r="P863" s="55"/>
      <c r="Q863" s="9"/>
      <c r="R863" s="421"/>
      <c r="S863" s="55"/>
      <c r="T863" s="55"/>
      <c r="U863" s="55"/>
      <c r="V863" s="202"/>
      <c r="W863" s="202"/>
      <c r="X863" s="55"/>
      <c r="Y863" s="55"/>
      <c r="Z863" s="9"/>
      <c r="AA863" s="421"/>
      <c r="AB863" s="421"/>
      <c r="AC863" s="8"/>
      <c r="AD863" s="508">
        <v>1</v>
      </c>
      <c r="AE863" s="55">
        <v>1</v>
      </c>
      <c r="AF863" s="202"/>
      <c r="AG863" s="202"/>
      <c r="AH863" s="55"/>
      <c r="AI863" s="55"/>
      <c r="AJ863" s="55"/>
      <c r="AK863" s="55"/>
      <c r="AL863" s="9">
        <v>0</v>
      </c>
      <c r="AM863" s="499" t="s">
        <v>532</v>
      </c>
      <c r="AN863" s="242"/>
      <c r="AO863" s="490"/>
    </row>
    <row r="864" spans="1:41" s="16" customFormat="1" ht="25.5" customHeight="1">
      <c r="A864" s="443"/>
      <c r="B864" s="521" t="s">
        <v>1</v>
      </c>
      <c r="C864" s="263" t="s">
        <v>1110</v>
      </c>
      <c r="D864" s="421" t="s">
        <v>1057</v>
      </c>
      <c r="E864" s="57" t="s">
        <v>328</v>
      </c>
      <c r="F864" s="123" t="s">
        <v>685</v>
      </c>
      <c r="G864" s="55"/>
      <c r="H864" s="55"/>
      <c r="I864" s="9"/>
      <c r="J864" s="242"/>
      <c r="K864" s="55"/>
      <c r="L864" s="55"/>
      <c r="M864" s="202"/>
      <c r="N864" s="202"/>
      <c r="O864" s="55"/>
      <c r="P864" s="55"/>
      <c r="Q864" s="9"/>
      <c r="R864" s="421"/>
      <c r="S864" s="55"/>
      <c r="T864" s="55"/>
      <c r="U864" s="55"/>
      <c r="V864" s="202"/>
      <c r="W864" s="202"/>
      <c r="X864" s="55"/>
      <c r="Y864" s="55"/>
      <c r="Z864" s="9"/>
      <c r="AA864" s="421"/>
      <c r="AB864" s="421"/>
      <c r="AC864" s="8"/>
      <c r="AD864" s="508">
        <v>1</v>
      </c>
      <c r="AE864" s="55"/>
      <c r="AF864" s="202"/>
      <c r="AG864" s="202"/>
      <c r="AH864" s="55">
        <v>1</v>
      </c>
      <c r="AI864" s="55"/>
      <c r="AJ864" s="55"/>
      <c r="AK864" s="55"/>
      <c r="AL864" s="9">
        <v>0</v>
      </c>
      <c r="AM864" s="499" t="s">
        <v>396</v>
      </c>
      <c r="AN864" s="242"/>
      <c r="AO864" s="490"/>
    </row>
    <row r="865" spans="1:41" s="16" customFormat="1" ht="25.5" customHeight="1">
      <c r="A865" s="443"/>
      <c r="B865" s="521" t="s">
        <v>1</v>
      </c>
      <c r="C865" s="263" t="s">
        <v>1111</v>
      </c>
      <c r="D865" s="421" t="s">
        <v>1057</v>
      </c>
      <c r="E865" s="57" t="s">
        <v>328</v>
      </c>
      <c r="F865" s="123" t="s">
        <v>685</v>
      </c>
      <c r="G865" s="55"/>
      <c r="H865" s="55"/>
      <c r="I865" s="9"/>
      <c r="J865" s="242"/>
      <c r="K865" s="55"/>
      <c r="L865" s="55"/>
      <c r="M865" s="202"/>
      <c r="N865" s="202"/>
      <c r="O865" s="55"/>
      <c r="P865" s="55"/>
      <c r="Q865" s="9"/>
      <c r="R865" s="421"/>
      <c r="S865" s="55"/>
      <c r="T865" s="55"/>
      <c r="U865" s="55"/>
      <c r="V865" s="202"/>
      <c r="W865" s="202"/>
      <c r="X865" s="55"/>
      <c r="Y865" s="55"/>
      <c r="Z865" s="9"/>
      <c r="AA865" s="421"/>
      <c r="AB865" s="421"/>
      <c r="AC865" s="8"/>
      <c r="AD865" s="508">
        <v>1</v>
      </c>
      <c r="AE865" s="55"/>
      <c r="AF865" s="202"/>
      <c r="AG865" s="202"/>
      <c r="AH865" s="55">
        <v>1</v>
      </c>
      <c r="AI865" s="55"/>
      <c r="AJ865" s="55"/>
      <c r="AK865" s="55"/>
      <c r="AL865" s="9">
        <v>0</v>
      </c>
      <c r="AM865" s="499" t="s">
        <v>396</v>
      </c>
      <c r="AN865" s="242"/>
      <c r="AO865" s="490"/>
    </row>
    <row r="866" spans="1:41" s="16" customFormat="1" ht="25.5" customHeight="1">
      <c r="A866" s="443"/>
      <c r="B866" s="521" t="s">
        <v>1</v>
      </c>
      <c r="C866" s="263" t="s">
        <v>1112</v>
      </c>
      <c r="D866" s="421" t="s">
        <v>1057</v>
      </c>
      <c r="E866" s="57" t="s">
        <v>328</v>
      </c>
      <c r="F866" s="123" t="s">
        <v>685</v>
      </c>
      <c r="G866" s="55"/>
      <c r="H866" s="55"/>
      <c r="I866" s="9"/>
      <c r="J866" s="242"/>
      <c r="K866" s="55"/>
      <c r="L866" s="55"/>
      <c r="M866" s="202"/>
      <c r="N866" s="202"/>
      <c r="O866" s="55"/>
      <c r="P866" s="55"/>
      <c r="Q866" s="9"/>
      <c r="R866" s="421"/>
      <c r="S866" s="55"/>
      <c r="T866" s="55"/>
      <c r="U866" s="55"/>
      <c r="V866" s="202"/>
      <c r="W866" s="202"/>
      <c r="X866" s="55"/>
      <c r="Y866" s="55"/>
      <c r="Z866" s="9"/>
      <c r="AA866" s="421"/>
      <c r="AB866" s="421"/>
      <c r="AC866" s="8"/>
      <c r="AD866" s="508">
        <v>1</v>
      </c>
      <c r="AE866" s="55"/>
      <c r="AF866" s="202"/>
      <c r="AG866" s="202"/>
      <c r="AH866" s="55">
        <v>1</v>
      </c>
      <c r="AI866" s="55"/>
      <c r="AJ866" s="55"/>
      <c r="AK866" s="55"/>
      <c r="AL866" s="9">
        <v>0</v>
      </c>
      <c r="AM866" s="499" t="s">
        <v>396</v>
      </c>
      <c r="AN866" s="242"/>
      <c r="AO866" s="490"/>
    </row>
    <row r="867" spans="1:41" s="16" customFormat="1" ht="30.75" customHeight="1">
      <c r="A867" s="450"/>
      <c r="B867" s="521" t="s">
        <v>1</v>
      </c>
      <c r="C867" s="263" t="s">
        <v>1115</v>
      </c>
      <c r="D867" s="421" t="s">
        <v>1058</v>
      </c>
      <c r="E867" s="57" t="s">
        <v>328</v>
      </c>
      <c r="F867" s="123" t="s">
        <v>685</v>
      </c>
      <c r="G867" s="362"/>
      <c r="H867" s="362"/>
      <c r="I867" s="363"/>
      <c r="J867" s="364"/>
      <c r="K867" s="362"/>
      <c r="L867" s="362"/>
      <c r="M867" s="365"/>
      <c r="N867" s="365"/>
      <c r="O867" s="362"/>
      <c r="P867" s="362"/>
      <c r="Q867" s="363"/>
      <c r="R867" s="366"/>
      <c r="S867" s="362"/>
      <c r="T867" s="362"/>
      <c r="U867" s="362"/>
      <c r="V867" s="365"/>
      <c r="W867" s="365"/>
      <c r="X867" s="362"/>
      <c r="Y867" s="362"/>
      <c r="Z867" s="363"/>
      <c r="AA867" s="366"/>
      <c r="AB867" s="366"/>
      <c r="AC867" s="8"/>
      <c r="AD867" s="508">
        <v>1</v>
      </c>
      <c r="AE867" s="55"/>
      <c r="AF867" s="202"/>
      <c r="AG867" s="202"/>
      <c r="AH867" s="55">
        <v>1</v>
      </c>
      <c r="AI867" s="55"/>
      <c r="AJ867" s="55"/>
      <c r="AK867" s="55"/>
      <c r="AL867" s="9">
        <v>0</v>
      </c>
      <c r="AM867" s="499" t="s">
        <v>396</v>
      </c>
      <c r="AN867" s="242"/>
      <c r="AO867" s="490"/>
    </row>
    <row r="868" spans="1:41" s="16" customFormat="1" ht="30.75" customHeight="1">
      <c r="A868" s="450"/>
      <c r="B868" s="521" t="s">
        <v>1</v>
      </c>
      <c r="C868" s="263" t="s">
        <v>1116</v>
      </c>
      <c r="D868" s="421" t="s">
        <v>1057</v>
      </c>
      <c r="E868" s="57" t="s">
        <v>328</v>
      </c>
      <c r="F868" s="123" t="s">
        <v>685</v>
      </c>
      <c r="G868" s="362"/>
      <c r="H868" s="362"/>
      <c r="I868" s="363"/>
      <c r="J868" s="364"/>
      <c r="K868" s="362"/>
      <c r="L868" s="362"/>
      <c r="M868" s="365"/>
      <c r="N868" s="365"/>
      <c r="O868" s="362"/>
      <c r="P868" s="362"/>
      <c r="Q868" s="363"/>
      <c r="R868" s="366"/>
      <c r="S868" s="362"/>
      <c r="T868" s="362"/>
      <c r="U868" s="362"/>
      <c r="V868" s="365"/>
      <c r="W868" s="365"/>
      <c r="X868" s="362"/>
      <c r="Y868" s="362"/>
      <c r="Z868" s="363"/>
      <c r="AA868" s="366"/>
      <c r="AB868" s="366"/>
      <c r="AC868" s="8"/>
      <c r="AD868" s="508">
        <v>1</v>
      </c>
      <c r="AE868" s="55"/>
      <c r="AF868" s="202"/>
      <c r="AG868" s="202"/>
      <c r="AH868" s="55">
        <v>1</v>
      </c>
      <c r="AI868" s="55"/>
      <c r="AJ868" s="55"/>
      <c r="AK868" s="55"/>
      <c r="AL868" s="9">
        <v>0</v>
      </c>
      <c r="AM868" s="499" t="s">
        <v>396</v>
      </c>
      <c r="AN868" s="242"/>
      <c r="AO868" s="490"/>
    </row>
    <row r="869" spans="1:41" s="16" customFormat="1" ht="30.75" customHeight="1">
      <c r="A869" s="450"/>
      <c r="B869" s="521" t="s">
        <v>1</v>
      </c>
      <c r="C869" s="263" t="s">
        <v>1117</v>
      </c>
      <c r="D869" s="57" t="s">
        <v>395</v>
      </c>
      <c r="E869" s="57" t="s">
        <v>328</v>
      </c>
      <c r="F869" s="123" t="s">
        <v>687</v>
      </c>
      <c r="G869" s="362"/>
      <c r="H869" s="362"/>
      <c r="I869" s="363"/>
      <c r="J869" s="364"/>
      <c r="K869" s="362"/>
      <c r="L869" s="362"/>
      <c r="M869" s="365"/>
      <c r="N869" s="365"/>
      <c r="O869" s="362"/>
      <c r="P869" s="362"/>
      <c r="Q869" s="363"/>
      <c r="R869" s="366"/>
      <c r="S869" s="362"/>
      <c r="T869" s="362"/>
      <c r="U869" s="362"/>
      <c r="V869" s="365"/>
      <c r="W869" s="365"/>
      <c r="X869" s="362"/>
      <c r="Y869" s="362"/>
      <c r="Z869" s="363"/>
      <c r="AA869" s="366"/>
      <c r="AB869" s="366"/>
      <c r="AC869" s="8"/>
      <c r="AD869" s="508">
        <v>1</v>
      </c>
      <c r="AE869" s="55">
        <v>1</v>
      </c>
      <c r="AF869" s="202"/>
      <c r="AG869" s="202"/>
      <c r="AH869" s="202"/>
      <c r="AI869" s="55"/>
      <c r="AJ869" s="55"/>
      <c r="AK869" s="55"/>
      <c r="AL869" s="9">
        <v>0</v>
      </c>
      <c r="AM869" s="499" t="s">
        <v>532</v>
      </c>
      <c r="AN869" s="242"/>
      <c r="AO869" s="490"/>
    </row>
    <row r="870" spans="1:41" s="16" customFormat="1" ht="30.75" customHeight="1">
      <c r="A870" s="460"/>
      <c r="B870" s="521" t="s">
        <v>1</v>
      </c>
      <c r="C870" s="263" t="s">
        <v>1115</v>
      </c>
      <c r="D870" s="421" t="s">
        <v>1058</v>
      </c>
      <c r="E870" s="57" t="s">
        <v>328</v>
      </c>
      <c r="F870" s="123" t="s">
        <v>685</v>
      </c>
      <c r="G870" s="362"/>
      <c r="H870" s="362"/>
      <c r="I870" s="363"/>
      <c r="J870" s="364"/>
      <c r="K870" s="362"/>
      <c r="L870" s="362"/>
      <c r="M870" s="365"/>
      <c r="N870" s="365"/>
      <c r="O870" s="362"/>
      <c r="P870" s="362"/>
      <c r="Q870" s="363"/>
      <c r="R870" s="366"/>
      <c r="S870" s="362"/>
      <c r="T870" s="362"/>
      <c r="U870" s="362"/>
      <c r="V870" s="365"/>
      <c r="W870" s="365"/>
      <c r="X870" s="362"/>
      <c r="Y870" s="362"/>
      <c r="Z870" s="363"/>
      <c r="AA870" s="366"/>
      <c r="AB870" s="366"/>
      <c r="AC870" s="8"/>
      <c r="AD870" s="508">
        <v>1</v>
      </c>
      <c r="AE870" s="362"/>
      <c r="AF870" s="365"/>
      <c r="AG870" s="365"/>
      <c r="AH870" s="362">
        <v>1</v>
      </c>
      <c r="AI870" s="362"/>
      <c r="AJ870" s="362"/>
      <c r="AK870" s="362"/>
      <c r="AL870" s="9">
        <v>0</v>
      </c>
      <c r="AM870" s="499" t="s">
        <v>396</v>
      </c>
      <c r="AN870" s="242"/>
      <c r="AO870" s="490"/>
    </row>
    <row r="871" spans="1:41" s="26" customFormat="1" ht="18" customHeight="1" thickBot="1">
      <c r="A871" s="128"/>
      <c r="B871" s="128"/>
      <c r="C871" s="965"/>
      <c r="D871" s="966"/>
      <c r="E871" s="967"/>
      <c r="F871" s="117"/>
      <c r="G871" s="58">
        <f>G493+G477+G416+G412+G266+G234+G219+G212+G193+G165+G104+G83+G61+G35+G6+G440+G500</f>
        <v>4238</v>
      </c>
      <c r="H871" s="58">
        <f>H493+H477+H416+H412+H266+H234+H219+H212+H193+H165+H104+H83+H61+H35+H6+H440+H500</f>
        <v>5592</v>
      </c>
      <c r="I871" s="71"/>
      <c r="J871" s="164"/>
      <c r="K871" s="58">
        <f t="shared" ref="K871:P871" si="37">K493+K477+K416+K412+K266+K234+K219+K212+K193+K165+K104+K83+K61+K35+K6+K440+K500</f>
        <v>6490</v>
      </c>
      <c r="L871" s="58">
        <f t="shared" si="37"/>
        <v>3552</v>
      </c>
      <c r="M871" s="58">
        <f t="shared" si="37"/>
        <v>2873</v>
      </c>
      <c r="N871" s="58">
        <f t="shared" si="37"/>
        <v>3446</v>
      </c>
      <c r="O871" s="58">
        <f t="shared" si="37"/>
        <v>90</v>
      </c>
      <c r="P871" s="58">
        <f t="shared" si="37"/>
        <v>27</v>
      </c>
      <c r="Q871" s="71"/>
      <c r="R871" s="85"/>
      <c r="S871" s="58">
        <f t="shared" ref="S871:Y871" si="38">S493+S477+S416+S412+S266+S234+S219+S212+S193+S165+S104+S83+S61+S35+S6+S440+S500</f>
        <v>0</v>
      </c>
      <c r="T871" s="58">
        <f t="shared" si="38"/>
        <v>0</v>
      </c>
      <c r="U871" s="58">
        <f t="shared" si="38"/>
        <v>3548</v>
      </c>
      <c r="V871" s="58">
        <f t="shared" si="38"/>
        <v>2870</v>
      </c>
      <c r="W871" s="58">
        <f t="shared" si="38"/>
        <v>34</v>
      </c>
      <c r="X871" s="58">
        <f t="shared" si="38"/>
        <v>90</v>
      </c>
      <c r="Y871" s="58">
        <f t="shared" si="38"/>
        <v>8</v>
      </c>
      <c r="Z871" s="71"/>
      <c r="AA871" s="85"/>
      <c r="AB871" s="164"/>
      <c r="AC871" s="58">
        <f>AC493+AC477+AC416+AC412+AC266+AC234+AC219+AC212+AC193+AC165+AC104+AC83+AC61+AC35+AC6+AC440+AC500</f>
        <v>7515</v>
      </c>
      <c r="AD871" s="58">
        <f>AD493+AD477+AD416+AD412+AD266+AD234+AD219+AD212+AD193+AD165+AD104+AD83+AD61+AD35+AD6+AD440+AD500</f>
        <v>98</v>
      </c>
      <c r="AE871" s="58">
        <f t="shared" ref="AE871:AK871" si="39">AE493+AE477+AE416+AE412+AE266+AE234+AE219+AE212+AE193+AE165+AE104+AE83+AE61+AE35+AE6+AE440+AE500</f>
        <v>1473</v>
      </c>
      <c r="AF871" s="58">
        <f t="shared" si="39"/>
        <v>4476</v>
      </c>
      <c r="AG871" s="58">
        <f>AG493+AG477+AG416+AG412+AG266+AG234+AG219+AG212+AG193+AG165+AG104+AG83+AG61+AG35+AG6+AG440+AG500</f>
        <v>1385</v>
      </c>
      <c r="AH871" s="58">
        <f t="shared" si="39"/>
        <v>73</v>
      </c>
      <c r="AI871" s="58">
        <f t="shared" si="39"/>
        <v>131</v>
      </c>
      <c r="AJ871" s="58">
        <f t="shared" si="39"/>
        <v>73</v>
      </c>
      <c r="AK871" s="58">
        <f t="shared" si="39"/>
        <v>38</v>
      </c>
      <c r="AL871" s="71"/>
      <c r="AM871" s="164"/>
      <c r="AN871" s="488"/>
      <c r="AO871" s="503"/>
    </row>
    <row r="872" spans="1:41">
      <c r="C872" s="2"/>
      <c r="D872" s="45"/>
      <c r="E872" s="45"/>
      <c r="F872" s="45"/>
      <c r="G872" s="28"/>
      <c r="H872" s="28"/>
      <c r="I872" s="29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</row>
    <row r="873" spans="1:41">
      <c r="C873" s="45"/>
      <c r="D873" s="45"/>
      <c r="E873" s="45"/>
      <c r="F873" s="45"/>
      <c r="G873" s="28"/>
      <c r="H873" s="28"/>
      <c r="I873" s="29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</row>
    <row r="874" spans="1:41">
      <c r="C874" s="45"/>
      <c r="D874" s="45"/>
      <c r="E874" s="45"/>
      <c r="F874" s="45"/>
      <c r="G874" s="28"/>
      <c r="H874" s="28"/>
      <c r="I874" s="29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</row>
    <row r="875" spans="1:41">
      <c r="C875" s="45"/>
      <c r="D875" s="45"/>
      <c r="E875" s="45"/>
      <c r="F875" s="45"/>
      <c r="G875" s="28"/>
      <c r="H875" s="28"/>
      <c r="I875" s="29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</row>
    <row r="876" spans="1:41">
      <c r="C876" s="45"/>
      <c r="D876" s="45"/>
      <c r="E876" s="45"/>
      <c r="F876" s="45"/>
      <c r="G876" s="28"/>
      <c r="H876" s="28"/>
      <c r="I876" s="29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</row>
    <row r="877" spans="1:41">
      <c r="C877" s="45"/>
      <c r="D877" s="45"/>
      <c r="E877" s="45"/>
      <c r="F877" s="45"/>
      <c r="G877" s="28"/>
      <c r="H877" s="28"/>
      <c r="I877" s="29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</row>
    <row r="878" spans="1:41">
      <c r="C878" s="45"/>
      <c r="D878" s="45"/>
      <c r="E878" s="45"/>
      <c r="F878" s="45"/>
      <c r="G878" s="28"/>
      <c r="H878" s="28"/>
      <c r="I878" s="29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</row>
    <row r="879" spans="1:41">
      <c r="C879" s="45"/>
      <c r="D879" s="45"/>
      <c r="E879" s="45"/>
      <c r="F879" s="45"/>
      <c r="G879" s="28"/>
      <c r="H879" s="28"/>
      <c r="I879" s="29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</row>
    <row r="880" spans="1:41" s="31" customFormat="1" ht="17.25" customHeight="1">
      <c r="A880" s="125"/>
      <c r="B880" s="459"/>
      <c r="C880" s="45"/>
      <c r="D880" s="45"/>
      <c r="E880" s="45"/>
      <c r="F880" s="45"/>
      <c r="G880" s="27"/>
      <c r="H880" s="74"/>
      <c r="I880" s="30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</row>
    <row r="881" spans="1:40" s="31" customFormat="1" ht="18" hidden="1" customHeight="1">
      <c r="A881" s="125"/>
      <c r="B881" s="459"/>
      <c r="C881" s="156" t="s">
        <v>712</v>
      </c>
      <c r="D881" s="157"/>
      <c r="E881" s="45"/>
      <c r="F881" s="45"/>
      <c r="G881" s="27"/>
      <c r="H881" s="27"/>
      <c r="I881" s="30"/>
      <c r="J881" s="27"/>
      <c r="K881" s="27"/>
      <c r="L881" s="74"/>
      <c r="M881" s="74"/>
      <c r="N881" s="74"/>
      <c r="O881" s="74"/>
      <c r="P881" s="74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</row>
    <row r="882" spans="1:40" s="31" customFormat="1" ht="12.95" hidden="1" customHeight="1">
      <c r="A882" s="125"/>
      <c r="B882" s="459"/>
      <c r="C882" s="155" t="s">
        <v>532</v>
      </c>
      <c r="D882" s="158">
        <f>L6+L35+L61+L83+L104+L165+L193+L212+L219+L234+L266+L412+L416+L440+L477+L493+L500</f>
        <v>3552</v>
      </c>
      <c r="E882" s="45"/>
      <c r="F882" s="45"/>
      <c r="G882" s="27"/>
      <c r="H882" s="74"/>
      <c r="I882" s="30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K882" s="27"/>
      <c r="AL882" s="27"/>
      <c r="AM882" s="27"/>
      <c r="AN882" s="27"/>
    </row>
    <row r="883" spans="1:40" s="31" customFormat="1" ht="12.95" hidden="1" customHeight="1">
      <c r="A883" s="125"/>
      <c r="B883" s="459"/>
      <c r="C883" s="155" t="s">
        <v>41</v>
      </c>
      <c r="D883" s="159">
        <f>M6+M35+M61+M83+M104+M165+M193+M212+M219+M234+M266+M412+M416+M440+M477+M493+M500</f>
        <v>2873</v>
      </c>
      <c r="E883" s="45"/>
      <c r="F883" s="45"/>
      <c r="G883" s="27"/>
      <c r="H883" s="27"/>
      <c r="I883" s="30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K883" s="27"/>
      <c r="AL883" s="27"/>
      <c r="AM883" s="27"/>
      <c r="AN883" s="27"/>
    </row>
    <row r="884" spans="1:40" s="31" customFormat="1" ht="12.95" hidden="1" customHeight="1">
      <c r="A884" s="125"/>
      <c r="B884" s="459"/>
      <c r="C884" s="155" t="s">
        <v>668</v>
      </c>
      <c r="D884" s="159">
        <f>N6+N35+N61+N83+N104+N165+N193+N212+N219+N234+N266+N412+N416+N440+N477+N493+N500</f>
        <v>3446</v>
      </c>
      <c r="E884" s="45"/>
      <c r="F884" s="45"/>
      <c r="G884" s="27"/>
      <c r="H884" s="27"/>
      <c r="I884" s="30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K884" s="27"/>
      <c r="AL884" s="27"/>
      <c r="AM884" s="27"/>
      <c r="AN884" s="27"/>
    </row>
    <row r="885" spans="1:40" s="31" customFormat="1" ht="12.95" hidden="1" customHeight="1">
      <c r="A885" s="125"/>
      <c r="B885" s="459"/>
      <c r="C885" s="155" t="s">
        <v>396</v>
      </c>
      <c r="D885" s="159">
        <f>O6+O35+O61+O83+O104+O165+O193+O212+O219+O234+O266+O412+O416+O440+O477+O493+O500</f>
        <v>90</v>
      </c>
      <c r="E885" s="45"/>
      <c r="F885" s="45"/>
      <c r="G885" s="27"/>
      <c r="H885" s="27"/>
      <c r="I885" s="30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K885" s="27"/>
      <c r="AL885" s="27"/>
      <c r="AM885" s="27"/>
      <c r="AN885" s="27"/>
    </row>
    <row r="886" spans="1:40" s="31" customFormat="1" ht="12.95" hidden="1" customHeight="1">
      <c r="A886" s="278"/>
      <c r="B886" s="459"/>
      <c r="C886" s="155" t="s">
        <v>711</v>
      </c>
      <c r="D886" s="159">
        <f>P6+P35+P61+P83+P104+P165+P193+P212+P219+P234+P266+P412+P416+P440+P477+P493+P500</f>
        <v>27</v>
      </c>
      <c r="E886" s="45"/>
      <c r="F886" s="45"/>
      <c r="G886" s="27"/>
      <c r="H886" s="27"/>
      <c r="I886" s="30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K886" s="27"/>
      <c r="AL886" s="27"/>
      <c r="AM886" s="27"/>
      <c r="AN886" s="27"/>
    </row>
    <row r="887" spans="1:40" s="31" customFormat="1" ht="21" hidden="1" customHeight="1">
      <c r="A887" s="125"/>
      <c r="B887" s="459"/>
      <c r="C887" s="154"/>
      <c r="D887" s="160">
        <f>SUM(D882:D885)</f>
        <v>9961</v>
      </c>
      <c r="E887" s="45"/>
      <c r="F887" s="45"/>
      <c r="G887" s="27"/>
      <c r="H887" s="27"/>
      <c r="I887" s="30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K887" s="27"/>
      <c r="AL887" s="27"/>
      <c r="AM887" s="27"/>
      <c r="AN887" s="27"/>
    </row>
    <row r="888" spans="1:40" s="31" customFormat="1" ht="11.25">
      <c r="A888" s="125"/>
      <c r="B888" s="459"/>
      <c r="C888" s="91"/>
      <c r="D888" s="45"/>
      <c r="E888" s="45"/>
      <c r="F888" s="45"/>
      <c r="G888" s="27"/>
      <c r="H888" s="27"/>
      <c r="I888" s="30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K888" s="27"/>
      <c r="AL888" s="27"/>
      <c r="AM888" s="27"/>
      <c r="AN888" s="27"/>
    </row>
    <row r="889" spans="1:40" s="31" customFormat="1" ht="11.25">
      <c r="A889" s="125"/>
      <c r="B889" s="459"/>
      <c r="C889" s="92"/>
      <c r="D889" s="49"/>
      <c r="E889" s="45"/>
      <c r="F889" s="45"/>
      <c r="G889" s="27"/>
      <c r="H889" s="27"/>
      <c r="I889" s="30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K889" s="27"/>
      <c r="AL889" s="27"/>
      <c r="AM889" s="27"/>
      <c r="AN889" s="27"/>
    </row>
    <row r="890" spans="1:40" s="31" customFormat="1" ht="15.75">
      <c r="A890" s="125"/>
      <c r="B890" s="459"/>
      <c r="C890" s="156" t="s">
        <v>1131</v>
      </c>
      <c r="D890" s="157"/>
      <c r="E890" s="45"/>
      <c r="F890" s="45"/>
      <c r="G890" s="27"/>
      <c r="H890" s="27"/>
      <c r="I890" s="30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K890" s="27"/>
      <c r="AL890" s="27"/>
      <c r="AM890" s="27"/>
      <c r="AN890" s="27"/>
    </row>
    <row r="891" spans="1:40" s="31" customFormat="1">
      <c r="A891" s="125"/>
      <c r="B891" s="459"/>
      <c r="C891" s="155" t="s">
        <v>532</v>
      </c>
      <c r="D891" s="158">
        <f>AE871</f>
        <v>1473</v>
      </c>
      <c r="E891" s="45"/>
      <c r="F891" s="45"/>
      <c r="G891" s="27"/>
      <c r="H891" s="27"/>
      <c r="I891" s="30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K891" s="27"/>
      <c r="AL891" s="27"/>
      <c r="AM891" s="27"/>
      <c r="AN891" s="27"/>
    </row>
    <row r="892" spans="1:40" s="31" customFormat="1">
      <c r="A892" s="125"/>
      <c r="B892" s="459"/>
      <c r="C892" s="155" t="s">
        <v>41</v>
      </c>
      <c r="D892" s="159">
        <f>AF871</f>
        <v>4476</v>
      </c>
      <c r="E892" s="45"/>
      <c r="F892" s="45"/>
      <c r="G892" s="27"/>
      <c r="H892" s="27"/>
      <c r="I892" s="30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K892" s="27"/>
      <c r="AL892" s="27"/>
      <c r="AM892" s="27"/>
      <c r="AN892" s="27"/>
    </row>
    <row r="893" spans="1:40" s="31" customFormat="1">
      <c r="A893" s="125"/>
      <c r="B893" s="459"/>
      <c r="C893" s="155" t="s">
        <v>668</v>
      </c>
      <c r="D893" s="159">
        <f>AG871</f>
        <v>1385</v>
      </c>
      <c r="E893" s="45"/>
      <c r="F893" s="45"/>
      <c r="G893" s="27"/>
      <c r="H893" s="27"/>
      <c r="I893" s="30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K893" s="27"/>
      <c r="AL893" s="27"/>
      <c r="AM893" s="27"/>
      <c r="AN893" s="27"/>
    </row>
    <row r="894" spans="1:40" s="31" customFormat="1">
      <c r="A894" s="125"/>
      <c r="B894" s="459"/>
      <c r="C894" s="155" t="s">
        <v>396</v>
      </c>
      <c r="D894" s="159">
        <f>AH871-AH861-AH864-AH865-AH866-AH867-AH868-AH870</f>
        <v>66</v>
      </c>
      <c r="E894" s="45"/>
      <c r="F894" s="45"/>
      <c r="G894" s="27"/>
      <c r="H894" s="27"/>
      <c r="I894" s="30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K894" s="27"/>
      <c r="AL894" s="27"/>
      <c r="AM894" s="27"/>
      <c r="AN894" s="27"/>
    </row>
    <row r="895" spans="1:40" s="31" customFormat="1">
      <c r="A895" s="459"/>
      <c r="B895" s="459"/>
      <c r="C895" s="155" t="s">
        <v>1010</v>
      </c>
      <c r="D895" s="159">
        <f>AI871</f>
        <v>131</v>
      </c>
      <c r="E895" s="45"/>
      <c r="F895" s="45"/>
      <c r="G895" s="27"/>
      <c r="H895" s="27"/>
      <c r="I895" s="30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K895" s="27"/>
      <c r="AL895" s="27"/>
      <c r="AM895" s="27"/>
      <c r="AN895" s="27"/>
    </row>
    <row r="896" spans="1:40" s="31" customFormat="1" ht="15.75">
      <c r="A896" s="125"/>
      <c r="B896" s="459"/>
      <c r="C896" s="154"/>
      <c r="D896" s="160">
        <f>SUM(D891:D895)</f>
        <v>7531</v>
      </c>
      <c r="E896" s="45"/>
      <c r="F896" s="45"/>
      <c r="G896" s="27"/>
      <c r="H896" s="27"/>
      <c r="I896" s="30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K896" s="27"/>
      <c r="AL896" s="27"/>
      <c r="AM896" s="27"/>
      <c r="AN896" s="27"/>
    </row>
    <row r="897" spans="1:40" s="31" customFormat="1" ht="11.25">
      <c r="A897" s="125"/>
      <c r="B897" s="459"/>
      <c r="D897" s="45"/>
      <c r="E897" s="45"/>
      <c r="F897" s="45"/>
      <c r="G897" s="27"/>
      <c r="H897" s="27"/>
      <c r="I897" s="30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K897" s="27"/>
      <c r="AL897" s="27"/>
      <c r="AM897" s="27"/>
      <c r="AN897" s="27"/>
    </row>
    <row r="898" spans="1:40" s="31" customFormat="1" ht="15.75">
      <c r="A898" s="125"/>
      <c r="B898" s="459"/>
      <c r="C898" s="156" t="s">
        <v>1139</v>
      </c>
      <c r="D898" s="157"/>
      <c r="E898" s="45"/>
      <c r="F898" s="45"/>
      <c r="G898" s="27"/>
      <c r="H898" s="27"/>
      <c r="I898" s="30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K898" s="27"/>
      <c r="AL898" s="27"/>
      <c r="AM898" s="27"/>
      <c r="AN898" s="27"/>
    </row>
    <row r="899" spans="1:40" s="31" customFormat="1">
      <c r="A899" s="125"/>
      <c r="B899" s="459"/>
      <c r="C899" s="155" t="s">
        <v>532</v>
      </c>
      <c r="D899" s="158">
        <f>AE164+AE220+AE838+AE839+AE840+AE841+AE842+AE843+AE844+AE845+AE846+AE862+AE863+AE869</f>
        <v>18</v>
      </c>
      <c r="E899" s="45"/>
      <c r="F899" s="45"/>
      <c r="G899" s="27"/>
      <c r="H899" s="27"/>
      <c r="I899" s="30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K899" s="27"/>
      <c r="AL899" s="27"/>
      <c r="AM899" s="27"/>
      <c r="AN899" s="27"/>
    </row>
    <row r="900" spans="1:40" s="31" customFormat="1">
      <c r="A900" s="125"/>
      <c r="B900" s="459"/>
      <c r="C900" s="155" t="s">
        <v>396</v>
      </c>
      <c r="D900" s="159">
        <f>AH870+AH861+AH864+AH865+AH866+AH867+AH868</f>
        <v>7</v>
      </c>
      <c r="E900" s="45"/>
      <c r="F900" s="45"/>
      <c r="G900" s="27"/>
      <c r="H900" s="27"/>
      <c r="I900" s="30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K900" s="27"/>
      <c r="AL900" s="27"/>
      <c r="AM900" s="27"/>
      <c r="AN900" s="27"/>
    </row>
    <row r="901" spans="1:40" s="31" customFormat="1">
      <c r="A901" s="125"/>
      <c r="B901" s="459"/>
      <c r="C901" s="155" t="s">
        <v>1059</v>
      </c>
      <c r="D901" s="159">
        <f>AJ871</f>
        <v>73</v>
      </c>
      <c r="E901" s="45"/>
      <c r="F901" s="45"/>
      <c r="G901" s="27"/>
      <c r="H901" s="27"/>
      <c r="I901" s="30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K901" s="27"/>
      <c r="AL901" s="27"/>
      <c r="AM901" s="27"/>
      <c r="AN901" s="27"/>
    </row>
    <row r="902" spans="1:40" s="31" customFormat="1" ht="15.75">
      <c r="A902" s="125"/>
      <c r="B902" s="459"/>
      <c r="C902" s="154"/>
      <c r="D902" s="160">
        <f>SUM(D899:D901)</f>
        <v>98</v>
      </c>
      <c r="E902" s="45"/>
      <c r="F902" s="45"/>
      <c r="G902" s="27"/>
      <c r="H902" s="27"/>
      <c r="I902" s="30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K902" s="27"/>
      <c r="AL902" s="27"/>
      <c r="AM902" s="27"/>
      <c r="AN902" s="27"/>
    </row>
    <row r="903" spans="1:40" s="31" customFormat="1" ht="11.25">
      <c r="A903" s="125"/>
      <c r="B903" s="459"/>
      <c r="D903" s="45"/>
      <c r="E903" s="45"/>
      <c r="F903" s="45"/>
      <c r="G903" s="27"/>
      <c r="H903" s="27"/>
      <c r="I903" s="30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K903" s="27"/>
      <c r="AL903" s="27"/>
      <c r="AM903" s="27"/>
      <c r="AN903" s="27"/>
    </row>
    <row r="904" spans="1:40" s="31" customFormat="1" ht="11.25">
      <c r="A904" s="125"/>
      <c r="B904" s="459"/>
      <c r="D904" s="45"/>
      <c r="E904" s="45"/>
      <c r="F904" s="45"/>
      <c r="G904" s="27"/>
      <c r="H904" s="27"/>
      <c r="I904" s="30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K904" s="27"/>
      <c r="AL904" s="27"/>
      <c r="AM904" s="27"/>
      <c r="AN904" s="27"/>
    </row>
    <row r="905" spans="1:40" s="31" customFormat="1" ht="11.25">
      <c r="A905" s="125"/>
      <c r="B905" s="459"/>
      <c r="D905" s="45"/>
      <c r="E905" s="45"/>
      <c r="F905" s="45"/>
      <c r="G905" s="27"/>
      <c r="H905" s="27"/>
      <c r="I905" s="30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K905" s="27"/>
      <c r="AL905" s="27"/>
      <c r="AM905" s="27"/>
      <c r="AN905" s="27"/>
    </row>
    <row r="906" spans="1:40" s="31" customFormat="1" ht="11.25">
      <c r="A906" s="125"/>
      <c r="B906" s="459"/>
      <c r="D906" s="45"/>
      <c r="E906" s="45"/>
      <c r="F906" s="45"/>
      <c r="G906" s="27"/>
      <c r="H906" s="27"/>
      <c r="I906" s="30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K906" s="27"/>
      <c r="AL906" s="27"/>
      <c r="AM906" s="27"/>
      <c r="AN906" s="27"/>
    </row>
    <row r="907" spans="1:40" s="31" customFormat="1" ht="11.25">
      <c r="A907" s="125"/>
      <c r="B907" s="459"/>
      <c r="D907" s="45"/>
      <c r="E907" s="45"/>
      <c r="F907" s="45"/>
      <c r="G907" s="27"/>
      <c r="H907" s="27"/>
      <c r="I907" s="30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K907" s="27"/>
      <c r="AL907" s="27"/>
      <c r="AM907" s="27"/>
      <c r="AN907" s="27"/>
    </row>
    <row r="908" spans="1:40" s="31" customFormat="1" ht="11.25">
      <c r="A908" s="125"/>
      <c r="B908" s="459"/>
      <c r="D908" s="45"/>
      <c r="E908" s="45"/>
      <c r="F908" s="45"/>
      <c r="G908" s="27"/>
      <c r="H908" s="27"/>
      <c r="I908" s="30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K908" s="27"/>
      <c r="AL908" s="27"/>
      <c r="AM908" s="27"/>
      <c r="AN908" s="27"/>
    </row>
    <row r="909" spans="1:40" s="31" customFormat="1" ht="11.25">
      <c r="A909" s="125"/>
      <c r="B909" s="459"/>
      <c r="D909" s="45"/>
      <c r="E909" s="45"/>
      <c r="F909" s="45"/>
      <c r="G909" s="27"/>
      <c r="H909" s="27"/>
      <c r="I909" s="30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K909" s="27"/>
      <c r="AL909" s="27"/>
      <c r="AM909" s="27"/>
      <c r="AN909" s="27"/>
    </row>
    <row r="910" spans="1:40" s="31" customFormat="1" ht="11.25">
      <c r="A910" s="125"/>
      <c r="B910" s="459"/>
      <c r="D910" s="45"/>
      <c r="E910" s="45"/>
      <c r="F910" s="45"/>
      <c r="G910" s="27"/>
      <c r="H910" s="27"/>
      <c r="I910" s="30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K910" s="27"/>
      <c r="AL910" s="27"/>
      <c r="AM910" s="27"/>
      <c r="AN910" s="27"/>
    </row>
    <row r="911" spans="1:40" s="31" customFormat="1" ht="11.25">
      <c r="A911" s="125"/>
      <c r="B911" s="459"/>
      <c r="D911" s="45"/>
      <c r="E911" s="45"/>
      <c r="F911" s="45"/>
      <c r="G911" s="27"/>
      <c r="H911" s="27"/>
      <c r="I911" s="30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K911" s="27"/>
      <c r="AL911" s="27"/>
      <c r="AM911" s="27"/>
      <c r="AN911" s="27"/>
    </row>
    <row r="912" spans="1:40" s="31" customFormat="1" ht="11.25">
      <c r="A912" s="125"/>
      <c r="B912" s="459"/>
      <c r="D912" s="45"/>
      <c r="E912" s="45"/>
      <c r="F912" s="45"/>
      <c r="G912" s="27"/>
      <c r="H912" s="27"/>
      <c r="I912" s="30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K912" s="27"/>
      <c r="AL912" s="27"/>
      <c r="AM912" s="27"/>
      <c r="AN912" s="27"/>
    </row>
    <row r="913" spans="1:40" s="31" customFormat="1" ht="11.25">
      <c r="A913" s="125"/>
      <c r="B913" s="459"/>
      <c r="D913" s="45"/>
      <c r="E913" s="45"/>
      <c r="F913" s="45"/>
      <c r="G913" s="27"/>
      <c r="H913" s="27"/>
      <c r="I913" s="30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K913" s="27"/>
      <c r="AL913" s="27"/>
      <c r="AM913" s="27"/>
      <c r="AN913" s="27"/>
    </row>
    <row r="914" spans="1:40" s="31" customFormat="1" ht="11.25">
      <c r="A914" s="125"/>
      <c r="B914" s="459"/>
      <c r="D914" s="45"/>
      <c r="E914" s="45"/>
      <c r="F914" s="45"/>
      <c r="G914" s="27"/>
      <c r="H914" s="27"/>
      <c r="I914" s="30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K914" s="27"/>
      <c r="AL914" s="27"/>
      <c r="AM914" s="27"/>
      <c r="AN914" s="27"/>
    </row>
    <row r="915" spans="1:40" s="31" customFormat="1" ht="11.25">
      <c r="A915" s="125"/>
      <c r="B915" s="459"/>
      <c r="D915" s="45"/>
      <c r="E915" s="45"/>
      <c r="F915" s="45"/>
      <c r="G915" s="27"/>
      <c r="H915" s="27"/>
      <c r="I915" s="30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K915" s="27"/>
      <c r="AL915" s="27"/>
      <c r="AM915" s="27"/>
      <c r="AN915" s="27"/>
    </row>
    <row r="916" spans="1:40" s="31" customFormat="1" ht="11.25">
      <c r="A916" s="125"/>
      <c r="B916" s="459"/>
      <c r="D916" s="45"/>
      <c r="E916" s="45"/>
      <c r="F916" s="45"/>
      <c r="G916" s="27"/>
      <c r="H916" s="27"/>
      <c r="I916" s="30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K916" s="27"/>
      <c r="AL916" s="27"/>
      <c r="AM916" s="27"/>
      <c r="AN916" s="27"/>
    </row>
    <row r="917" spans="1:40" s="31" customFormat="1" ht="11.25">
      <c r="A917" s="125"/>
      <c r="B917" s="459"/>
      <c r="D917" s="45"/>
      <c r="E917" s="45"/>
      <c r="F917" s="45"/>
      <c r="G917" s="27"/>
      <c r="H917" s="27"/>
      <c r="I917" s="30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K917" s="27"/>
      <c r="AL917" s="27"/>
      <c r="AM917" s="27"/>
      <c r="AN917" s="27"/>
    </row>
    <row r="918" spans="1:40" s="31" customFormat="1" ht="11.25">
      <c r="A918" s="125"/>
      <c r="B918" s="459"/>
      <c r="D918" s="45"/>
      <c r="E918" s="45"/>
      <c r="F918" s="45"/>
      <c r="G918" s="27"/>
      <c r="H918" s="27"/>
      <c r="I918" s="30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K918" s="27"/>
      <c r="AL918" s="27"/>
      <c r="AM918" s="27"/>
      <c r="AN918" s="27"/>
    </row>
    <row r="919" spans="1:40" s="31" customFormat="1" ht="11.25">
      <c r="A919" s="125"/>
      <c r="B919" s="459"/>
      <c r="D919" s="45"/>
      <c r="E919" s="45"/>
      <c r="F919" s="45"/>
      <c r="G919" s="27"/>
      <c r="H919" s="27"/>
      <c r="I919" s="30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K919" s="27"/>
      <c r="AL919" s="27"/>
      <c r="AM919" s="27"/>
      <c r="AN919" s="27"/>
    </row>
    <row r="920" spans="1:40" s="31" customFormat="1" ht="11.25">
      <c r="A920" s="125"/>
      <c r="B920" s="459"/>
      <c r="D920" s="45"/>
      <c r="E920" s="45"/>
      <c r="F920" s="45"/>
      <c r="G920" s="27"/>
      <c r="H920" s="27"/>
      <c r="I920" s="30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K920" s="27"/>
      <c r="AL920" s="27"/>
      <c r="AM920" s="27"/>
      <c r="AN920" s="27"/>
    </row>
    <row r="921" spans="1:40" s="31" customFormat="1" ht="11.25">
      <c r="A921" s="125"/>
      <c r="B921" s="459"/>
      <c r="D921" s="45"/>
      <c r="E921" s="45"/>
      <c r="F921" s="45"/>
      <c r="G921" s="27"/>
      <c r="H921" s="27"/>
      <c r="I921" s="30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K921" s="27"/>
      <c r="AL921" s="27"/>
      <c r="AM921" s="27"/>
      <c r="AN921" s="27"/>
    </row>
    <row r="922" spans="1:40" s="31" customFormat="1" ht="11.25">
      <c r="A922" s="125"/>
      <c r="B922" s="459"/>
      <c r="D922" s="45"/>
      <c r="E922" s="45"/>
      <c r="F922" s="45"/>
      <c r="G922" s="27"/>
      <c r="H922" s="27"/>
      <c r="I922" s="30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K922" s="27"/>
      <c r="AL922" s="27"/>
      <c r="AM922" s="27"/>
      <c r="AN922" s="27"/>
    </row>
    <row r="923" spans="1:40" s="31" customFormat="1" ht="11.25">
      <c r="A923" s="125"/>
      <c r="B923" s="459"/>
      <c r="D923" s="45"/>
      <c r="E923" s="45"/>
      <c r="F923" s="45"/>
      <c r="G923" s="27"/>
      <c r="H923" s="27"/>
      <c r="I923" s="30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K923" s="27"/>
      <c r="AL923" s="27"/>
      <c r="AM923" s="27"/>
      <c r="AN923" s="27"/>
    </row>
    <row r="924" spans="1:40" s="31" customFormat="1" ht="11.25">
      <c r="A924" s="125"/>
      <c r="B924" s="459"/>
      <c r="D924" s="45"/>
      <c r="E924" s="45"/>
      <c r="F924" s="45"/>
      <c r="G924" s="27"/>
      <c r="H924" s="27"/>
      <c r="I924" s="30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</row>
    <row r="925" spans="1:40" s="31" customFormat="1" ht="11.25">
      <c r="A925" s="125"/>
      <c r="B925" s="459"/>
      <c r="D925" s="45"/>
      <c r="E925" s="45"/>
      <c r="F925" s="45"/>
      <c r="G925" s="27"/>
      <c r="H925" s="27"/>
      <c r="I925" s="30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</row>
    <row r="926" spans="1:40" s="31" customFormat="1" ht="11.25">
      <c r="A926" s="125"/>
      <c r="B926" s="459"/>
      <c r="D926" s="45"/>
      <c r="E926" s="45"/>
      <c r="F926" s="45"/>
      <c r="G926" s="27"/>
      <c r="H926" s="27"/>
      <c r="I926" s="30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</row>
    <row r="927" spans="1:40" s="31" customFormat="1" ht="11.25">
      <c r="A927" s="125"/>
      <c r="B927" s="459"/>
      <c r="D927" s="45"/>
      <c r="E927" s="45"/>
      <c r="F927" s="45"/>
      <c r="G927" s="27"/>
      <c r="H927" s="27"/>
      <c r="I927" s="30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</row>
    <row r="928" spans="1:40" s="31" customFormat="1" ht="11.25">
      <c r="A928" s="125"/>
      <c r="B928" s="459"/>
      <c r="D928" s="45"/>
      <c r="E928" s="45"/>
      <c r="F928" s="45"/>
      <c r="G928" s="27"/>
      <c r="H928" s="27"/>
      <c r="I928" s="30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</row>
    <row r="929" spans="1:40" s="31" customFormat="1" ht="11.25">
      <c r="A929" s="125"/>
      <c r="B929" s="459"/>
      <c r="D929" s="45"/>
      <c r="E929" s="45"/>
      <c r="F929" s="45"/>
      <c r="G929" s="27"/>
      <c r="H929" s="27"/>
      <c r="I929" s="30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</row>
    <row r="930" spans="1:40" s="31" customFormat="1" ht="11.25">
      <c r="A930" s="125"/>
      <c r="B930" s="459"/>
      <c r="D930" s="45"/>
      <c r="E930" s="45"/>
      <c r="F930" s="45"/>
      <c r="G930" s="27"/>
      <c r="H930" s="27"/>
      <c r="I930" s="30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</row>
    <row r="931" spans="1:40" s="31" customFormat="1" ht="11.25">
      <c r="A931" s="125"/>
      <c r="B931" s="459"/>
      <c r="D931" s="45"/>
      <c r="E931" s="45"/>
      <c r="F931" s="45"/>
      <c r="G931" s="27"/>
      <c r="H931" s="27"/>
      <c r="I931" s="30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</row>
    <row r="932" spans="1:40" s="31" customFormat="1" ht="11.25">
      <c r="A932" s="125"/>
      <c r="B932" s="459"/>
      <c r="D932" s="45"/>
      <c r="E932" s="45"/>
      <c r="F932" s="45"/>
      <c r="G932" s="27"/>
      <c r="H932" s="27"/>
      <c r="I932" s="30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</row>
    <row r="933" spans="1:40" s="31" customFormat="1" ht="11.25">
      <c r="A933" s="125"/>
      <c r="B933" s="459"/>
      <c r="C933" s="45"/>
      <c r="D933" s="45"/>
      <c r="E933" s="45"/>
      <c r="F933" s="45"/>
      <c r="G933" s="27"/>
      <c r="H933" s="27"/>
      <c r="I933" s="30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</row>
    <row r="934" spans="1:40" s="31" customFormat="1" ht="11.25">
      <c r="A934" s="125"/>
      <c r="B934" s="459"/>
      <c r="C934" s="45"/>
      <c r="D934" s="45"/>
      <c r="E934" s="45"/>
      <c r="F934" s="45"/>
      <c r="G934" s="27"/>
      <c r="H934" s="27"/>
      <c r="I934" s="30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</row>
    <row r="935" spans="1:40" s="31" customFormat="1" ht="11.25">
      <c r="A935" s="125"/>
      <c r="B935" s="459"/>
      <c r="C935" s="45"/>
      <c r="D935" s="45"/>
      <c r="E935" s="45"/>
      <c r="F935" s="45"/>
      <c r="G935" s="27"/>
      <c r="H935" s="27"/>
      <c r="I935" s="30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</row>
    <row r="936" spans="1:40" s="31" customFormat="1" ht="11.25">
      <c r="A936" s="125"/>
      <c r="B936" s="459"/>
      <c r="C936" s="45"/>
      <c r="D936" s="45"/>
      <c r="E936" s="45"/>
      <c r="F936" s="45"/>
      <c r="G936" s="27"/>
      <c r="H936" s="27"/>
      <c r="I936" s="30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</row>
    <row r="937" spans="1:40" s="31" customFormat="1" ht="11.25">
      <c r="A937" s="125"/>
      <c r="B937" s="459"/>
      <c r="C937" s="45"/>
      <c r="D937" s="45"/>
      <c r="E937" s="45"/>
      <c r="F937" s="45"/>
      <c r="G937" s="27"/>
      <c r="H937" s="27"/>
      <c r="I937" s="30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</row>
    <row r="938" spans="1:40" s="31" customFormat="1" ht="11.25">
      <c r="A938" s="125"/>
      <c r="B938" s="459"/>
      <c r="C938" s="45"/>
      <c r="D938" s="45"/>
      <c r="E938" s="45"/>
      <c r="F938" s="45"/>
      <c r="G938" s="27"/>
      <c r="H938" s="27"/>
      <c r="I938" s="30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</row>
    <row r="939" spans="1:40" s="31" customFormat="1" ht="11.25">
      <c r="A939" s="125"/>
      <c r="B939" s="459"/>
      <c r="C939" s="45"/>
      <c r="D939" s="45"/>
      <c r="E939" s="45"/>
      <c r="F939" s="45"/>
      <c r="G939" s="27"/>
      <c r="H939" s="27"/>
      <c r="I939" s="30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</row>
    <row r="940" spans="1:40" s="31" customFormat="1" ht="11.25">
      <c r="A940" s="125"/>
      <c r="B940" s="459"/>
      <c r="C940" s="45"/>
      <c r="D940" s="45"/>
      <c r="E940" s="45"/>
      <c r="F940" s="45"/>
      <c r="G940" s="27"/>
      <c r="H940" s="27"/>
      <c r="I940" s="30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</row>
    <row r="941" spans="1:40" s="31" customFormat="1" ht="11.25">
      <c r="A941" s="125"/>
      <c r="B941" s="459"/>
      <c r="C941" s="45"/>
      <c r="D941" s="45"/>
      <c r="E941" s="45"/>
      <c r="F941" s="45"/>
      <c r="G941" s="27"/>
      <c r="H941" s="27"/>
      <c r="I941" s="30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</row>
    <row r="942" spans="1:40" s="31" customFormat="1" ht="11.25">
      <c r="A942" s="125"/>
      <c r="B942" s="459"/>
      <c r="C942" s="45"/>
      <c r="D942" s="45"/>
      <c r="E942" s="45"/>
      <c r="F942" s="45"/>
      <c r="G942" s="27"/>
      <c r="H942" s="27"/>
      <c r="I942" s="30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</row>
    <row r="943" spans="1:40" s="31" customFormat="1" ht="11.25">
      <c r="A943" s="125"/>
      <c r="B943" s="459"/>
      <c r="C943" s="45"/>
      <c r="D943" s="45"/>
      <c r="E943" s="45"/>
      <c r="F943" s="45"/>
      <c r="G943" s="27"/>
      <c r="H943" s="27"/>
      <c r="I943" s="30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</row>
    <row r="944" spans="1:40" s="31" customFormat="1" ht="11.25">
      <c r="A944" s="125"/>
      <c r="B944" s="459"/>
      <c r="C944" s="45"/>
      <c r="D944" s="45"/>
      <c r="E944" s="45"/>
      <c r="F944" s="45"/>
      <c r="G944" s="27"/>
      <c r="H944" s="27"/>
      <c r="I944" s="30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</row>
    <row r="945" spans="1:40" s="31" customFormat="1" ht="11.25">
      <c r="A945" s="125"/>
      <c r="B945" s="459"/>
      <c r="C945" s="45"/>
      <c r="D945" s="45"/>
      <c r="E945" s="45"/>
      <c r="F945" s="45"/>
      <c r="G945" s="27"/>
      <c r="H945" s="27"/>
      <c r="I945" s="30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</row>
    <row r="946" spans="1:40" s="31" customFormat="1" ht="11.25">
      <c r="A946" s="125"/>
      <c r="B946" s="459"/>
      <c r="C946" s="45"/>
      <c r="D946" s="45"/>
      <c r="E946" s="45"/>
      <c r="F946" s="45"/>
      <c r="G946" s="27"/>
      <c r="H946" s="27"/>
      <c r="I946" s="30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</row>
    <row r="947" spans="1:40" s="31" customFormat="1" ht="11.25">
      <c r="A947" s="125"/>
      <c r="B947" s="459"/>
      <c r="C947" s="45"/>
      <c r="D947" s="45"/>
      <c r="E947" s="45"/>
      <c r="F947" s="45"/>
      <c r="G947" s="27"/>
      <c r="H947" s="27"/>
      <c r="I947" s="30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</row>
    <row r="948" spans="1:40" s="31" customFormat="1" ht="11.25">
      <c r="A948" s="125"/>
      <c r="B948" s="459"/>
      <c r="C948" s="45"/>
      <c r="D948" s="45"/>
      <c r="E948" s="45"/>
      <c r="F948" s="45"/>
      <c r="G948" s="27"/>
      <c r="H948" s="27"/>
      <c r="I948" s="30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</row>
    <row r="949" spans="1:40" s="31" customFormat="1" ht="11.25">
      <c r="A949" s="125"/>
      <c r="B949" s="459"/>
      <c r="C949" s="45"/>
      <c r="D949" s="45"/>
      <c r="E949" s="45"/>
      <c r="F949" s="45"/>
      <c r="G949" s="27"/>
      <c r="H949" s="27"/>
      <c r="I949" s="30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</row>
    <row r="950" spans="1:40" s="31" customFormat="1" ht="11.25">
      <c r="A950" s="125"/>
      <c r="B950" s="459"/>
      <c r="C950" s="45"/>
      <c r="D950" s="45"/>
      <c r="E950" s="45"/>
      <c r="F950" s="45"/>
      <c r="G950" s="27"/>
      <c r="H950" s="27"/>
      <c r="I950" s="30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</row>
    <row r="951" spans="1:40" s="31" customFormat="1" ht="11.25">
      <c r="A951" s="125"/>
      <c r="B951" s="459"/>
      <c r="C951" s="45"/>
      <c r="D951" s="45"/>
      <c r="E951" s="45"/>
      <c r="F951" s="45"/>
      <c r="G951" s="27"/>
      <c r="H951" s="27"/>
      <c r="I951" s="30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</row>
    <row r="952" spans="1:40" s="31" customFormat="1" ht="11.25">
      <c r="A952" s="125"/>
      <c r="B952" s="459"/>
      <c r="C952" s="45"/>
      <c r="D952" s="45"/>
      <c r="E952" s="45"/>
      <c r="F952" s="45"/>
      <c r="G952" s="27"/>
      <c r="H952" s="27"/>
      <c r="I952" s="30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</row>
    <row r="953" spans="1:40" s="31" customFormat="1" ht="11.25">
      <c r="A953" s="125"/>
      <c r="B953" s="459"/>
      <c r="C953" s="45"/>
      <c r="D953" s="45"/>
      <c r="E953" s="45"/>
      <c r="F953" s="45"/>
      <c r="G953" s="27"/>
      <c r="H953" s="27"/>
      <c r="I953" s="30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</row>
    <row r="954" spans="1:40" s="31" customFormat="1" ht="11.25">
      <c r="A954" s="125"/>
      <c r="B954" s="459"/>
      <c r="C954" s="45"/>
      <c r="D954" s="45"/>
      <c r="E954" s="45"/>
      <c r="F954" s="45"/>
      <c r="G954" s="27"/>
      <c r="H954" s="27"/>
      <c r="I954" s="30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</row>
    <row r="955" spans="1:40" s="31" customFormat="1" ht="11.25">
      <c r="A955" s="125"/>
      <c r="B955" s="459"/>
      <c r="C955" s="45"/>
      <c r="D955" s="45"/>
      <c r="E955" s="45"/>
      <c r="F955" s="45"/>
      <c r="G955" s="27"/>
      <c r="H955" s="27"/>
      <c r="I955" s="30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</row>
    <row r="956" spans="1:40" s="31" customFormat="1" ht="11.25">
      <c r="A956" s="125"/>
      <c r="B956" s="459"/>
      <c r="C956" s="45"/>
      <c r="D956" s="45"/>
      <c r="E956" s="45"/>
      <c r="F956" s="45"/>
      <c r="G956" s="27"/>
      <c r="H956" s="27"/>
      <c r="I956" s="30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</row>
    <row r="957" spans="1:40" s="31" customFormat="1" ht="11.25">
      <c r="A957" s="125"/>
      <c r="B957" s="459"/>
      <c r="C957" s="45"/>
      <c r="D957" s="45"/>
      <c r="E957" s="45"/>
      <c r="F957" s="45"/>
      <c r="G957" s="27"/>
      <c r="H957" s="27"/>
      <c r="I957" s="30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</row>
    <row r="958" spans="1:40" s="31" customFormat="1" ht="11.25">
      <c r="A958" s="125"/>
      <c r="B958" s="459"/>
      <c r="C958" s="45"/>
      <c r="D958" s="45"/>
      <c r="E958" s="45"/>
      <c r="F958" s="45"/>
      <c r="G958" s="27"/>
      <c r="H958" s="27"/>
      <c r="I958" s="30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</row>
    <row r="959" spans="1:40" s="31" customFormat="1" ht="11.25">
      <c r="A959" s="125"/>
      <c r="B959" s="459"/>
      <c r="C959" s="45"/>
      <c r="D959" s="45"/>
      <c r="E959" s="45"/>
      <c r="F959" s="45"/>
      <c r="G959" s="27"/>
      <c r="H959" s="27"/>
      <c r="I959" s="30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</row>
    <row r="960" spans="1:40" s="31" customFormat="1" ht="11.25">
      <c r="A960" s="125"/>
      <c r="B960" s="459"/>
      <c r="C960" s="45"/>
      <c r="D960" s="45"/>
      <c r="E960" s="45"/>
      <c r="F960" s="45"/>
      <c r="G960" s="27"/>
      <c r="H960" s="27"/>
      <c r="I960" s="30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</row>
    <row r="961" spans="1:40" s="31" customFormat="1" ht="11.25">
      <c r="A961" s="125"/>
      <c r="B961" s="459"/>
      <c r="C961" s="45"/>
      <c r="D961" s="45"/>
      <c r="E961" s="45"/>
      <c r="F961" s="45"/>
      <c r="G961" s="27"/>
      <c r="H961" s="27"/>
      <c r="I961" s="30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</row>
    <row r="962" spans="1:40" s="31" customFormat="1" ht="11.25">
      <c r="A962" s="125"/>
      <c r="B962" s="459"/>
      <c r="C962" s="45"/>
      <c r="D962" s="45"/>
      <c r="E962" s="45"/>
      <c r="F962" s="45"/>
      <c r="G962" s="27"/>
      <c r="H962" s="27"/>
      <c r="I962" s="30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</row>
    <row r="963" spans="1:40" s="31" customFormat="1" ht="11.25">
      <c r="A963" s="125"/>
      <c r="B963" s="459"/>
      <c r="C963" s="45"/>
      <c r="D963" s="45"/>
      <c r="E963" s="45"/>
      <c r="F963" s="45"/>
      <c r="G963" s="27"/>
      <c r="H963" s="27"/>
      <c r="I963" s="30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</row>
    <row r="964" spans="1:40" s="31" customFormat="1" ht="11.25">
      <c r="A964" s="125"/>
      <c r="B964" s="459"/>
      <c r="C964" s="45"/>
      <c r="D964" s="45"/>
      <c r="E964" s="45"/>
      <c r="F964" s="45"/>
      <c r="G964" s="27"/>
      <c r="H964" s="27"/>
      <c r="I964" s="30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</row>
    <row r="965" spans="1:40" s="31" customFormat="1" ht="11.25">
      <c r="A965" s="125"/>
      <c r="B965" s="459"/>
      <c r="C965" s="45"/>
      <c r="D965" s="45"/>
      <c r="E965" s="45"/>
      <c r="F965" s="45"/>
      <c r="G965" s="27"/>
      <c r="H965" s="27"/>
      <c r="I965" s="30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</row>
    <row r="966" spans="1:40" s="31" customFormat="1" ht="11.25">
      <c r="A966" s="125"/>
      <c r="B966" s="459"/>
      <c r="C966" s="45"/>
      <c r="D966" s="45"/>
      <c r="E966" s="45"/>
      <c r="F966" s="45"/>
      <c r="G966" s="27"/>
      <c r="H966" s="27"/>
      <c r="I966" s="30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</row>
    <row r="967" spans="1:40" s="31" customFormat="1" ht="11.25">
      <c r="A967" s="125"/>
      <c r="B967" s="459"/>
      <c r="C967" s="45"/>
      <c r="D967" s="45"/>
      <c r="E967" s="45"/>
      <c r="F967" s="45"/>
      <c r="G967" s="27"/>
      <c r="H967" s="27"/>
      <c r="I967" s="30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</row>
    <row r="968" spans="1:40" s="31" customFormat="1" ht="11.25">
      <c r="A968" s="125"/>
      <c r="B968" s="459"/>
      <c r="C968" s="45"/>
      <c r="D968" s="45"/>
      <c r="E968" s="45"/>
      <c r="F968" s="45"/>
      <c r="G968" s="27"/>
      <c r="H968" s="27"/>
      <c r="I968" s="30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</row>
    <row r="969" spans="1:40" s="31" customFormat="1" ht="11.25">
      <c r="A969" s="125"/>
      <c r="B969" s="459"/>
      <c r="C969" s="45"/>
      <c r="D969" s="45"/>
      <c r="E969" s="45"/>
      <c r="F969" s="45"/>
      <c r="G969" s="27"/>
      <c r="H969" s="27"/>
      <c r="I969" s="30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</row>
    <row r="970" spans="1:40" s="31" customFormat="1" ht="11.25">
      <c r="A970" s="125"/>
      <c r="B970" s="459"/>
      <c r="C970" s="45"/>
      <c r="D970" s="45"/>
      <c r="E970" s="45"/>
      <c r="F970" s="45"/>
      <c r="G970" s="27"/>
      <c r="H970" s="27"/>
      <c r="I970" s="30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</row>
    <row r="971" spans="1:40" s="31" customFormat="1" ht="11.25">
      <c r="A971" s="125"/>
      <c r="B971" s="459"/>
      <c r="C971" s="45"/>
      <c r="D971" s="45"/>
      <c r="E971" s="45"/>
      <c r="F971" s="45"/>
      <c r="G971" s="27"/>
      <c r="H971" s="27"/>
      <c r="I971" s="30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</row>
    <row r="972" spans="1:40" s="31" customFormat="1" ht="11.25">
      <c r="A972" s="125"/>
      <c r="B972" s="459"/>
      <c r="C972" s="45"/>
      <c r="D972" s="45"/>
      <c r="E972" s="45"/>
      <c r="F972" s="45"/>
      <c r="G972" s="27"/>
      <c r="H972" s="27"/>
      <c r="I972" s="30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</row>
    <row r="973" spans="1:40" s="31" customFormat="1" ht="11.25">
      <c r="A973" s="125"/>
      <c r="B973" s="459"/>
      <c r="C973" s="45"/>
      <c r="D973" s="45"/>
      <c r="E973" s="45"/>
      <c r="F973" s="45"/>
      <c r="G973" s="27"/>
      <c r="H973" s="27"/>
      <c r="I973" s="30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</row>
    <row r="974" spans="1:40" s="31" customFormat="1" ht="11.25">
      <c r="A974" s="125"/>
      <c r="B974" s="459"/>
      <c r="C974" s="45"/>
      <c r="D974" s="45"/>
      <c r="E974" s="45"/>
      <c r="F974" s="45"/>
      <c r="G974" s="27"/>
      <c r="H974" s="27"/>
      <c r="I974" s="30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</row>
    <row r="975" spans="1:40" s="31" customFormat="1" ht="11.25">
      <c r="A975" s="125"/>
      <c r="B975" s="459"/>
      <c r="C975" s="45"/>
      <c r="D975" s="45"/>
      <c r="E975" s="45"/>
      <c r="F975" s="45"/>
      <c r="G975" s="27"/>
      <c r="H975" s="27"/>
      <c r="I975" s="30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</row>
    <row r="976" spans="1:40" s="31" customFormat="1" ht="11.25">
      <c r="A976" s="125"/>
      <c r="B976" s="459"/>
      <c r="C976" s="45"/>
      <c r="D976" s="45"/>
      <c r="E976" s="45"/>
      <c r="F976" s="45"/>
      <c r="G976" s="27"/>
      <c r="H976" s="27"/>
      <c r="I976" s="30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</row>
    <row r="977" spans="1:40" s="31" customFormat="1" ht="11.25">
      <c r="A977" s="125"/>
      <c r="B977" s="459"/>
      <c r="C977" s="45"/>
      <c r="D977" s="45"/>
      <c r="E977" s="45"/>
      <c r="F977" s="45"/>
      <c r="G977" s="27"/>
      <c r="H977" s="27"/>
      <c r="I977" s="30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</row>
    <row r="978" spans="1:40" s="31" customFormat="1" ht="11.25">
      <c r="A978" s="125"/>
      <c r="B978" s="459"/>
      <c r="C978" s="45"/>
      <c r="D978" s="45"/>
      <c r="E978" s="45"/>
      <c r="F978" s="45"/>
      <c r="G978" s="27"/>
      <c r="H978" s="27"/>
      <c r="I978" s="30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</row>
    <row r="979" spans="1:40" s="31" customFormat="1" ht="11.25">
      <c r="A979" s="125"/>
      <c r="B979" s="459"/>
      <c r="C979" s="45"/>
      <c r="D979" s="45"/>
      <c r="E979" s="45"/>
      <c r="F979" s="45"/>
      <c r="G979" s="27"/>
      <c r="H979" s="27"/>
      <c r="I979" s="30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</row>
    <row r="980" spans="1:40" s="31" customFormat="1" ht="11.25">
      <c r="A980" s="125"/>
      <c r="B980" s="459"/>
      <c r="C980" s="45"/>
      <c r="D980" s="45"/>
      <c r="E980" s="45"/>
      <c r="F980" s="45"/>
      <c r="G980" s="27"/>
      <c r="H980" s="27"/>
      <c r="I980" s="30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</row>
    <row r="981" spans="1:40" s="31" customFormat="1" ht="11.25">
      <c r="A981" s="125"/>
      <c r="B981" s="459"/>
      <c r="C981" s="45"/>
      <c r="D981" s="45"/>
      <c r="E981" s="45"/>
      <c r="F981" s="45"/>
      <c r="G981" s="27"/>
      <c r="H981" s="27"/>
      <c r="I981" s="30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</row>
    <row r="982" spans="1:40" s="31" customFormat="1" ht="11.25">
      <c r="A982" s="125"/>
      <c r="B982" s="459"/>
      <c r="C982" s="45"/>
      <c r="D982" s="45"/>
      <c r="E982" s="45"/>
      <c r="F982" s="45"/>
      <c r="G982" s="27"/>
      <c r="H982" s="27"/>
      <c r="I982" s="30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</row>
    <row r="983" spans="1:40" s="31" customFormat="1" ht="11.25">
      <c r="A983" s="125"/>
      <c r="B983" s="459"/>
      <c r="C983" s="45"/>
      <c r="D983" s="45"/>
      <c r="E983" s="45"/>
      <c r="F983" s="45"/>
      <c r="G983" s="27"/>
      <c r="H983" s="27"/>
      <c r="I983" s="30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</row>
    <row r="984" spans="1:40" s="31" customFormat="1" ht="11.25">
      <c r="A984" s="125"/>
      <c r="B984" s="459"/>
      <c r="C984" s="45"/>
      <c r="D984" s="45"/>
      <c r="E984" s="45"/>
      <c r="F984" s="45"/>
      <c r="G984" s="27"/>
      <c r="H984" s="27"/>
      <c r="I984" s="30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</row>
    <row r="985" spans="1:40" s="31" customFormat="1" ht="11.25">
      <c r="A985" s="125"/>
      <c r="B985" s="459"/>
      <c r="C985" s="45"/>
      <c r="D985" s="45"/>
      <c r="E985" s="45"/>
      <c r="F985" s="45"/>
      <c r="G985" s="27"/>
      <c r="H985" s="27"/>
      <c r="I985" s="30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</row>
    <row r="986" spans="1:40" s="31" customFormat="1" ht="11.25">
      <c r="A986" s="125"/>
      <c r="B986" s="459"/>
      <c r="C986" s="45"/>
      <c r="D986" s="45"/>
      <c r="E986" s="45"/>
      <c r="F986" s="45"/>
      <c r="G986" s="27"/>
      <c r="H986" s="27"/>
      <c r="I986" s="30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</row>
    <row r="987" spans="1:40" s="31" customFormat="1" ht="11.25">
      <c r="A987" s="125"/>
      <c r="B987" s="459"/>
      <c r="C987" s="45"/>
      <c r="D987" s="45"/>
      <c r="E987" s="45"/>
      <c r="F987" s="45"/>
      <c r="G987" s="27"/>
      <c r="H987" s="27"/>
      <c r="I987" s="30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</row>
    <row r="988" spans="1:40" s="31" customFormat="1" ht="11.25">
      <c r="A988" s="125"/>
      <c r="B988" s="459"/>
      <c r="C988" s="45"/>
      <c r="D988" s="45"/>
      <c r="E988" s="45"/>
      <c r="F988" s="45"/>
      <c r="G988" s="27"/>
      <c r="H988" s="27"/>
      <c r="I988" s="30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</row>
    <row r="989" spans="1:40" s="31" customFormat="1" ht="11.25">
      <c r="A989" s="125"/>
      <c r="B989" s="459"/>
      <c r="C989" s="45"/>
      <c r="D989" s="45"/>
      <c r="E989" s="45"/>
      <c r="F989" s="45"/>
      <c r="G989" s="27"/>
      <c r="H989" s="27"/>
      <c r="I989" s="30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</row>
    <row r="990" spans="1:40" s="31" customFormat="1" ht="11.25">
      <c r="A990" s="125"/>
      <c r="B990" s="459"/>
      <c r="C990" s="45"/>
      <c r="D990" s="45"/>
      <c r="E990" s="45"/>
      <c r="F990" s="45"/>
      <c r="G990" s="27"/>
      <c r="H990" s="27"/>
      <c r="I990" s="30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</row>
    <row r="991" spans="1:40" s="31" customFormat="1" ht="11.25">
      <c r="A991" s="125"/>
      <c r="B991" s="459"/>
      <c r="C991" s="45"/>
      <c r="D991" s="45"/>
      <c r="E991" s="45"/>
      <c r="F991" s="45"/>
      <c r="G991" s="27"/>
      <c r="H991" s="27"/>
      <c r="I991" s="30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</row>
    <row r="992" spans="1:40" s="31" customFormat="1" ht="11.25">
      <c r="A992" s="125"/>
      <c r="B992" s="459"/>
      <c r="C992" s="45"/>
      <c r="D992" s="45"/>
      <c r="E992" s="45"/>
      <c r="F992" s="45"/>
      <c r="G992" s="27"/>
      <c r="H992" s="27"/>
      <c r="I992" s="30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</row>
    <row r="993" spans="1:40" s="31" customFormat="1" ht="11.25">
      <c r="A993" s="125"/>
      <c r="B993" s="459"/>
      <c r="C993" s="45"/>
      <c r="D993" s="45"/>
      <c r="E993" s="45"/>
      <c r="F993" s="45"/>
      <c r="G993" s="27"/>
      <c r="H993" s="27"/>
      <c r="I993" s="30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</row>
    <row r="994" spans="1:40" s="31" customFormat="1" ht="11.25">
      <c r="A994" s="125"/>
      <c r="B994" s="459"/>
      <c r="C994" s="45"/>
      <c r="D994" s="45"/>
      <c r="E994" s="45"/>
      <c r="F994" s="45"/>
      <c r="G994" s="27"/>
      <c r="H994" s="27"/>
      <c r="I994" s="30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</row>
    <row r="995" spans="1:40" s="31" customFormat="1" ht="11.25">
      <c r="A995" s="125"/>
      <c r="B995" s="459"/>
      <c r="C995" s="45"/>
      <c r="D995" s="45"/>
      <c r="E995" s="45"/>
      <c r="F995" s="45"/>
      <c r="G995" s="27"/>
      <c r="H995" s="27"/>
      <c r="I995" s="30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</row>
    <row r="996" spans="1:40" s="31" customFormat="1" ht="11.25">
      <c r="A996" s="125"/>
      <c r="B996" s="459"/>
      <c r="C996" s="45"/>
      <c r="D996" s="45"/>
      <c r="E996" s="45"/>
      <c r="F996" s="45"/>
      <c r="G996" s="27"/>
      <c r="H996" s="27"/>
      <c r="I996" s="30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</row>
    <row r="997" spans="1:40" s="31" customFormat="1" ht="11.25">
      <c r="A997" s="125"/>
      <c r="B997" s="459"/>
      <c r="C997" s="45"/>
      <c r="D997" s="45"/>
      <c r="E997" s="45"/>
      <c r="F997" s="45"/>
      <c r="G997" s="27"/>
      <c r="H997" s="27"/>
      <c r="I997" s="30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</row>
    <row r="998" spans="1:40" s="31" customFormat="1" ht="11.25">
      <c r="A998" s="125"/>
      <c r="B998" s="459"/>
      <c r="C998" s="45"/>
      <c r="D998" s="45"/>
      <c r="E998" s="45"/>
      <c r="F998" s="45"/>
      <c r="G998" s="27"/>
      <c r="H998" s="27"/>
      <c r="I998" s="30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</row>
    <row r="999" spans="1:40" s="31" customFormat="1" ht="11.25">
      <c r="A999" s="125"/>
      <c r="B999" s="459"/>
      <c r="C999" s="45"/>
      <c r="D999" s="45"/>
      <c r="E999" s="45"/>
      <c r="F999" s="45"/>
      <c r="G999" s="27"/>
      <c r="H999" s="27"/>
      <c r="I999" s="30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</row>
    <row r="1000" spans="1:40" s="31" customFormat="1" ht="11.25">
      <c r="A1000" s="125"/>
      <c r="B1000" s="459"/>
      <c r="C1000" s="45"/>
      <c r="D1000" s="45"/>
      <c r="E1000" s="45"/>
      <c r="F1000" s="45"/>
      <c r="G1000" s="27"/>
      <c r="H1000" s="27"/>
      <c r="I1000" s="30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</row>
    <row r="1001" spans="1:40" s="31" customFormat="1" ht="11.25">
      <c r="A1001" s="125"/>
      <c r="B1001" s="459"/>
      <c r="C1001" s="45"/>
      <c r="D1001" s="45"/>
      <c r="E1001" s="45"/>
      <c r="F1001" s="45"/>
      <c r="G1001" s="27"/>
      <c r="H1001" s="27"/>
      <c r="I1001" s="30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</row>
    <row r="1002" spans="1:40" s="31" customFormat="1" ht="11.25">
      <c r="A1002" s="125"/>
      <c r="B1002" s="459"/>
      <c r="C1002" s="45"/>
      <c r="D1002" s="45"/>
      <c r="E1002" s="45"/>
      <c r="F1002" s="45"/>
      <c r="G1002" s="27"/>
      <c r="H1002" s="27"/>
      <c r="I1002" s="30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</row>
    <row r="1003" spans="1:40" s="31" customFormat="1" ht="11.25">
      <c r="A1003" s="125"/>
      <c r="B1003" s="459"/>
      <c r="C1003" s="45"/>
      <c r="D1003" s="45"/>
      <c r="E1003" s="45"/>
      <c r="F1003" s="45"/>
      <c r="G1003" s="27"/>
      <c r="H1003" s="27"/>
      <c r="I1003" s="30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</row>
    <row r="1004" spans="1:40" s="31" customFormat="1" ht="11.25">
      <c r="A1004" s="125"/>
      <c r="B1004" s="459"/>
      <c r="C1004" s="45"/>
      <c r="D1004" s="45"/>
      <c r="E1004" s="45"/>
      <c r="F1004" s="45"/>
      <c r="G1004" s="27"/>
      <c r="H1004" s="27"/>
      <c r="I1004" s="30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</row>
    <row r="1005" spans="1:40" s="31" customFormat="1" ht="11.25">
      <c r="A1005" s="125"/>
      <c r="B1005" s="459"/>
      <c r="C1005" s="45"/>
      <c r="D1005" s="45"/>
      <c r="E1005" s="45"/>
      <c r="F1005" s="45"/>
      <c r="G1005" s="27"/>
      <c r="H1005" s="27"/>
      <c r="I1005" s="30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</row>
    <row r="1006" spans="1:40" s="31" customFormat="1" ht="11.25">
      <c r="A1006" s="125"/>
      <c r="B1006" s="459"/>
      <c r="C1006" s="45"/>
      <c r="D1006" s="45"/>
      <c r="E1006" s="45"/>
      <c r="F1006" s="45"/>
      <c r="G1006" s="27"/>
      <c r="H1006" s="27"/>
      <c r="I1006" s="30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</row>
    <row r="1007" spans="1:40" s="31" customFormat="1" ht="11.25">
      <c r="A1007" s="125"/>
      <c r="B1007" s="459"/>
      <c r="C1007" s="45"/>
      <c r="D1007" s="45"/>
      <c r="E1007" s="45"/>
      <c r="F1007" s="45"/>
      <c r="G1007" s="27"/>
      <c r="H1007" s="27"/>
      <c r="I1007" s="30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</row>
    <row r="1008" spans="1:40" s="31" customFormat="1" ht="11.25">
      <c r="A1008" s="125"/>
      <c r="B1008" s="459"/>
      <c r="C1008" s="45"/>
      <c r="D1008" s="45"/>
      <c r="E1008" s="45"/>
      <c r="F1008" s="45"/>
      <c r="G1008" s="27"/>
      <c r="H1008" s="27"/>
      <c r="I1008" s="30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</row>
    <row r="1009" spans="1:40" s="31" customFormat="1" ht="11.25">
      <c r="A1009" s="125"/>
      <c r="B1009" s="459"/>
      <c r="C1009" s="45"/>
      <c r="D1009" s="45"/>
      <c r="E1009" s="45"/>
      <c r="F1009" s="45"/>
      <c r="G1009" s="27"/>
      <c r="H1009" s="27"/>
      <c r="I1009" s="30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</row>
    <row r="1010" spans="1:40" s="31" customFormat="1" ht="11.25">
      <c r="A1010" s="125"/>
      <c r="B1010" s="459"/>
      <c r="C1010" s="45"/>
      <c r="D1010" s="45"/>
      <c r="E1010" s="45"/>
      <c r="F1010" s="45"/>
      <c r="G1010" s="27"/>
      <c r="H1010" s="27"/>
      <c r="I1010" s="30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</row>
    <row r="1011" spans="1:40" s="31" customFormat="1" ht="11.25">
      <c r="A1011" s="125"/>
      <c r="B1011" s="459"/>
      <c r="C1011" s="45"/>
      <c r="D1011" s="45"/>
      <c r="E1011" s="45"/>
      <c r="F1011" s="45"/>
      <c r="G1011" s="27"/>
      <c r="H1011" s="27"/>
      <c r="I1011" s="30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</row>
    <row r="1012" spans="1:40" s="31" customFormat="1" ht="11.25">
      <c r="A1012" s="125"/>
      <c r="B1012" s="459"/>
      <c r="C1012" s="45"/>
      <c r="D1012" s="45"/>
      <c r="E1012" s="45"/>
      <c r="F1012" s="45"/>
      <c r="G1012" s="27"/>
      <c r="H1012" s="27"/>
      <c r="I1012" s="30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</row>
    <row r="1013" spans="1:40" s="31" customFormat="1" ht="11.25">
      <c r="A1013" s="125"/>
      <c r="B1013" s="459"/>
      <c r="C1013" s="45"/>
      <c r="D1013" s="45"/>
      <c r="E1013" s="45"/>
      <c r="F1013" s="45"/>
      <c r="G1013" s="27"/>
      <c r="H1013" s="27"/>
      <c r="I1013" s="30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</row>
    <row r="1014" spans="1:40" s="31" customFormat="1" ht="11.25">
      <c r="A1014" s="125"/>
      <c r="B1014" s="459"/>
      <c r="C1014" s="45"/>
      <c r="D1014" s="45"/>
      <c r="E1014" s="45"/>
      <c r="F1014" s="45"/>
      <c r="G1014" s="27"/>
      <c r="H1014" s="27"/>
      <c r="I1014" s="30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</row>
    <row r="1015" spans="1:40" s="31" customFormat="1" ht="11.25">
      <c r="A1015" s="125"/>
      <c r="B1015" s="459"/>
      <c r="C1015" s="45"/>
      <c r="D1015" s="45"/>
      <c r="E1015" s="45"/>
      <c r="F1015" s="45"/>
      <c r="G1015" s="27"/>
      <c r="H1015" s="27"/>
      <c r="I1015" s="30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</row>
    <row r="1016" spans="1:40" s="31" customFormat="1" ht="11.25">
      <c r="A1016" s="125"/>
      <c r="B1016" s="459"/>
      <c r="C1016" s="45"/>
      <c r="D1016" s="45"/>
      <c r="E1016" s="45"/>
      <c r="F1016" s="45"/>
      <c r="G1016" s="27"/>
      <c r="H1016" s="27"/>
      <c r="I1016" s="30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</row>
    <row r="1017" spans="1:40" s="31" customFormat="1" ht="11.25">
      <c r="A1017" s="125"/>
      <c r="B1017" s="459"/>
      <c r="C1017" s="45"/>
      <c r="D1017" s="45"/>
      <c r="E1017" s="45"/>
      <c r="F1017" s="45"/>
      <c r="G1017" s="27"/>
      <c r="H1017" s="27"/>
      <c r="I1017" s="30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</row>
    <row r="1018" spans="1:40" s="31" customFormat="1" ht="11.25">
      <c r="A1018" s="125"/>
      <c r="B1018" s="459"/>
      <c r="C1018" s="45"/>
      <c r="D1018" s="45"/>
      <c r="E1018" s="45"/>
      <c r="F1018" s="45"/>
      <c r="G1018" s="27"/>
      <c r="H1018" s="27"/>
      <c r="I1018" s="30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</row>
    <row r="1019" spans="1:40" s="31" customFormat="1" ht="11.25">
      <c r="A1019" s="125"/>
      <c r="B1019" s="459"/>
      <c r="C1019" s="45"/>
      <c r="D1019" s="45"/>
      <c r="E1019" s="45"/>
      <c r="F1019" s="45"/>
      <c r="G1019" s="27"/>
      <c r="H1019" s="27"/>
      <c r="I1019" s="30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</row>
    <row r="1020" spans="1:40" s="31" customFormat="1" ht="11.25">
      <c r="A1020" s="125"/>
      <c r="B1020" s="459"/>
      <c r="C1020" s="45"/>
      <c r="D1020" s="45"/>
      <c r="E1020" s="45"/>
      <c r="F1020" s="45"/>
      <c r="G1020" s="27"/>
      <c r="H1020" s="27"/>
      <c r="I1020" s="30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</row>
    <row r="1021" spans="1:40" s="31" customFormat="1" ht="11.25">
      <c r="A1021" s="125"/>
      <c r="B1021" s="459"/>
      <c r="C1021" s="45"/>
      <c r="D1021" s="45"/>
      <c r="E1021" s="45"/>
      <c r="F1021" s="45"/>
      <c r="G1021" s="27"/>
      <c r="H1021" s="27"/>
      <c r="I1021" s="30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</row>
    <row r="1022" spans="1:40" s="31" customFormat="1" ht="11.25">
      <c r="A1022" s="125"/>
      <c r="B1022" s="459"/>
      <c r="C1022" s="45"/>
      <c r="D1022" s="45"/>
      <c r="E1022" s="45"/>
      <c r="F1022" s="45"/>
      <c r="G1022" s="27"/>
      <c r="H1022" s="27"/>
      <c r="I1022" s="30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</row>
    <row r="1023" spans="1:40" s="31" customFormat="1" ht="11.25">
      <c r="A1023" s="125"/>
      <c r="B1023" s="459"/>
      <c r="C1023" s="45"/>
      <c r="D1023" s="45"/>
      <c r="E1023" s="45"/>
      <c r="F1023" s="45"/>
      <c r="G1023" s="27"/>
      <c r="H1023" s="27"/>
      <c r="I1023" s="30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</row>
    <row r="1024" spans="1:40" s="31" customFormat="1" ht="11.25">
      <c r="A1024" s="125"/>
      <c r="B1024" s="459"/>
      <c r="C1024" s="45"/>
      <c r="D1024" s="45"/>
      <c r="E1024" s="45"/>
      <c r="F1024" s="45"/>
      <c r="G1024" s="27"/>
      <c r="H1024" s="27"/>
      <c r="I1024" s="30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</row>
    <row r="1025" spans="1:40" s="31" customFormat="1" ht="11.25">
      <c r="A1025" s="125"/>
      <c r="B1025" s="459"/>
      <c r="C1025" s="45"/>
      <c r="D1025" s="45"/>
      <c r="E1025" s="45"/>
      <c r="F1025" s="45"/>
      <c r="G1025" s="27"/>
      <c r="H1025" s="27"/>
      <c r="I1025" s="30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</row>
    <row r="1026" spans="1:40" s="31" customFormat="1" ht="11.25">
      <c r="A1026" s="125"/>
      <c r="B1026" s="459"/>
      <c r="C1026" s="45"/>
      <c r="D1026" s="45"/>
      <c r="E1026" s="45"/>
      <c r="F1026" s="45"/>
      <c r="G1026" s="27"/>
      <c r="H1026" s="27"/>
      <c r="I1026" s="30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</row>
    <row r="1027" spans="1:40" s="31" customFormat="1" ht="11.25">
      <c r="A1027" s="125"/>
      <c r="B1027" s="459"/>
      <c r="C1027" s="45"/>
      <c r="D1027" s="45"/>
      <c r="E1027" s="45"/>
      <c r="F1027" s="45"/>
      <c r="G1027" s="27"/>
      <c r="H1027" s="27"/>
      <c r="I1027" s="30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</row>
    <row r="1028" spans="1:40" s="31" customFormat="1" ht="11.25">
      <c r="A1028" s="125"/>
      <c r="B1028" s="459"/>
      <c r="C1028" s="45"/>
      <c r="D1028" s="45"/>
      <c r="E1028" s="45"/>
      <c r="F1028" s="45"/>
      <c r="G1028" s="27"/>
      <c r="H1028" s="27"/>
      <c r="I1028" s="30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</row>
    <row r="1029" spans="1:40" s="31" customFormat="1" ht="11.25">
      <c r="A1029" s="125"/>
      <c r="B1029" s="459"/>
      <c r="C1029" s="45"/>
      <c r="D1029" s="45"/>
      <c r="E1029" s="45"/>
      <c r="F1029" s="45"/>
      <c r="G1029" s="27"/>
      <c r="H1029" s="27"/>
      <c r="I1029" s="30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</row>
    <row r="1030" spans="1:40" s="31" customFormat="1" ht="11.25">
      <c r="A1030" s="125"/>
      <c r="B1030" s="459"/>
      <c r="C1030" s="45"/>
      <c r="D1030" s="45"/>
      <c r="E1030" s="45"/>
      <c r="F1030" s="45"/>
      <c r="G1030" s="27"/>
      <c r="H1030" s="27"/>
      <c r="I1030" s="30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</row>
    <row r="1031" spans="1:40" s="31" customFormat="1" ht="11.25">
      <c r="A1031" s="125"/>
      <c r="B1031" s="459"/>
      <c r="C1031" s="45"/>
      <c r="D1031" s="45"/>
      <c r="E1031" s="45"/>
      <c r="F1031" s="45"/>
      <c r="G1031" s="27"/>
      <c r="H1031" s="27"/>
      <c r="I1031" s="30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</row>
    <row r="1032" spans="1:40" s="31" customFormat="1" ht="11.25">
      <c r="A1032" s="125"/>
      <c r="B1032" s="459"/>
      <c r="C1032" s="45"/>
      <c r="D1032" s="45"/>
      <c r="E1032" s="45"/>
      <c r="F1032" s="45"/>
      <c r="G1032" s="27"/>
      <c r="H1032" s="27"/>
      <c r="I1032" s="30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</row>
    <row r="1033" spans="1:40" s="31" customFormat="1" ht="11.25">
      <c r="A1033" s="125"/>
      <c r="B1033" s="459"/>
      <c r="C1033" s="45"/>
      <c r="D1033" s="45"/>
      <c r="E1033" s="45"/>
      <c r="F1033" s="45"/>
      <c r="G1033" s="27"/>
      <c r="H1033" s="27"/>
      <c r="I1033" s="30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</row>
    <row r="1034" spans="1:40" s="31" customFormat="1" ht="11.25">
      <c r="A1034" s="125"/>
      <c r="B1034" s="459"/>
      <c r="C1034" s="45"/>
      <c r="D1034" s="45"/>
      <c r="E1034" s="45"/>
      <c r="F1034" s="45"/>
      <c r="G1034" s="27"/>
      <c r="H1034" s="27"/>
      <c r="I1034" s="30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</row>
    <row r="1035" spans="1:40" s="31" customFormat="1" ht="11.25">
      <c r="A1035" s="125"/>
      <c r="B1035" s="459"/>
      <c r="C1035" s="45"/>
      <c r="D1035" s="45"/>
      <c r="E1035" s="45"/>
      <c r="F1035" s="45"/>
      <c r="G1035" s="27"/>
      <c r="H1035" s="27"/>
      <c r="I1035" s="30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</row>
    <row r="1036" spans="1:40" s="31" customFormat="1" ht="11.25">
      <c r="A1036" s="125"/>
      <c r="B1036" s="459"/>
      <c r="C1036" s="45"/>
      <c r="D1036" s="45"/>
      <c r="E1036" s="45"/>
      <c r="F1036" s="45"/>
      <c r="G1036" s="27"/>
      <c r="H1036" s="27"/>
      <c r="I1036" s="30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</row>
    <row r="1037" spans="1:40" s="31" customFormat="1" ht="11.25">
      <c r="A1037" s="125"/>
      <c r="B1037" s="459"/>
      <c r="C1037" s="45"/>
      <c r="D1037" s="45"/>
      <c r="E1037" s="45"/>
      <c r="F1037" s="45"/>
      <c r="G1037" s="27"/>
      <c r="H1037" s="27"/>
      <c r="I1037" s="30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</row>
    <row r="1038" spans="1:40" s="31" customFormat="1" ht="11.25">
      <c r="A1038" s="125"/>
      <c r="B1038" s="459"/>
      <c r="C1038" s="45"/>
      <c r="D1038" s="45"/>
      <c r="E1038" s="45"/>
      <c r="F1038" s="45"/>
      <c r="G1038" s="27"/>
      <c r="H1038" s="27"/>
      <c r="I1038" s="30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</row>
    <row r="1039" spans="1:40" s="31" customFormat="1" ht="11.25">
      <c r="A1039" s="125"/>
      <c r="B1039" s="459"/>
      <c r="C1039" s="45"/>
      <c r="D1039" s="45"/>
      <c r="E1039" s="45"/>
      <c r="F1039" s="45"/>
      <c r="G1039" s="27"/>
      <c r="H1039" s="27"/>
      <c r="I1039" s="30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</row>
    <row r="1040" spans="1:40" s="31" customFormat="1" ht="11.25">
      <c r="A1040" s="125"/>
      <c r="B1040" s="459"/>
      <c r="C1040" s="45"/>
      <c r="D1040" s="45"/>
      <c r="E1040" s="45"/>
      <c r="F1040" s="45"/>
      <c r="G1040" s="27"/>
      <c r="H1040" s="27"/>
      <c r="I1040" s="30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</row>
    <row r="1041" spans="1:40" s="31" customFormat="1" ht="11.25">
      <c r="A1041" s="125"/>
      <c r="B1041" s="459"/>
      <c r="C1041" s="45"/>
      <c r="D1041" s="45"/>
      <c r="E1041" s="45"/>
      <c r="F1041" s="45"/>
      <c r="G1041" s="27"/>
      <c r="H1041" s="27"/>
      <c r="I1041" s="30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</row>
    <row r="1042" spans="1:40" s="31" customFormat="1" ht="11.25">
      <c r="A1042" s="125"/>
      <c r="B1042" s="459"/>
      <c r="C1042" s="45"/>
      <c r="D1042" s="45"/>
      <c r="E1042" s="45"/>
      <c r="F1042" s="45"/>
      <c r="G1042" s="27"/>
      <c r="H1042" s="27"/>
      <c r="I1042" s="30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</row>
    <row r="1043" spans="1:40" s="31" customFormat="1" ht="11.25">
      <c r="A1043" s="125"/>
      <c r="B1043" s="459"/>
      <c r="C1043" s="45"/>
      <c r="D1043" s="45"/>
      <c r="E1043" s="45"/>
      <c r="F1043" s="45"/>
      <c r="G1043" s="27"/>
      <c r="H1043" s="27"/>
      <c r="I1043" s="30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</row>
    <row r="1044" spans="1:40" s="31" customFormat="1" ht="11.25">
      <c r="A1044" s="125"/>
      <c r="B1044" s="459"/>
      <c r="C1044" s="45"/>
      <c r="D1044" s="45"/>
      <c r="E1044" s="45"/>
      <c r="F1044" s="45"/>
      <c r="G1044" s="27"/>
      <c r="H1044" s="27"/>
      <c r="I1044" s="30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</row>
    <row r="1045" spans="1:40" s="31" customFormat="1" ht="11.25">
      <c r="A1045" s="125"/>
      <c r="B1045" s="459"/>
      <c r="C1045" s="45"/>
      <c r="D1045" s="45"/>
      <c r="E1045" s="45"/>
      <c r="F1045" s="45"/>
      <c r="G1045" s="27"/>
      <c r="H1045" s="27"/>
      <c r="I1045" s="30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</row>
    <row r="1046" spans="1:40" s="31" customFormat="1" ht="11.25">
      <c r="A1046" s="125"/>
      <c r="B1046" s="459"/>
      <c r="C1046" s="45"/>
      <c r="D1046" s="45"/>
      <c r="E1046" s="45"/>
      <c r="F1046" s="45"/>
      <c r="G1046" s="27"/>
      <c r="H1046" s="27"/>
      <c r="I1046" s="30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</row>
    <row r="1047" spans="1:40" s="31" customFormat="1" ht="11.25">
      <c r="A1047" s="125"/>
      <c r="B1047" s="459"/>
      <c r="C1047" s="45"/>
      <c r="D1047" s="45"/>
      <c r="E1047" s="45"/>
      <c r="F1047" s="45"/>
      <c r="G1047" s="27"/>
      <c r="H1047" s="27"/>
      <c r="I1047" s="30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</row>
    <row r="1048" spans="1:40" s="31" customFormat="1" ht="11.25">
      <c r="A1048" s="125"/>
      <c r="B1048" s="459"/>
      <c r="C1048" s="45"/>
      <c r="D1048" s="45"/>
      <c r="E1048" s="45"/>
      <c r="F1048" s="45"/>
      <c r="G1048" s="27"/>
      <c r="H1048" s="27"/>
      <c r="I1048" s="30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</row>
    <row r="1049" spans="1:40" s="31" customFormat="1" ht="11.25">
      <c r="A1049" s="125"/>
      <c r="B1049" s="459"/>
      <c r="C1049" s="45"/>
      <c r="D1049" s="45"/>
      <c r="E1049" s="45"/>
      <c r="F1049" s="45"/>
      <c r="G1049" s="27"/>
      <c r="H1049" s="27"/>
      <c r="I1049" s="30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</row>
    <row r="1050" spans="1:40" s="31" customFormat="1" ht="11.25">
      <c r="A1050" s="125"/>
      <c r="B1050" s="459"/>
      <c r="C1050" s="45"/>
      <c r="D1050" s="45"/>
      <c r="E1050" s="45"/>
      <c r="F1050" s="45"/>
      <c r="G1050" s="27"/>
      <c r="H1050" s="27"/>
      <c r="I1050" s="30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</row>
    <row r="1051" spans="1:40" s="31" customFormat="1" ht="11.25">
      <c r="A1051" s="125"/>
      <c r="B1051" s="459"/>
      <c r="C1051" s="45"/>
      <c r="D1051" s="45"/>
      <c r="E1051" s="45"/>
      <c r="F1051" s="45"/>
      <c r="G1051" s="27"/>
      <c r="H1051" s="27"/>
      <c r="I1051" s="30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</row>
    <row r="1052" spans="1:40" s="31" customFormat="1" ht="11.25">
      <c r="A1052" s="125"/>
      <c r="B1052" s="459"/>
      <c r="C1052" s="45"/>
      <c r="D1052" s="45"/>
      <c r="E1052" s="45"/>
      <c r="F1052" s="45"/>
      <c r="G1052" s="27"/>
      <c r="H1052" s="27"/>
      <c r="I1052" s="30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</row>
    <row r="1053" spans="1:40" s="31" customFormat="1" ht="11.25">
      <c r="A1053" s="125"/>
      <c r="B1053" s="459"/>
      <c r="C1053" s="45"/>
      <c r="D1053" s="45"/>
      <c r="E1053" s="45"/>
      <c r="F1053" s="45"/>
      <c r="G1053" s="27"/>
      <c r="H1053" s="27"/>
      <c r="I1053" s="30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</row>
    <row r="1054" spans="1:40" s="31" customFormat="1" ht="11.25">
      <c r="A1054" s="125"/>
      <c r="B1054" s="459"/>
      <c r="C1054" s="45"/>
      <c r="D1054" s="45"/>
      <c r="E1054" s="45"/>
      <c r="F1054" s="45"/>
      <c r="G1054" s="27"/>
      <c r="H1054" s="27"/>
      <c r="I1054" s="30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</row>
    <row r="1055" spans="1:40" s="31" customFormat="1" ht="11.25">
      <c r="A1055" s="125"/>
      <c r="B1055" s="459"/>
      <c r="C1055" s="45"/>
      <c r="D1055" s="45"/>
      <c r="E1055" s="45"/>
      <c r="F1055" s="45"/>
      <c r="G1055" s="27"/>
      <c r="H1055" s="27"/>
      <c r="I1055" s="30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</row>
    <row r="1056" spans="1:40" s="31" customFormat="1" ht="11.25">
      <c r="A1056" s="125"/>
      <c r="B1056" s="459"/>
      <c r="C1056" s="45"/>
      <c r="D1056" s="45"/>
      <c r="E1056" s="45"/>
      <c r="F1056" s="45"/>
      <c r="G1056" s="27"/>
      <c r="H1056" s="27"/>
      <c r="I1056" s="30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</row>
    <row r="1057" spans="1:40" s="31" customFormat="1" ht="11.25">
      <c r="A1057" s="125"/>
      <c r="B1057" s="459"/>
      <c r="C1057" s="45"/>
      <c r="D1057" s="45"/>
      <c r="E1057" s="45"/>
      <c r="F1057" s="45"/>
      <c r="G1057" s="27"/>
      <c r="H1057" s="27"/>
      <c r="I1057" s="30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</row>
    <row r="1058" spans="1:40" s="31" customFormat="1" ht="11.25">
      <c r="A1058" s="125"/>
      <c r="B1058" s="459"/>
      <c r="C1058" s="45"/>
      <c r="D1058" s="45"/>
      <c r="E1058" s="45"/>
      <c r="F1058" s="45"/>
      <c r="G1058" s="27"/>
      <c r="H1058" s="27"/>
      <c r="I1058" s="30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</row>
    <row r="1059" spans="1:40" s="31" customFormat="1" ht="11.25">
      <c r="A1059" s="125"/>
      <c r="B1059" s="459"/>
      <c r="C1059" s="45"/>
      <c r="D1059" s="45"/>
      <c r="E1059" s="45"/>
      <c r="F1059" s="45"/>
      <c r="G1059" s="27"/>
      <c r="H1059" s="27"/>
      <c r="I1059" s="30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</row>
    <row r="1060" spans="1:40" s="31" customFormat="1" ht="11.25">
      <c r="A1060" s="125"/>
      <c r="B1060" s="459"/>
      <c r="C1060" s="45"/>
      <c r="D1060" s="45"/>
      <c r="E1060" s="45"/>
      <c r="F1060" s="45"/>
      <c r="G1060" s="27"/>
      <c r="H1060" s="27"/>
      <c r="I1060" s="30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</row>
    <row r="1061" spans="1:40" s="31" customFormat="1" ht="11.25">
      <c r="A1061" s="125"/>
      <c r="B1061" s="459"/>
      <c r="C1061" s="45"/>
      <c r="D1061" s="45"/>
      <c r="E1061" s="45"/>
      <c r="F1061" s="45"/>
      <c r="G1061" s="27"/>
      <c r="H1061" s="27"/>
      <c r="I1061" s="30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</row>
    <row r="1062" spans="1:40" s="31" customFormat="1" ht="11.25">
      <c r="A1062" s="125"/>
      <c r="B1062" s="459"/>
      <c r="C1062" s="45"/>
      <c r="D1062" s="45"/>
      <c r="E1062" s="45"/>
      <c r="F1062" s="45"/>
      <c r="G1062" s="27"/>
      <c r="H1062" s="27"/>
      <c r="I1062" s="30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</row>
    <row r="1063" spans="1:40" s="31" customFormat="1" ht="11.25">
      <c r="A1063" s="125"/>
      <c r="B1063" s="459"/>
      <c r="C1063" s="45"/>
      <c r="D1063" s="45"/>
      <c r="E1063" s="45"/>
      <c r="F1063" s="45"/>
      <c r="G1063" s="27"/>
      <c r="H1063" s="27"/>
      <c r="I1063" s="30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</row>
    <row r="1064" spans="1:40" s="31" customFormat="1" ht="11.25">
      <c r="A1064" s="125"/>
      <c r="B1064" s="459"/>
      <c r="C1064" s="45"/>
      <c r="D1064" s="45"/>
      <c r="E1064" s="45"/>
      <c r="F1064" s="45"/>
      <c r="G1064" s="27"/>
      <c r="H1064" s="27"/>
      <c r="I1064" s="30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</row>
    <row r="1065" spans="1:40" s="31" customFormat="1" ht="11.25">
      <c r="A1065" s="125"/>
      <c r="B1065" s="459"/>
      <c r="C1065" s="45"/>
      <c r="D1065" s="45"/>
      <c r="E1065" s="45"/>
      <c r="F1065" s="45"/>
      <c r="G1065" s="27"/>
      <c r="H1065" s="27"/>
      <c r="I1065" s="30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</row>
    <row r="1066" spans="1:40" s="31" customFormat="1" ht="11.25">
      <c r="A1066" s="125"/>
      <c r="B1066" s="459"/>
      <c r="C1066" s="45"/>
      <c r="D1066" s="45"/>
      <c r="E1066" s="45"/>
      <c r="F1066" s="45"/>
      <c r="G1066" s="27"/>
      <c r="H1066" s="27"/>
      <c r="I1066" s="30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</row>
    <row r="1067" spans="1:40" s="31" customFormat="1" ht="11.25">
      <c r="A1067" s="125"/>
      <c r="B1067" s="459"/>
      <c r="C1067" s="45"/>
      <c r="D1067" s="45"/>
      <c r="E1067" s="45"/>
      <c r="F1067" s="45"/>
      <c r="G1067" s="27"/>
      <c r="H1067" s="27"/>
      <c r="I1067" s="30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</row>
    <row r="1068" spans="1:40" s="31" customFormat="1" ht="11.25">
      <c r="A1068" s="125"/>
      <c r="B1068" s="459"/>
      <c r="C1068" s="45"/>
      <c r="D1068" s="45"/>
      <c r="E1068" s="45"/>
      <c r="F1068" s="45"/>
      <c r="G1068" s="27"/>
      <c r="H1068" s="27"/>
      <c r="I1068" s="30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</row>
    <row r="1069" spans="1:40" s="31" customFormat="1" ht="11.25">
      <c r="A1069" s="125"/>
      <c r="B1069" s="459"/>
      <c r="C1069" s="45"/>
      <c r="D1069" s="45"/>
      <c r="E1069" s="45"/>
      <c r="F1069" s="45"/>
      <c r="G1069" s="27"/>
      <c r="H1069" s="27"/>
      <c r="I1069" s="30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</row>
    <row r="1070" spans="1:40" s="31" customFormat="1" ht="11.25">
      <c r="A1070" s="125"/>
      <c r="B1070" s="459"/>
      <c r="C1070" s="45"/>
      <c r="D1070" s="45"/>
      <c r="E1070" s="45"/>
      <c r="F1070" s="45"/>
      <c r="G1070" s="27"/>
      <c r="H1070" s="27"/>
      <c r="I1070" s="30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</row>
    <row r="1071" spans="1:40" s="31" customFormat="1" ht="11.25">
      <c r="A1071" s="125"/>
      <c r="B1071" s="459"/>
      <c r="C1071" s="45"/>
      <c r="D1071" s="45"/>
      <c r="E1071" s="45"/>
      <c r="F1071" s="45"/>
      <c r="G1071" s="27"/>
      <c r="H1071" s="27"/>
      <c r="I1071" s="30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</row>
    <row r="1072" spans="1:40" s="31" customFormat="1" ht="11.25">
      <c r="A1072" s="125"/>
      <c r="B1072" s="459"/>
      <c r="C1072" s="45"/>
      <c r="D1072" s="45"/>
      <c r="E1072" s="45"/>
      <c r="F1072" s="45"/>
      <c r="G1072" s="27"/>
      <c r="H1072" s="27"/>
      <c r="I1072" s="30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</row>
    <row r="1073" spans="1:40" s="31" customFormat="1" ht="11.25">
      <c r="A1073" s="125"/>
      <c r="B1073" s="459"/>
      <c r="C1073" s="45"/>
      <c r="D1073" s="45"/>
      <c r="E1073" s="45"/>
      <c r="F1073" s="45"/>
      <c r="G1073" s="27"/>
      <c r="H1073" s="27"/>
      <c r="I1073" s="30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</row>
    <row r="1074" spans="1:40" s="31" customFormat="1" ht="11.25">
      <c r="A1074" s="125"/>
      <c r="B1074" s="459"/>
      <c r="C1074" s="45"/>
      <c r="D1074" s="45"/>
      <c r="E1074" s="45"/>
      <c r="F1074" s="45"/>
      <c r="G1074" s="27"/>
      <c r="H1074" s="27"/>
      <c r="I1074" s="30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</row>
    <row r="1075" spans="1:40" s="31" customFormat="1" ht="11.25">
      <c r="A1075" s="125"/>
      <c r="B1075" s="459"/>
      <c r="C1075" s="45"/>
      <c r="D1075" s="45"/>
      <c r="E1075" s="45"/>
      <c r="F1075" s="45"/>
      <c r="G1075" s="27"/>
      <c r="H1075" s="27"/>
      <c r="I1075" s="30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</row>
    <row r="1076" spans="1:40" s="31" customFormat="1" ht="11.25">
      <c r="A1076" s="125"/>
      <c r="B1076" s="459"/>
      <c r="C1076" s="45"/>
      <c r="D1076" s="45"/>
      <c r="E1076" s="45"/>
      <c r="F1076" s="45"/>
      <c r="G1076" s="27"/>
      <c r="H1076" s="27"/>
      <c r="I1076" s="30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</row>
    <row r="1077" spans="1:40" s="31" customFormat="1" ht="11.25">
      <c r="A1077" s="125"/>
      <c r="B1077" s="459"/>
      <c r="C1077" s="45"/>
      <c r="D1077" s="45"/>
      <c r="E1077" s="45"/>
      <c r="F1077" s="45"/>
      <c r="G1077" s="27"/>
      <c r="H1077" s="27"/>
      <c r="I1077" s="30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</row>
    <row r="1078" spans="1:40" s="31" customFormat="1" ht="11.25">
      <c r="A1078" s="125"/>
      <c r="B1078" s="459"/>
      <c r="C1078" s="45"/>
      <c r="D1078" s="45"/>
      <c r="E1078" s="45"/>
      <c r="F1078" s="45"/>
      <c r="G1078" s="27"/>
      <c r="H1078" s="27"/>
      <c r="I1078" s="30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</row>
    <row r="1079" spans="1:40" s="31" customFormat="1" ht="11.25">
      <c r="A1079" s="125"/>
      <c r="B1079" s="459"/>
      <c r="C1079" s="45"/>
      <c r="D1079" s="45"/>
      <c r="E1079" s="45"/>
      <c r="F1079" s="45"/>
      <c r="G1079" s="27"/>
      <c r="H1079" s="27"/>
      <c r="I1079" s="30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</row>
    <row r="1080" spans="1:40" s="31" customFormat="1" ht="11.25">
      <c r="A1080" s="125"/>
      <c r="B1080" s="459"/>
      <c r="C1080" s="45"/>
      <c r="D1080" s="45"/>
      <c r="E1080" s="45"/>
      <c r="F1080" s="45"/>
      <c r="G1080" s="27"/>
      <c r="H1080" s="27"/>
      <c r="I1080" s="30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</row>
    <row r="1081" spans="1:40" s="31" customFormat="1" ht="11.25">
      <c r="A1081" s="125"/>
      <c r="B1081" s="459"/>
      <c r="C1081" s="45"/>
      <c r="D1081" s="45"/>
      <c r="E1081" s="45"/>
      <c r="F1081" s="45"/>
      <c r="G1081" s="27"/>
      <c r="H1081" s="27"/>
      <c r="I1081" s="30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</row>
    <row r="1082" spans="1:40" s="31" customFormat="1" ht="11.25">
      <c r="A1082" s="125"/>
      <c r="B1082" s="459"/>
      <c r="C1082" s="45"/>
      <c r="D1082" s="45"/>
      <c r="E1082" s="45"/>
      <c r="F1082" s="45"/>
      <c r="G1082" s="27"/>
      <c r="H1082" s="27"/>
      <c r="I1082" s="30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</row>
    <row r="1083" spans="1:40" s="31" customFormat="1" ht="11.25">
      <c r="A1083" s="125"/>
      <c r="B1083" s="459"/>
      <c r="C1083" s="45"/>
      <c r="D1083" s="45"/>
      <c r="E1083" s="45"/>
      <c r="F1083" s="45"/>
      <c r="G1083" s="27"/>
      <c r="H1083" s="27"/>
      <c r="I1083" s="30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</row>
    <row r="1084" spans="1:40" s="31" customFormat="1" ht="11.25">
      <c r="A1084" s="125"/>
      <c r="B1084" s="459"/>
      <c r="C1084" s="45"/>
      <c r="D1084" s="45"/>
      <c r="E1084" s="45"/>
      <c r="F1084" s="45"/>
      <c r="G1084" s="27"/>
      <c r="H1084" s="27"/>
      <c r="I1084" s="30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</row>
    <row r="1085" spans="1:40" s="31" customFormat="1" ht="11.25">
      <c r="A1085" s="125"/>
      <c r="B1085" s="459"/>
      <c r="C1085" s="45"/>
      <c r="D1085" s="45"/>
      <c r="E1085" s="45"/>
      <c r="F1085" s="45"/>
      <c r="G1085" s="27"/>
      <c r="H1085" s="27"/>
      <c r="I1085" s="30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</row>
    <row r="1086" spans="1:40" s="31" customFormat="1" ht="11.25">
      <c r="A1086" s="125"/>
      <c r="B1086" s="459"/>
      <c r="C1086" s="45"/>
      <c r="D1086" s="45"/>
      <c r="E1086" s="45"/>
      <c r="F1086" s="45"/>
      <c r="G1086" s="27"/>
      <c r="H1086" s="27"/>
      <c r="I1086" s="30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</row>
    <row r="1087" spans="1:40" s="31" customFormat="1" ht="11.25">
      <c r="A1087" s="125"/>
      <c r="B1087" s="459"/>
      <c r="C1087" s="45"/>
      <c r="D1087" s="45"/>
      <c r="E1087" s="45"/>
      <c r="F1087" s="45"/>
      <c r="G1087" s="27"/>
      <c r="H1087" s="27"/>
      <c r="I1087" s="30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</row>
    <row r="1088" spans="1:40" s="31" customFormat="1" ht="11.25">
      <c r="A1088" s="125"/>
      <c r="B1088" s="459"/>
      <c r="C1088" s="45"/>
      <c r="D1088" s="45"/>
      <c r="E1088" s="45"/>
      <c r="F1088" s="45"/>
      <c r="G1088" s="27"/>
      <c r="H1088" s="27"/>
      <c r="I1088" s="30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</row>
    <row r="1089" spans="1:40" s="31" customFormat="1">
      <c r="A1089" s="125"/>
      <c r="B1089" s="459"/>
      <c r="C1089" s="46"/>
      <c r="D1089" s="48"/>
      <c r="E1089" s="48"/>
      <c r="F1089" s="48"/>
      <c r="G1089" s="32"/>
      <c r="H1089" s="32"/>
      <c r="I1089" s="33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</row>
    <row r="1090" spans="1:40" s="31" customFormat="1">
      <c r="A1090" s="125"/>
      <c r="B1090" s="459"/>
      <c r="C1090" s="46"/>
      <c r="D1090" s="48"/>
      <c r="E1090" s="48"/>
      <c r="F1090" s="48"/>
      <c r="G1090" s="32"/>
      <c r="H1090" s="32"/>
      <c r="I1090" s="33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</row>
    <row r="1091" spans="1:40" s="31" customFormat="1">
      <c r="A1091" s="125"/>
      <c r="B1091" s="459"/>
      <c r="C1091" s="46"/>
      <c r="D1091" s="48"/>
      <c r="E1091" s="48"/>
      <c r="F1091" s="48"/>
      <c r="G1091" s="32"/>
      <c r="H1091" s="32"/>
      <c r="I1091" s="33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</row>
    <row r="1092" spans="1:40" s="31" customFormat="1">
      <c r="A1092" s="125"/>
      <c r="B1092" s="459"/>
      <c r="C1092" s="46"/>
      <c r="D1092" s="48"/>
      <c r="E1092" s="48"/>
      <c r="F1092" s="48"/>
      <c r="G1092" s="32"/>
      <c r="H1092" s="32"/>
      <c r="I1092" s="33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</row>
    <row r="1093" spans="1:40" s="31" customFormat="1">
      <c r="A1093" s="125"/>
      <c r="B1093" s="459"/>
      <c r="C1093" s="46"/>
      <c r="D1093" s="48"/>
      <c r="E1093" s="48"/>
      <c r="F1093" s="48"/>
      <c r="G1093" s="32"/>
      <c r="H1093" s="32"/>
      <c r="I1093" s="33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</row>
    <row r="1094" spans="1:40" s="31" customFormat="1">
      <c r="A1094" s="125"/>
      <c r="B1094" s="459"/>
      <c r="C1094" s="46"/>
      <c r="D1094" s="48"/>
      <c r="E1094" s="48"/>
      <c r="F1094" s="48"/>
      <c r="G1094" s="32"/>
      <c r="H1094" s="32"/>
      <c r="I1094" s="33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</row>
    <row r="1095" spans="1:40" s="31" customFormat="1">
      <c r="A1095" s="125"/>
      <c r="B1095" s="459"/>
      <c r="C1095" s="46"/>
      <c r="D1095" s="48"/>
      <c r="E1095" s="48"/>
      <c r="F1095" s="48"/>
      <c r="G1095" s="32"/>
      <c r="H1095" s="32"/>
      <c r="I1095" s="33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</row>
    <row r="1096" spans="1:40" s="31" customFormat="1">
      <c r="A1096" s="125"/>
      <c r="B1096" s="459"/>
      <c r="C1096" s="46"/>
      <c r="D1096" s="48"/>
      <c r="E1096" s="48"/>
      <c r="F1096" s="48"/>
      <c r="G1096" s="32"/>
      <c r="H1096" s="32"/>
      <c r="I1096" s="33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</row>
    <row r="1097" spans="1:40" s="31" customFormat="1">
      <c r="A1097" s="125"/>
      <c r="B1097" s="459"/>
      <c r="C1097" s="46"/>
      <c r="D1097" s="48"/>
      <c r="E1097" s="48"/>
      <c r="F1097" s="48"/>
      <c r="G1097" s="32"/>
      <c r="H1097" s="32"/>
      <c r="I1097" s="33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</row>
    <row r="1098" spans="1:40" s="31" customFormat="1">
      <c r="A1098" s="125"/>
      <c r="B1098" s="459"/>
      <c r="C1098" s="46"/>
      <c r="D1098" s="48"/>
      <c r="E1098" s="48"/>
      <c r="F1098" s="48"/>
      <c r="G1098" s="32"/>
      <c r="H1098" s="32"/>
      <c r="I1098" s="33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</row>
    <row r="1099" spans="1:40" s="31" customFormat="1">
      <c r="A1099" s="125"/>
      <c r="B1099" s="459"/>
      <c r="C1099" s="46"/>
      <c r="D1099" s="48"/>
      <c r="E1099" s="48"/>
      <c r="F1099" s="48"/>
      <c r="G1099" s="32"/>
      <c r="H1099" s="32"/>
      <c r="I1099" s="33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</row>
    <row r="1100" spans="1:40" s="31" customFormat="1">
      <c r="A1100" s="125"/>
      <c r="B1100" s="459"/>
      <c r="C1100" s="46"/>
      <c r="D1100" s="48"/>
      <c r="E1100" s="48"/>
      <c r="F1100" s="48"/>
      <c r="G1100" s="32"/>
      <c r="H1100" s="32"/>
      <c r="I1100" s="33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</row>
    <row r="1101" spans="1:40" s="31" customFormat="1">
      <c r="A1101" s="125"/>
      <c r="B1101" s="459"/>
      <c r="C1101" s="46"/>
      <c r="D1101" s="48"/>
      <c r="E1101" s="48"/>
      <c r="F1101" s="48"/>
      <c r="G1101" s="32"/>
      <c r="H1101" s="32"/>
      <c r="I1101" s="33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</row>
    <row r="1102" spans="1:40" s="31" customFormat="1">
      <c r="A1102" s="125"/>
      <c r="B1102" s="459"/>
      <c r="C1102" s="46"/>
      <c r="D1102" s="48"/>
      <c r="E1102" s="48"/>
      <c r="F1102" s="48"/>
      <c r="G1102" s="32"/>
      <c r="H1102" s="32"/>
      <c r="I1102" s="33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</row>
    <row r="1103" spans="1:40" s="31" customFormat="1">
      <c r="A1103" s="125"/>
      <c r="B1103" s="459"/>
      <c r="C1103" s="46"/>
      <c r="D1103" s="48"/>
      <c r="E1103" s="48"/>
      <c r="F1103" s="48"/>
      <c r="G1103" s="32"/>
      <c r="H1103" s="32"/>
      <c r="I1103" s="33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</row>
    <row r="1104" spans="1:40" s="31" customFormat="1">
      <c r="A1104" s="125"/>
      <c r="B1104" s="459"/>
      <c r="C1104" s="46"/>
      <c r="D1104" s="48"/>
      <c r="E1104" s="48"/>
      <c r="F1104" s="48"/>
      <c r="G1104" s="32"/>
      <c r="H1104" s="32"/>
      <c r="I1104" s="33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</row>
    <row r="1105" spans="1:40" s="31" customFormat="1">
      <c r="A1105" s="125"/>
      <c r="B1105" s="459"/>
      <c r="C1105" s="46"/>
      <c r="D1105" s="48"/>
      <c r="E1105" s="48"/>
      <c r="F1105" s="48"/>
      <c r="G1105" s="32"/>
      <c r="H1105" s="32"/>
      <c r="I1105" s="33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</row>
    <row r="1106" spans="1:40" s="31" customFormat="1">
      <c r="A1106" s="125"/>
      <c r="B1106" s="459"/>
      <c r="C1106" s="46"/>
      <c r="D1106" s="48"/>
      <c r="E1106" s="48"/>
      <c r="F1106" s="48"/>
      <c r="G1106" s="32"/>
      <c r="H1106" s="32"/>
      <c r="I1106" s="33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</row>
    <row r="1107" spans="1:40" s="31" customFormat="1">
      <c r="A1107" s="125"/>
      <c r="B1107" s="459"/>
      <c r="C1107" s="46"/>
      <c r="D1107" s="48"/>
      <c r="E1107" s="48"/>
      <c r="F1107" s="48"/>
      <c r="G1107" s="32"/>
      <c r="H1107" s="32"/>
      <c r="I1107" s="33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</row>
    <row r="1108" spans="1:40" s="31" customFormat="1">
      <c r="A1108" s="125"/>
      <c r="B1108" s="459"/>
      <c r="C1108" s="46"/>
      <c r="D1108" s="48"/>
      <c r="E1108" s="48"/>
      <c r="F1108" s="48"/>
      <c r="G1108" s="32"/>
      <c r="H1108" s="32"/>
      <c r="I1108" s="33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</row>
    <row r="1109" spans="1:40" s="31" customFormat="1">
      <c r="A1109" s="125"/>
      <c r="B1109" s="459"/>
      <c r="C1109" s="46"/>
      <c r="D1109" s="48"/>
      <c r="E1109" s="48"/>
      <c r="F1109" s="48"/>
      <c r="G1109" s="32"/>
      <c r="H1109" s="32"/>
      <c r="I1109" s="33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</row>
    <row r="1110" spans="1:40" s="31" customFormat="1">
      <c r="A1110" s="125"/>
      <c r="B1110" s="459"/>
      <c r="C1110" s="46"/>
      <c r="D1110" s="48"/>
      <c r="E1110" s="48"/>
      <c r="F1110" s="48"/>
      <c r="G1110" s="32"/>
      <c r="H1110" s="32"/>
      <c r="I1110" s="33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</row>
    <row r="1111" spans="1:40" s="31" customFormat="1">
      <c r="A1111" s="125"/>
      <c r="B1111" s="459"/>
      <c r="C1111" s="46"/>
      <c r="D1111" s="48"/>
      <c r="E1111" s="48"/>
      <c r="F1111" s="48"/>
      <c r="G1111" s="32"/>
      <c r="H1111" s="32"/>
      <c r="I1111" s="33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</row>
    <row r="1112" spans="1:40" s="31" customFormat="1">
      <c r="A1112" s="125"/>
      <c r="B1112" s="459"/>
      <c r="C1112" s="46"/>
      <c r="D1112" s="48"/>
      <c r="E1112" s="48"/>
      <c r="F1112" s="48"/>
      <c r="G1112" s="32"/>
      <c r="H1112" s="32"/>
      <c r="I1112" s="33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</row>
    <row r="1113" spans="1:40" s="31" customFormat="1">
      <c r="A1113" s="125"/>
      <c r="B1113" s="459"/>
      <c r="C1113" s="46"/>
      <c r="D1113" s="48"/>
      <c r="E1113" s="48"/>
      <c r="F1113" s="48"/>
      <c r="G1113" s="32"/>
      <c r="H1113" s="32"/>
      <c r="I1113" s="33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</row>
    <row r="1114" spans="1:40" s="31" customFormat="1">
      <c r="A1114" s="125"/>
      <c r="B1114" s="459"/>
      <c r="C1114" s="46"/>
      <c r="D1114" s="48"/>
      <c r="E1114" s="48"/>
      <c r="F1114" s="48"/>
      <c r="G1114" s="32"/>
      <c r="H1114" s="32"/>
      <c r="I1114" s="33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</row>
    <row r="1115" spans="1:40" s="31" customFormat="1">
      <c r="A1115" s="125"/>
      <c r="B1115" s="459"/>
      <c r="C1115" s="46"/>
      <c r="D1115" s="48"/>
      <c r="E1115" s="48"/>
      <c r="F1115" s="48"/>
      <c r="G1115" s="32"/>
      <c r="H1115" s="32"/>
      <c r="I1115" s="33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</row>
    <row r="1116" spans="1:40" s="31" customFormat="1">
      <c r="A1116" s="125"/>
      <c r="B1116" s="459"/>
      <c r="C1116" s="46"/>
      <c r="D1116" s="48"/>
      <c r="E1116" s="48"/>
      <c r="F1116" s="48"/>
      <c r="G1116" s="32"/>
      <c r="H1116" s="32"/>
      <c r="I1116" s="33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</row>
    <row r="1117" spans="1:40" s="31" customFormat="1">
      <c r="A1117" s="125"/>
      <c r="B1117" s="459"/>
      <c r="C1117" s="46"/>
      <c r="D1117" s="48"/>
      <c r="E1117" s="48"/>
      <c r="F1117" s="48"/>
      <c r="G1117" s="32"/>
      <c r="H1117" s="32"/>
      <c r="I1117" s="33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</row>
    <row r="1118" spans="1:40" s="31" customFormat="1">
      <c r="A1118" s="125"/>
      <c r="B1118" s="459"/>
      <c r="C1118" s="46"/>
      <c r="D1118" s="48"/>
      <c r="E1118" s="48"/>
      <c r="F1118" s="48"/>
      <c r="G1118" s="32"/>
      <c r="H1118" s="32"/>
      <c r="I1118" s="33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</row>
    <row r="1119" spans="1:40" s="31" customFormat="1">
      <c r="A1119" s="125"/>
      <c r="B1119" s="459"/>
      <c r="C1119" s="46"/>
      <c r="D1119" s="48"/>
      <c r="E1119" s="48"/>
      <c r="F1119" s="48"/>
      <c r="G1119" s="32"/>
      <c r="H1119" s="32"/>
      <c r="I1119" s="33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</row>
    <row r="1120" spans="1:40" s="31" customFormat="1">
      <c r="A1120" s="125"/>
      <c r="B1120" s="459"/>
      <c r="C1120" s="46"/>
      <c r="D1120" s="48"/>
      <c r="E1120" s="48"/>
      <c r="F1120" s="48"/>
      <c r="G1120" s="32"/>
      <c r="H1120" s="32"/>
      <c r="I1120" s="33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</row>
    <row r="1121" spans="1:40" s="31" customFormat="1">
      <c r="A1121" s="125"/>
      <c r="B1121" s="459"/>
      <c r="C1121" s="46"/>
      <c r="D1121" s="48"/>
      <c r="E1121" s="48"/>
      <c r="F1121" s="48"/>
      <c r="G1121" s="32"/>
      <c r="H1121" s="32"/>
      <c r="I1121" s="33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</row>
    <row r="1122" spans="1:40" s="31" customFormat="1">
      <c r="A1122" s="125"/>
      <c r="B1122" s="459"/>
      <c r="C1122" s="46"/>
      <c r="D1122" s="48"/>
      <c r="E1122" s="48"/>
      <c r="F1122" s="48"/>
      <c r="G1122" s="32"/>
      <c r="H1122" s="32"/>
      <c r="I1122" s="33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</row>
  </sheetData>
  <autoFilter ref="A5:EL872"/>
  <mergeCells count="22">
    <mergeCell ref="AO4:AO5"/>
    <mergeCell ref="I4:I5"/>
    <mergeCell ref="AL5:AL6"/>
    <mergeCell ref="AM5:AM6"/>
    <mergeCell ref="K4:R4"/>
    <mergeCell ref="T4:AA4"/>
    <mergeCell ref="Z5:Z6"/>
    <mergeCell ref="AA5:AA6"/>
    <mergeCell ref="AC4:AM4"/>
    <mergeCell ref="AB5:AB6"/>
    <mergeCell ref="A4:A5"/>
    <mergeCell ref="C871:E871"/>
    <mergeCell ref="D125:D126"/>
    <mergeCell ref="C2:R2"/>
    <mergeCell ref="C6:E6"/>
    <mergeCell ref="J4:J5"/>
    <mergeCell ref="F4:F5"/>
    <mergeCell ref="E4:E5"/>
    <mergeCell ref="D4:D5"/>
    <mergeCell ref="C4:C5"/>
    <mergeCell ref="G4:H4"/>
    <mergeCell ref="B4:B5"/>
  </mergeCells>
  <printOptions horizontalCentered="1"/>
  <pageMargins left="0.70866141732283472" right="0.70866141732283472" top="0.70866141732283472" bottom="0.74803149606299213" header="0.31496062992125984" footer="0.31496062992125984"/>
  <pageSetup paperSize="9" scale="54" orientation="portrait" r:id="rId1"/>
  <headerFooter>
    <oddFooter>&amp;R&amp;"-,Negrita"&amp;8&amp;P</oddFooter>
  </headerFooter>
  <rowBreaks count="4" manualBreakCount="4">
    <brk id="164" min="2" max="12" man="1"/>
    <brk id="265" min="2" max="12" man="1"/>
    <brk id="320" min="2" max="12" man="1"/>
    <brk id="439" min="2" max="12" man="1"/>
  </rowBreaks>
  <ignoredErrors>
    <ignoredError sqref="F7:F8 F11 F13 F16 F38:F42 F65:F67 F70:F71 F84 F108 F111 F128:F129 F135:F141 F143 F174 F176:F177 F217:F218 F270 F278:F281 F290:F292 F319:F322 F325:F326 F114 F116 F120 F126 F170 F168 F172 F197:F199 F215 F220 F283 F287:F288 F301 F312 F29:F34 F222:F224 F74:F82 F264:F265 F303:F308 F316:F317 F227:F232 F330:F354 F328 F20:F28 F88:F103 F151:F153 F154:F160 F235:F263 F272:F276 F45:F60 F179:F192 F162 F487:F503 F869 F148 F201:F211 F357:F470 F506:F863 F472:F486" twoDigitTextYear="1"/>
    <ignoredError sqref="N234 N266 W234 W26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245"/>
  <sheetViews>
    <sheetView topLeftCell="B3" zoomScaleNormal="100" workbookViewId="0">
      <pane ySplit="3" topLeftCell="A310" activePane="bottomLeft" state="frozen"/>
      <selection activeCell="B3" sqref="B3"/>
      <selection pane="bottomLeft" activeCell="B6" sqref="B5:BJ6"/>
    </sheetView>
  </sheetViews>
  <sheetFormatPr baseColWidth="10" defaultColWidth="12.28515625" defaultRowHeight="12.75"/>
  <cols>
    <col min="1" max="1" width="12.28515625" style="517" hidden="1" customWidth="1"/>
    <col min="2" max="2" width="18.5703125" style="517" customWidth="1"/>
    <col min="3" max="3" width="30.7109375" style="46" customWidth="1"/>
    <col min="4" max="4" width="20.140625" style="48" customWidth="1"/>
    <col min="5" max="5" width="12.28515625" style="48"/>
    <col min="6" max="6" width="10.28515625" style="48" customWidth="1"/>
    <col min="7" max="8" width="12.28515625" style="32" customWidth="1"/>
    <col min="9" max="9" width="12.28515625" style="33" customWidth="1"/>
    <col min="10" max="28" width="12.28515625" style="32" customWidth="1"/>
    <col min="29" max="29" width="9.140625" style="32" customWidth="1"/>
    <col min="30" max="30" width="10.7109375" style="32" customWidth="1"/>
    <col min="31" max="31" width="9" style="32" customWidth="1"/>
    <col min="32" max="32" width="10" style="32" customWidth="1"/>
    <col min="33" max="35" width="10.5703125" style="32" customWidth="1"/>
    <col min="36" max="36" width="11.42578125" style="32" customWidth="1"/>
    <col min="37" max="39" width="12.28515625" style="32" customWidth="1"/>
    <col min="40" max="50" width="12.28515625" style="2" customWidth="1"/>
    <col min="51" max="58" width="12.28515625" style="2"/>
    <col min="59" max="59" width="12.28515625" style="2" customWidth="1"/>
    <col min="60" max="61" width="12.28515625" style="2"/>
    <col min="62" max="62" width="27" style="2" customWidth="1"/>
    <col min="63" max="16384" width="12.28515625" style="2"/>
  </cols>
  <sheetData>
    <row r="1" spans="1:62" s="1" customFormat="1" hidden="1">
      <c r="A1" s="36"/>
      <c r="B1" s="36"/>
      <c r="C1" s="41"/>
      <c r="D1" s="41"/>
      <c r="E1" s="41"/>
      <c r="F1" s="41"/>
      <c r="G1" s="36"/>
      <c r="H1" s="36"/>
      <c r="I1" s="37"/>
      <c r="J1" s="36" t="s">
        <v>977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62" s="1" customFormat="1" ht="18.75" hidden="1">
      <c r="A2" s="36"/>
      <c r="B2" s="36"/>
      <c r="C2" s="969" t="s">
        <v>531</v>
      </c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69"/>
      <c r="R2" s="969"/>
      <c r="S2" s="969"/>
      <c r="T2" s="969"/>
      <c r="U2" s="969"/>
      <c r="V2" s="969"/>
      <c r="W2" s="969"/>
      <c r="X2" s="969"/>
      <c r="Y2" s="969"/>
      <c r="Z2" s="969"/>
      <c r="AA2" s="969"/>
      <c r="AB2" s="969"/>
      <c r="AC2" s="969"/>
      <c r="AD2" s="969"/>
      <c r="AE2" s="969"/>
      <c r="AF2" s="969"/>
      <c r="AG2" s="969"/>
      <c r="AH2" s="969"/>
      <c r="AI2" s="969"/>
      <c r="AJ2" s="969"/>
      <c r="AK2" s="969"/>
      <c r="AL2" s="969"/>
      <c r="AM2" s="969"/>
    </row>
    <row r="3" spans="1:62" ht="27.75" thickBot="1">
      <c r="C3" s="59"/>
      <c r="D3" s="42"/>
      <c r="E3" s="59" t="s">
        <v>1336</v>
      </c>
      <c r="F3" s="42"/>
      <c r="G3" s="3"/>
      <c r="H3" s="3"/>
      <c r="I3" s="4"/>
      <c r="J3" s="3"/>
      <c r="K3" s="549" t="s">
        <v>984</v>
      </c>
      <c r="L3" s="550" t="s">
        <v>532</v>
      </c>
      <c r="M3" s="550" t="s">
        <v>41</v>
      </c>
      <c r="N3" s="550" t="s">
        <v>668</v>
      </c>
      <c r="O3" s="550" t="s">
        <v>396</v>
      </c>
      <c r="P3" s="550" t="s">
        <v>711</v>
      </c>
      <c r="Q3" s="300" t="s">
        <v>937</v>
      </c>
      <c r="R3" s="302" t="s">
        <v>941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62" ht="33" hidden="1" customHeight="1" thickBot="1">
      <c r="A4" s="565" t="s">
        <v>670</v>
      </c>
      <c r="B4" s="562" t="s">
        <v>1140</v>
      </c>
      <c r="C4" s="562" t="s">
        <v>1141</v>
      </c>
      <c r="D4" s="561" t="s">
        <v>2</v>
      </c>
      <c r="E4" s="561" t="s">
        <v>982</v>
      </c>
      <c r="F4" s="561" t="s">
        <v>647</v>
      </c>
      <c r="G4" s="561" t="s">
        <v>942</v>
      </c>
      <c r="H4" s="561"/>
      <c r="I4" s="566" t="s">
        <v>592</v>
      </c>
      <c r="J4" s="561" t="s">
        <v>593</v>
      </c>
      <c r="K4" s="561" t="s">
        <v>4</v>
      </c>
      <c r="L4" s="561"/>
      <c r="M4" s="561"/>
      <c r="N4" s="561"/>
      <c r="O4" s="561"/>
      <c r="P4" s="561"/>
      <c r="Q4" s="561"/>
      <c r="R4" s="561"/>
      <c r="S4" s="567" t="s">
        <v>940</v>
      </c>
      <c r="T4" s="561" t="s">
        <v>940</v>
      </c>
      <c r="U4" s="561"/>
      <c r="V4" s="561"/>
      <c r="W4" s="561"/>
      <c r="X4" s="561"/>
      <c r="Y4" s="561"/>
      <c r="Z4" s="561"/>
      <c r="AA4" s="561"/>
      <c r="AB4" s="561"/>
      <c r="AC4" s="561" t="s">
        <v>940</v>
      </c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73"/>
      <c r="AO4" s="573"/>
    </row>
    <row r="5" spans="1:62" ht="43.5" customHeight="1">
      <c r="A5" s="565" t="s">
        <v>670</v>
      </c>
      <c r="B5" s="562" t="s">
        <v>1140</v>
      </c>
      <c r="C5" s="562" t="s">
        <v>1141</v>
      </c>
      <c r="D5" s="561" t="s">
        <v>2</v>
      </c>
      <c r="E5" s="561" t="s">
        <v>982</v>
      </c>
      <c r="F5" s="561" t="s">
        <v>647</v>
      </c>
      <c r="G5" s="561" t="s">
        <v>3</v>
      </c>
      <c r="H5" s="561" t="s">
        <v>4</v>
      </c>
      <c r="I5" s="566"/>
      <c r="J5" s="561"/>
      <c r="K5" s="561" t="s">
        <v>984</v>
      </c>
      <c r="L5" s="561" t="s">
        <v>532</v>
      </c>
      <c r="M5" s="561" t="s">
        <v>41</v>
      </c>
      <c r="N5" s="561" t="s">
        <v>668</v>
      </c>
      <c r="O5" s="561" t="s">
        <v>396</v>
      </c>
      <c r="P5" s="561" t="s">
        <v>711</v>
      </c>
      <c r="Q5" s="568" t="s">
        <v>937</v>
      </c>
      <c r="R5" s="567" t="s">
        <v>941</v>
      </c>
      <c r="S5" s="561" t="s">
        <v>938</v>
      </c>
      <c r="T5" s="561" t="s">
        <v>984</v>
      </c>
      <c r="U5" s="561" t="s">
        <v>532</v>
      </c>
      <c r="V5" s="561" t="s">
        <v>41</v>
      </c>
      <c r="W5" s="561" t="s">
        <v>668</v>
      </c>
      <c r="X5" s="561" t="s">
        <v>396</v>
      </c>
      <c r="Y5" s="561" t="s">
        <v>711</v>
      </c>
      <c r="Z5" s="593" t="s">
        <v>937</v>
      </c>
      <c r="AA5" s="592" t="s">
        <v>941</v>
      </c>
      <c r="AB5" s="561" t="s">
        <v>941</v>
      </c>
      <c r="AC5" s="564" t="s">
        <v>1144</v>
      </c>
      <c r="AD5" s="564" t="s">
        <v>1145</v>
      </c>
      <c r="AE5" s="561" t="s">
        <v>532</v>
      </c>
      <c r="AF5" s="561" t="s">
        <v>41</v>
      </c>
      <c r="AG5" s="561" t="s">
        <v>668</v>
      </c>
      <c r="AH5" s="561" t="s">
        <v>396</v>
      </c>
      <c r="AI5" s="561" t="s">
        <v>1010</v>
      </c>
      <c r="AJ5" s="561" t="s">
        <v>1059</v>
      </c>
      <c r="AK5" s="561" t="s">
        <v>711</v>
      </c>
      <c r="AL5" s="566" t="s">
        <v>1073</v>
      </c>
      <c r="AM5" s="561" t="s">
        <v>1072</v>
      </c>
      <c r="AN5" s="564" t="s">
        <v>1144</v>
      </c>
      <c r="AO5" s="564" t="s">
        <v>1145</v>
      </c>
      <c r="AP5" s="557" t="s">
        <v>532</v>
      </c>
      <c r="AQ5" s="557" t="s">
        <v>41</v>
      </c>
      <c r="AR5" s="557" t="s">
        <v>668</v>
      </c>
      <c r="AS5" s="557" t="s">
        <v>396</v>
      </c>
      <c r="AT5" s="557" t="s">
        <v>1010</v>
      </c>
      <c r="AU5" s="557" t="s">
        <v>1059</v>
      </c>
      <c r="AV5" s="557" t="s">
        <v>711</v>
      </c>
      <c r="AW5" s="991" t="s">
        <v>1233</v>
      </c>
      <c r="AX5" s="964" t="s">
        <v>1232</v>
      </c>
      <c r="AY5" s="610" t="s">
        <v>1144</v>
      </c>
      <c r="AZ5" s="610" t="s">
        <v>1145</v>
      </c>
      <c r="BA5" s="610" t="s">
        <v>532</v>
      </c>
      <c r="BB5" s="610" t="s">
        <v>41</v>
      </c>
      <c r="BC5" s="610" t="s">
        <v>668</v>
      </c>
      <c r="BD5" s="610" t="s">
        <v>396</v>
      </c>
      <c r="BE5" s="610" t="s">
        <v>1010</v>
      </c>
      <c r="BF5" s="610" t="s">
        <v>1059</v>
      </c>
      <c r="BG5" s="610" t="s">
        <v>711</v>
      </c>
      <c r="BH5" s="991" t="s">
        <v>1349</v>
      </c>
      <c r="BI5" s="964" t="s">
        <v>1350</v>
      </c>
      <c r="BJ5" s="981" t="s">
        <v>728</v>
      </c>
    </row>
    <row r="6" spans="1:62" s="5" customFormat="1" ht="12.75" customHeight="1">
      <c r="A6" s="128"/>
      <c r="B6" s="523" t="s">
        <v>509</v>
      </c>
      <c r="C6" s="563"/>
      <c r="D6" s="563"/>
      <c r="E6" s="563"/>
      <c r="F6" s="563"/>
      <c r="G6" s="51">
        <f>SUM(G7:G25)</f>
        <v>260</v>
      </c>
      <c r="H6" s="51">
        <f>SUM(H7:H26)</f>
        <v>353</v>
      </c>
      <c r="I6" s="50"/>
      <c r="J6" s="551"/>
      <c r="K6" s="51">
        <f t="shared" ref="K6:P6" si="0">SUM(K7:K33)</f>
        <v>409</v>
      </c>
      <c r="L6" s="51">
        <f t="shared" si="0"/>
        <v>310</v>
      </c>
      <c r="M6" s="51">
        <f t="shared" si="0"/>
        <v>101</v>
      </c>
      <c r="N6" s="51">
        <f t="shared" si="0"/>
        <v>304</v>
      </c>
      <c r="O6" s="51">
        <f t="shared" si="0"/>
        <v>0</v>
      </c>
      <c r="P6" s="51">
        <f t="shared" si="0"/>
        <v>4</v>
      </c>
      <c r="Q6" s="568"/>
      <c r="R6" s="567"/>
      <c r="S6" s="51">
        <f>SUM(S7:S33)</f>
        <v>0</v>
      </c>
      <c r="T6" s="51">
        <f t="shared" ref="T6:Y6" si="1">SUM(T7:T33)</f>
        <v>0</v>
      </c>
      <c r="U6" s="51">
        <f t="shared" si="1"/>
        <v>310</v>
      </c>
      <c r="V6" s="51">
        <f t="shared" si="1"/>
        <v>101</v>
      </c>
      <c r="W6" s="51">
        <f t="shared" si="1"/>
        <v>0</v>
      </c>
      <c r="X6" s="51">
        <f t="shared" si="1"/>
        <v>0</v>
      </c>
      <c r="Y6" s="51">
        <f t="shared" si="1"/>
        <v>0</v>
      </c>
      <c r="Z6" s="566"/>
      <c r="AA6" s="561"/>
      <c r="AB6" s="561"/>
      <c r="AC6" s="51">
        <f>SUM(AC7:AC34)</f>
        <v>418</v>
      </c>
      <c r="AD6" s="51">
        <f>SUM(AD7:AD35)</f>
        <v>60</v>
      </c>
      <c r="AE6" s="51">
        <f t="shared" ref="AE6:AK6" si="2">SUM(AE7:AE34)</f>
        <v>78</v>
      </c>
      <c r="AF6" s="51">
        <f t="shared" si="2"/>
        <v>284</v>
      </c>
      <c r="AG6" s="51">
        <f t="shared" si="2"/>
        <v>56</v>
      </c>
      <c r="AH6" s="51">
        <f t="shared" si="2"/>
        <v>0</v>
      </c>
      <c r="AI6" s="51">
        <f t="shared" si="2"/>
        <v>0</v>
      </c>
      <c r="AJ6" s="51">
        <f t="shared" si="2"/>
        <v>60</v>
      </c>
      <c r="AK6" s="51">
        <f t="shared" si="2"/>
        <v>11</v>
      </c>
      <c r="AL6" s="566"/>
      <c r="AM6" s="561"/>
      <c r="AN6" s="51">
        <f>SUM(AN7:AN38)</f>
        <v>418</v>
      </c>
      <c r="AO6" s="51">
        <f t="shared" ref="AO6:AV6" si="3">SUM(AO7:AO38)</f>
        <v>351</v>
      </c>
      <c r="AP6" s="51">
        <f t="shared" si="3"/>
        <v>93</v>
      </c>
      <c r="AQ6" s="51">
        <f t="shared" si="3"/>
        <v>276</v>
      </c>
      <c r="AR6" s="51">
        <f t="shared" si="3"/>
        <v>272</v>
      </c>
      <c r="AS6" s="51">
        <f t="shared" si="3"/>
        <v>0</v>
      </c>
      <c r="AT6" s="51">
        <f t="shared" si="3"/>
        <v>0</v>
      </c>
      <c r="AU6" s="51">
        <f t="shared" si="3"/>
        <v>128</v>
      </c>
      <c r="AV6" s="51">
        <f t="shared" si="3"/>
        <v>11</v>
      </c>
      <c r="AW6" s="991"/>
      <c r="AX6" s="964"/>
      <c r="AY6" s="51">
        <f>SUM(AY7:AY42)</f>
        <v>369</v>
      </c>
      <c r="AZ6" s="51">
        <f t="shared" ref="AZ6:BF6" si="4">SUM(AZ7:AZ42)</f>
        <v>315</v>
      </c>
      <c r="BA6" s="51">
        <f t="shared" si="4"/>
        <v>249</v>
      </c>
      <c r="BB6" s="51">
        <f t="shared" si="4"/>
        <v>435</v>
      </c>
      <c r="BC6" s="51">
        <f t="shared" si="4"/>
        <v>0</v>
      </c>
      <c r="BD6" s="51">
        <f t="shared" si="4"/>
        <v>0</v>
      </c>
      <c r="BE6" s="51">
        <f t="shared" si="4"/>
        <v>0</v>
      </c>
      <c r="BF6" s="51">
        <f t="shared" si="4"/>
        <v>0</v>
      </c>
      <c r="BG6" s="51">
        <f>SUM(BG7:BG39)</f>
        <v>0</v>
      </c>
      <c r="BH6" s="991"/>
      <c r="BI6" s="964"/>
      <c r="BJ6" s="982"/>
    </row>
    <row r="7" spans="1:62" ht="4.5" customHeight="1">
      <c r="A7" s="517">
        <v>279</v>
      </c>
      <c r="B7" s="524" t="s">
        <v>509</v>
      </c>
      <c r="C7" s="536" t="s">
        <v>7</v>
      </c>
      <c r="D7" s="421" t="s">
        <v>5</v>
      </c>
      <c r="E7" s="421" t="s">
        <v>8</v>
      </c>
      <c r="F7" s="123" t="s">
        <v>671</v>
      </c>
      <c r="G7" s="6"/>
      <c r="H7" s="6">
        <v>49</v>
      </c>
      <c r="I7" s="9">
        <v>0.42130000000000001</v>
      </c>
      <c r="J7" s="242" t="s">
        <v>41</v>
      </c>
      <c r="K7" s="6">
        <v>49</v>
      </c>
      <c r="L7" s="6"/>
      <c r="M7" s="6"/>
      <c r="N7" s="289">
        <v>49</v>
      </c>
      <c r="O7" s="6"/>
      <c r="P7" s="6"/>
      <c r="Q7" s="9">
        <v>1</v>
      </c>
      <c r="R7" s="242" t="s">
        <v>668</v>
      </c>
      <c r="S7" s="6"/>
      <c r="T7" s="6"/>
      <c r="U7" s="6"/>
      <c r="V7" s="6"/>
      <c r="W7" s="6"/>
      <c r="X7" s="6"/>
      <c r="Y7" s="6"/>
      <c r="Z7" s="9">
        <v>1</v>
      </c>
      <c r="AA7" s="242" t="s">
        <v>668</v>
      </c>
      <c r="AB7" s="242"/>
      <c r="AC7" s="6"/>
      <c r="AD7" s="6"/>
      <c r="AE7" s="6"/>
      <c r="AF7" s="6"/>
      <c r="AG7" s="6"/>
      <c r="AH7" s="6"/>
      <c r="AI7" s="6"/>
      <c r="AJ7" s="6"/>
      <c r="AK7" s="6"/>
      <c r="AL7" s="9">
        <v>1</v>
      </c>
      <c r="AM7" s="242" t="s">
        <v>668</v>
      </c>
      <c r="AN7" s="6"/>
      <c r="AO7" s="6"/>
      <c r="AP7" s="6"/>
      <c r="AQ7" s="6"/>
      <c r="AR7" s="6"/>
      <c r="AS7" s="6"/>
      <c r="AT7" s="6"/>
      <c r="AU7" s="6"/>
      <c r="AV7" s="6"/>
      <c r="AW7" s="9">
        <v>1</v>
      </c>
      <c r="AX7" s="242" t="s">
        <v>668</v>
      </c>
      <c r="AY7" s="588"/>
      <c r="AZ7" s="588"/>
      <c r="BA7" s="588"/>
      <c r="BB7" s="588"/>
      <c r="BC7" s="588"/>
      <c r="BD7" s="588"/>
      <c r="BE7" s="588"/>
      <c r="BF7" s="588"/>
      <c r="BG7" s="588"/>
      <c r="BH7" s="9">
        <v>1</v>
      </c>
      <c r="BI7" s="242" t="s">
        <v>668</v>
      </c>
      <c r="BJ7" s="486"/>
    </row>
    <row r="8" spans="1:62" ht="16.5" customHeight="1">
      <c r="B8" s="524" t="s">
        <v>509</v>
      </c>
      <c r="C8" s="536" t="s">
        <v>7</v>
      </c>
      <c r="D8" s="421" t="s">
        <v>5</v>
      </c>
      <c r="E8" s="421" t="s">
        <v>8</v>
      </c>
      <c r="F8" s="123" t="s">
        <v>671</v>
      </c>
      <c r="G8" s="6"/>
      <c r="H8" s="6"/>
      <c r="I8" s="9"/>
      <c r="J8" s="242"/>
      <c r="K8" s="6"/>
      <c r="L8" s="295">
        <v>11</v>
      </c>
      <c r="M8" s="25"/>
      <c r="N8" s="25"/>
      <c r="O8" s="25"/>
      <c r="P8" s="25"/>
      <c r="Q8" s="9">
        <v>0</v>
      </c>
      <c r="R8" s="242" t="s">
        <v>532</v>
      </c>
      <c r="S8" s="6"/>
      <c r="T8" s="6"/>
      <c r="U8" s="25">
        <v>11</v>
      </c>
      <c r="V8" s="25"/>
      <c r="W8" s="25"/>
      <c r="X8" s="25"/>
      <c r="Y8" s="25"/>
      <c r="Z8" s="9">
        <v>0</v>
      </c>
      <c r="AA8" s="242" t="s">
        <v>532</v>
      </c>
      <c r="AB8" s="242"/>
      <c r="AC8" s="6"/>
      <c r="AD8" s="6"/>
      <c r="AE8" s="34"/>
      <c r="AF8" s="25"/>
      <c r="AG8" s="25"/>
      <c r="AH8" s="25"/>
      <c r="AI8" s="25"/>
      <c r="AJ8" s="25"/>
      <c r="AK8" s="367">
        <v>11</v>
      </c>
      <c r="AL8" s="9">
        <v>0</v>
      </c>
      <c r="AM8" s="242" t="s">
        <v>711</v>
      </c>
      <c r="AN8" s="6"/>
      <c r="AO8" s="6"/>
      <c r="AP8" s="34"/>
      <c r="AQ8" s="25"/>
      <c r="AR8" s="25"/>
      <c r="AS8" s="25"/>
      <c r="AT8" s="25"/>
      <c r="AU8" s="25"/>
      <c r="AV8" s="367">
        <v>11</v>
      </c>
      <c r="AW8" s="9">
        <v>0</v>
      </c>
      <c r="AX8" s="242" t="s">
        <v>711</v>
      </c>
      <c r="AY8" s="588"/>
      <c r="AZ8" s="588"/>
      <c r="BA8" s="34"/>
      <c r="BB8" s="25"/>
      <c r="BC8" s="25"/>
      <c r="BD8" s="25"/>
      <c r="BE8" s="25"/>
      <c r="BF8" s="25"/>
      <c r="BG8" s="367"/>
      <c r="BH8" s="9">
        <v>0</v>
      </c>
      <c r="BI8" s="242" t="s">
        <v>711</v>
      </c>
      <c r="BJ8" s="487"/>
    </row>
    <row r="9" spans="1:62" ht="4.5" customHeight="1">
      <c r="A9" s="517">
        <v>470</v>
      </c>
      <c r="B9" s="524" t="s">
        <v>509</v>
      </c>
      <c r="C9" s="552" t="s">
        <v>527</v>
      </c>
      <c r="D9" s="43" t="s">
        <v>12</v>
      </c>
      <c r="E9" s="43" t="s">
        <v>13</v>
      </c>
      <c r="F9" s="43"/>
      <c r="G9" s="289">
        <v>15</v>
      </c>
      <c r="H9" s="6"/>
      <c r="I9" s="9">
        <v>1</v>
      </c>
      <c r="J9" s="242" t="s">
        <v>17</v>
      </c>
      <c r="K9" s="6"/>
      <c r="L9" s="6"/>
      <c r="M9" s="6"/>
      <c r="N9" s="6"/>
      <c r="O9" s="6"/>
      <c r="P9" s="6"/>
      <c r="Q9" s="9">
        <v>1</v>
      </c>
      <c r="R9" s="242" t="s">
        <v>668</v>
      </c>
      <c r="S9" s="6"/>
      <c r="T9" s="6"/>
      <c r="U9" s="6"/>
      <c r="V9" s="6"/>
      <c r="W9" s="6"/>
      <c r="X9" s="6"/>
      <c r="Y9" s="6"/>
      <c r="Z9" s="9">
        <v>1</v>
      </c>
      <c r="AA9" s="242" t="s">
        <v>668</v>
      </c>
      <c r="AB9" s="242"/>
      <c r="AC9" s="6"/>
      <c r="AD9" s="6"/>
      <c r="AE9" s="34"/>
      <c r="AF9" s="6"/>
      <c r="AG9" s="6"/>
      <c r="AH9" s="6"/>
      <c r="AI9" s="6"/>
      <c r="AJ9" s="6"/>
      <c r="AK9" s="6"/>
      <c r="AL9" s="9">
        <v>1</v>
      </c>
      <c r="AM9" s="242" t="s">
        <v>668</v>
      </c>
      <c r="AN9" s="6"/>
      <c r="AO9" s="6"/>
      <c r="AP9" s="34"/>
      <c r="AQ9" s="6"/>
      <c r="AR9" s="6"/>
      <c r="AS9" s="6"/>
      <c r="AT9" s="6"/>
      <c r="AU9" s="6"/>
      <c r="AV9" s="6"/>
      <c r="AW9" s="9">
        <v>1</v>
      </c>
      <c r="AX9" s="242" t="s">
        <v>668</v>
      </c>
      <c r="AY9" s="588"/>
      <c r="AZ9" s="588"/>
      <c r="BA9" s="34"/>
      <c r="BB9" s="588"/>
      <c r="BC9" s="588"/>
      <c r="BD9" s="588"/>
      <c r="BE9" s="588"/>
      <c r="BF9" s="588"/>
      <c r="BG9" s="588"/>
      <c r="BH9" s="9">
        <v>1</v>
      </c>
      <c r="BI9" s="242" t="s">
        <v>668</v>
      </c>
      <c r="BJ9" s="487"/>
    </row>
    <row r="10" spans="1:62" ht="4.5" customHeight="1">
      <c r="A10" s="517">
        <v>584</v>
      </c>
      <c r="B10" s="524" t="s">
        <v>509</v>
      </c>
      <c r="C10" s="536" t="s">
        <v>528</v>
      </c>
      <c r="D10" s="421" t="s">
        <v>11</v>
      </c>
      <c r="E10" s="421" t="s">
        <v>533</v>
      </c>
      <c r="F10" s="421"/>
      <c r="G10" s="289">
        <v>20</v>
      </c>
      <c r="H10" s="6"/>
      <c r="I10" s="9">
        <v>1</v>
      </c>
      <c r="J10" s="242" t="s">
        <v>17</v>
      </c>
      <c r="K10" s="6"/>
      <c r="L10" s="6"/>
      <c r="M10" s="6"/>
      <c r="N10" s="6"/>
      <c r="O10" s="6"/>
      <c r="P10" s="6"/>
      <c r="Q10" s="9">
        <v>1</v>
      </c>
      <c r="R10" s="242" t="s">
        <v>668</v>
      </c>
      <c r="S10" s="6"/>
      <c r="T10" s="6"/>
      <c r="U10" s="6"/>
      <c r="V10" s="6"/>
      <c r="W10" s="6"/>
      <c r="X10" s="6"/>
      <c r="Y10" s="6"/>
      <c r="Z10" s="9">
        <v>1</v>
      </c>
      <c r="AA10" s="242" t="s">
        <v>668</v>
      </c>
      <c r="AB10" s="242"/>
      <c r="AC10" s="6"/>
      <c r="AD10" s="6"/>
      <c r="AE10" s="34"/>
      <c r="AF10" s="6"/>
      <c r="AG10" s="6"/>
      <c r="AH10" s="6"/>
      <c r="AI10" s="6"/>
      <c r="AJ10" s="6"/>
      <c r="AK10" s="6"/>
      <c r="AL10" s="9">
        <v>1</v>
      </c>
      <c r="AM10" s="242" t="s">
        <v>668</v>
      </c>
      <c r="AN10" s="6"/>
      <c r="AO10" s="6"/>
      <c r="AP10" s="34"/>
      <c r="AQ10" s="6"/>
      <c r="AR10" s="6"/>
      <c r="AS10" s="6"/>
      <c r="AT10" s="6"/>
      <c r="AU10" s="6"/>
      <c r="AV10" s="6"/>
      <c r="AW10" s="9">
        <v>1</v>
      </c>
      <c r="AX10" s="242" t="s">
        <v>668</v>
      </c>
      <c r="AY10" s="588"/>
      <c r="AZ10" s="588"/>
      <c r="BA10" s="34"/>
      <c r="BB10" s="588"/>
      <c r="BC10" s="588"/>
      <c r="BD10" s="588"/>
      <c r="BE10" s="588"/>
      <c r="BF10" s="588"/>
      <c r="BG10" s="588"/>
      <c r="BH10" s="9">
        <v>1</v>
      </c>
      <c r="BI10" s="242" t="s">
        <v>668</v>
      </c>
      <c r="BJ10" s="487"/>
    </row>
    <row r="11" spans="1:62" ht="4.5" customHeight="1">
      <c r="A11" s="517">
        <v>728</v>
      </c>
      <c r="B11" s="524" t="s">
        <v>509</v>
      </c>
      <c r="C11" s="121" t="s">
        <v>14</v>
      </c>
      <c r="D11" s="421" t="s">
        <v>15</v>
      </c>
      <c r="E11" s="421" t="s">
        <v>6</v>
      </c>
      <c r="F11" s="123" t="s">
        <v>672</v>
      </c>
      <c r="G11" s="6" t="s">
        <v>0</v>
      </c>
      <c r="H11" s="6">
        <v>2</v>
      </c>
      <c r="I11" s="9">
        <v>0</v>
      </c>
      <c r="J11" s="242" t="s">
        <v>532</v>
      </c>
      <c r="K11" s="6">
        <v>2</v>
      </c>
      <c r="L11" s="25">
        <f>2-2</f>
        <v>0</v>
      </c>
      <c r="M11" s="25"/>
      <c r="N11" s="25"/>
      <c r="O11" s="25"/>
      <c r="P11" s="25">
        <v>2</v>
      </c>
      <c r="Q11" s="9">
        <v>0</v>
      </c>
      <c r="R11" s="242" t="s">
        <v>711</v>
      </c>
      <c r="S11" s="6"/>
      <c r="T11" s="6"/>
      <c r="U11" s="25">
        <f>2-2</f>
        <v>0</v>
      </c>
      <c r="V11" s="25"/>
      <c r="W11" s="25"/>
      <c r="X11" s="25"/>
      <c r="Y11" s="25"/>
      <c r="Z11" s="9">
        <v>0</v>
      </c>
      <c r="AA11" s="242" t="s">
        <v>711</v>
      </c>
      <c r="AB11" s="242"/>
      <c r="AC11" s="6"/>
      <c r="AD11" s="6"/>
      <c r="AE11" s="34">
        <f>2-2</f>
        <v>0</v>
      </c>
      <c r="AF11" s="25"/>
      <c r="AG11" s="25"/>
      <c r="AH11" s="25"/>
      <c r="AI11" s="25"/>
      <c r="AJ11" s="25"/>
      <c r="AK11" s="25"/>
      <c r="AL11" s="9">
        <v>0</v>
      </c>
      <c r="AM11" s="242" t="s">
        <v>711</v>
      </c>
      <c r="AN11" s="6"/>
      <c r="AO11" s="6"/>
      <c r="AP11" s="34">
        <f>2-2</f>
        <v>0</v>
      </c>
      <c r="AQ11" s="25"/>
      <c r="AR11" s="25"/>
      <c r="AS11" s="25"/>
      <c r="AT11" s="25"/>
      <c r="AU11" s="25"/>
      <c r="AV11" s="25"/>
      <c r="AW11" s="9">
        <v>0</v>
      </c>
      <c r="AX11" s="242" t="s">
        <v>711</v>
      </c>
      <c r="AY11" s="588"/>
      <c r="AZ11" s="588"/>
      <c r="BA11" s="34">
        <f>2-2</f>
        <v>0</v>
      </c>
      <c r="BB11" s="25"/>
      <c r="BC11" s="25"/>
      <c r="BD11" s="25"/>
      <c r="BE11" s="25"/>
      <c r="BF11" s="25"/>
      <c r="BG11" s="25"/>
      <c r="BH11" s="9">
        <v>0</v>
      </c>
      <c r="BI11" s="242" t="s">
        <v>711</v>
      </c>
      <c r="BJ11" s="487"/>
    </row>
    <row r="12" spans="1:62" ht="4.5" customHeight="1">
      <c r="A12" s="517">
        <v>777</v>
      </c>
      <c r="B12" s="524" t="s">
        <v>509</v>
      </c>
      <c r="C12" s="247" t="s">
        <v>16</v>
      </c>
      <c r="D12" s="95" t="s">
        <v>15</v>
      </c>
      <c r="E12" s="95" t="s">
        <v>6</v>
      </c>
      <c r="F12" s="421"/>
      <c r="G12" s="289">
        <v>44</v>
      </c>
      <c r="H12" s="6"/>
      <c r="I12" s="9">
        <v>1</v>
      </c>
      <c r="J12" s="242" t="s">
        <v>17</v>
      </c>
      <c r="K12" s="6"/>
      <c r="L12" s="25"/>
      <c r="M12" s="25"/>
      <c r="N12" s="25"/>
      <c r="O12" s="25"/>
      <c r="P12" s="25"/>
      <c r="Q12" s="9">
        <v>1</v>
      </c>
      <c r="R12" s="242"/>
      <c r="S12" s="6"/>
      <c r="T12" s="6"/>
      <c r="U12" s="25"/>
      <c r="V12" s="25"/>
      <c r="W12" s="25"/>
      <c r="X12" s="25"/>
      <c r="Y12" s="25"/>
      <c r="Z12" s="9">
        <v>1</v>
      </c>
      <c r="AA12" s="242"/>
      <c r="AB12" s="242"/>
      <c r="AC12" s="6"/>
      <c r="AD12" s="6"/>
      <c r="AE12" s="34"/>
      <c r="AF12" s="25"/>
      <c r="AG12" s="25"/>
      <c r="AH12" s="25"/>
      <c r="AI12" s="25"/>
      <c r="AJ12" s="25"/>
      <c r="AK12" s="25"/>
      <c r="AL12" s="9">
        <v>1</v>
      </c>
      <c r="AM12" s="242"/>
      <c r="AN12" s="6"/>
      <c r="AO12" s="6"/>
      <c r="AP12" s="34"/>
      <c r="AQ12" s="25"/>
      <c r="AR12" s="25"/>
      <c r="AS12" s="25"/>
      <c r="AT12" s="25"/>
      <c r="AU12" s="25"/>
      <c r="AV12" s="25"/>
      <c r="AW12" s="9">
        <v>1</v>
      </c>
      <c r="AX12" s="242"/>
      <c r="AY12" s="588"/>
      <c r="AZ12" s="588"/>
      <c r="BA12" s="34"/>
      <c r="BB12" s="25"/>
      <c r="BC12" s="25"/>
      <c r="BD12" s="25"/>
      <c r="BE12" s="25"/>
      <c r="BF12" s="25"/>
      <c r="BG12" s="25"/>
      <c r="BH12" s="9">
        <v>1</v>
      </c>
      <c r="BI12" s="242"/>
      <c r="BJ12" s="487"/>
    </row>
    <row r="13" spans="1:62" ht="4.5" customHeight="1">
      <c r="B13" s="524" t="s">
        <v>509</v>
      </c>
      <c r="C13" s="121" t="s">
        <v>16</v>
      </c>
      <c r="D13" s="95" t="s">
        <v>15</v>
      </c>
      <c r="E13" s="95" t="s">
        <v>6</v>
      </c>
      <c r="F13" s="123" t="s">
        <v>672</v>
      </c>
      <c r="G13" s="6"/>
      <c r="H13" s="6">
        <v>2</v>
      </c>
      <c r="I13" s="9">
        <v>0</v>
      </c>
      <c r="J13" s="242" t="s">
        <v>532</v>
      </c>
      <c r="K13" s="6">
        <v>2</v>
      </c>
      <c r="L13" s="306">
        <f>2-2</f>
        <v>0</v>
      </c>
      <c r="M13" s="25"/>
      <c r="N13" s="25"/>
      <c r="O13" s="25"/>
      <c r="P13" s="25">
        <v>2</v>
      </c>
      <c r="Q13" s="9">
        <v>0</v>
      </c>
      <c r="R13" s="242" t="s">
        <v>711</v>
      </c>
      <c r="S13" s="6"/>
      <c r="T13" s="6"/>
      <c r="U13" s="25">
        <f>2-2</f>
        <v>0</v>
      </c>
      <c r="V13" s="25"/>
      <c r="W13" s="25"/>
      <c r="X13" s="25"/>
      <c r="Y13" s="25"/>
      <c r="Z13" s="9">
        <v>0</v>
      </c>
      <c r="AA13" s="242" t="s">
        <v>711</v>
      </c>
      <c r="AB13" s="242"/>
      <c r="AC13" s="6"/>
      <c r="AD13" s="6"/>
      <c r="AE13" s="34">
        <f>2-2</f>
        <v>0</v>
      </c>
      <c r="AF13" s="25"/>
      <c r="AG13" s="25"/>
      <c r="AH13" s="25"/>
      <c r="AI13" s="25"/>
      <c r="AJ13" s="25"/>
      <c r="AK13" s="25"/>
      <c r="AL13" s="9">
        <v>0</v>
      </c>
      <c r="AM13" s="242" t="s">
        <v>711</v>
      </c>
      <c r="AN13" s="6"/>
      <c r="AO13" s="6"/>
      <c r="AP13" s="34">
        <f>2-2</f>
        <v>0</v>
      </c>
      <c r="AQ13" s="25"/>
      <c r="AR13" s="25"/>
      <c r="AS13" s="25"/>
      <c r="AT13" s="25"/>
      <c r="AU13" s="25"/>
      <c r="AV13" s="25"/>
      <c r="AW13" s="9">
        <v>0</v>
      </c>
      <c r="AX13" s="242" t="s">
        <v>711</v>
      </c>
      <c r="AY13" s="588"/>
      <c r="AZ13" s="588"/>
      <c r="BA13" s="34">
        <f>2-2</f>
        <v>0</v>
      </c>
      <c r="BB13" s="25"/>
      <c r="BC13" s="25"/>
      <c r="BD13" s="25"/>
      <c r="BE13" s="25"/>
      <c r="BF13" s="25"/>
      <c r="BG13" s="25"/>
      <c r="BH13" s="9">
        <v>0</v>
      </c>
      <c r="BI13" s="242" t="s">
        <v>711</v>
      </c>
      <c r="BJ13" s="487"/>
    </row>
    <row r="14" spans="1:62" ht="4.5" customHeight="1">
      <c r="B14" s="524" t="s">
        <v>509</v>
      </c>
      <c r="C14" s="121" t="s">
        <v>18</v>
      </c>
      <c r="D14" s="421" t="s">
        <v>19</v>
      </c>
      <c r="E14" s="421" t="s">
        <v>6</v>
      </c>
      <c r="F14" s="421"/>
      <c r="G14" s="289">
        <v>25</v>
      </c>
      <c r="H14" s="6"/>
      <c r="I14" s="9">
        <v>1</v>
      </c>
      <c r="J14" s="242" t="s">
        <v>17</v>
      </c>
      <c r="K14" s="6"/>
      <c r="L14" s="6"/>
      <c r="M14" s="6"/>
      <c r="N14" s="6"/>
      <c r="O14" s="6"/>
      <c r="P14" s="6"/>
      <c r="Q14" s="9"/>
      <c r="R14" s="242"/>
      <c r="S14" s="6"/>
      <c r="T14" s="6"/>
      <c r="U14" s="6"/>
      <c r="V14" s="6"/>
      <c r="W14" s="6"/>
      <c r="X14" s="6"/>
      <c r="Y14" s="6"/>
      <c r="Z14" s="9"/>
      <c r="AA14" s="242"/>
      <c r="AB14" s="242"/>
      <c r="AC14" s="6"/>
      <c r="AD14" s="6"/>
      <c r="AE14" s="34"/>
      <c r="AF14" s="6"/>
      <c r="AG14" s="6"/>
      <c r="AH14" s="6"/>
      <c r="AI14" s="6"/>
      <c r="AJ14" s="6"/>
      <c r="AK14" s="6"/>
      <c r="AL14" s="9"/>
      <c r="AM14" s="242"/>
      <c r="AN14" s="6"/>
      <c r="AO14" s="6"/>
      <c r="AP14" s="34"/>
      <c r="AQ14" s="6"/>
      <c r="AR14" s="6"/>
      <c r="AS14" s="6"/>
      <c r="AT14" s="6"/>
      <c r="AU14" s="6"/>
      <c r="AV14" s="6"/>
      <c r="AW14" s="9"/>
      <c r="AX14" s="242"/>
      <c r="AY14" s="588"/>
      <c r="AZ14" s="588"/>
      <c r="BA14" s="34"/>
      <c r="BB14" s="588"/>
      <c r="BC14" s="588"/>
      <c r="BD14" s="588"/>
      <c r="BE14" s="588"/>
      <c r="BF14" s="588"/>
      <c r="BG14" s="588"/>
      <c r="BH14" s="9"/>
      <c r="BI14" s="242"/>
      <c r="BJ14" s="487"/>
    </row>
    <row r="15" spans="1:62" ht="4.5" customHeight="1">
      <c r="B15" s="524" t="s">
        <v>509</v>
      </c>
      <c r="C15" s="121" t="s">
        <v>20</v>
      </c>
      <c r="D15" s="421" t="s">
        <v>19</v>
      </c>
      <c r="E15" s="421" t="s">
        <v>6</v>
      </c>
      <c r="F15" s="421"/>
      <c r="G15" s="289">
        <v>34</v>
      </c>
      <c r="H15" s="6"/>
      <c r="I15" s="9">
        <v>1</v>
      </c>
      <c r="J15" s="242" t="s">
        <v>17</v>
      </c>
      <c r="K15" s="6"/>
      <c r="L15" s="6"/>
      <c r="M15" s="6"/>
      <c r="N15" s="6"/>
      <c r="O15" s="6"/>
      <c r="P15" s="6"/>
      <c r="Q15" s="9"/>
      <c r="R15" s="242"/>
      <c r="S15" s="6"/>
      <c r="T15" s="6"/>
      <c r="U15" s="6"/>
      <c r="V15" s="6"/>
      <c r="W15" s="6"/>
      <c r="X15" s="6"/>
      <c r="Y15" s="6"/>
      <c r="Z15" s="9"/>
      <c r="AA15" s="242"/>
      <c r="AB15" s="242"/>
      <c r="AC15" s="6"/>
      <c r="AD15" s="6"/>
      <c r="AE15" s="6"/>
      <c r="AF15" s="6"/>
      <c r="AG15" s="6"/>
      <c r="AH15" s="6"/>
      <c r="AI15" s="6"/>
      <c r="AJ15" s="6"/>
      <c r="AK15" s="6"/>
      <c r="AL15" s="9"/>
      <c r="AM15" s="242"/>
      <c r="AN15" s="6"/>
      <c r="AO15" s="6"/>
      <c r="AP15" s="6"/>
      <c r="AQ15" s="6"/>
      <c r="AR15" s="6"/>
      <c r="AS15" s="6"/>
      <c r="AT15" s="6"/>
      <c r="AU15" s="6"/>
      <c r="AV15" s="6"/>
      <c r="AW15" s="9"/>
      <c r="AX15" s="242"/>
      <c r="AY15" s="588"/>
      <c r="AZ15" s="588"/>
      <c r="BA15" s="588"/>
      <c r="BB15" s="588"/>
      <c r="BC15" s="588"/>
      <c r="BD15" s="588"/>
      <c r="BE15" s="588"/>
      <c r="BF15" s="588"/>
      <c r="BG15" s="588"/>
      <c r="BH15" s="9"/>
      <c r="BI15" s="242"/>
      <c r="BJ15" s="487"/>
    </row>
    <row r="16" spans="1:62" ht="4.5" customHeight="1">
      <c r="A16" s="517">
        <v>119</v>
      </c>
      <c r="B16" s="524" t="s">
        <v>509</v>
      </c>
      <c r="C16" s="121" t="s">
        <v>568</v>
      </c>
      <c r="D16" s="421" t="s">
        <v>567</v>
      </c>
      <c r="E16" s="421" t="s">
        <v>6</v>
      </c>
      <c r="F16" s="123" t="s">
        <v>671</v>
      </c>
      <c r="G16" s="6"/>
      <c r="H16" s="289">
        <v>48</v>
      </c>
      <c r="I16" s="9">
        <v>0.5514</v>
      </c>
      <c r="J16" s="242" t="s">
        <v>41</v>
      </c>
      <c r="K16" s="6">
        <v>48</v>
      </c>
      <c r="L16" s="6"/>
      <c r="M16" s="6"/>
      <c r="N16" s="289">
        <v>48</v>
      </c>
      <c r="O16" s="6"/>
      <c r="P16" s="6"/>
      <c r="Q16" s="9">
        <v>1</v>
      </c>
      <c r="R16" s="242" t="s">
        <v>668</v>
      </c>
      <c r="S16" s="6"/>
      <c r="T16" s="6"/>
      <c r="U16" s="6"/>
      <c r="V16" s="6"/>
      <c r="W16" s="6"/>
      <c r="X16" s="6"/>
      <c r="Y16" s="6"/>
      <c r="Z16" s="9">
        <v>1</v>
      </c>
      <c r="AA16" s="242" t="s">
        <v>668</v>
      </c>
      <c r="AB16" s="242"/>
      <c r="AC16" s="6"/>
      <c r="AD16" s="6"/>
      <c r="AE16" s="6"/>
      <c r="AF16" s="6"/>
      <c r="AG16" s="6"/>
      <c r="AH16" s="6"/>
      <c r="AI16" s="6"/>
      <c r="AJ16" s="6"/>
      <c r="AK16" s="6"/>
      <c r="AL16" s="9">
        <v>1</v>
      </c>
      <c r="AM16" s="242" t="s">
        <v>668</v>
      </c>
      <c r="AN16" s="6"/>
      <c r="AO16" s="6"/>
      <c r="AP16" s="6"/>
      <c r="AQ16" s="6"/>
      <c r="AR16" s="6"/>
      <c r="AS16" s="6"/>
      <c r="AT16" s="6"/>
      <c r="AU16" s="6"/>
      <c r="AV16" s="6"/>
      <c r="AW16" s="9">
        <v>1</v>
      </c>
      <c r="AX16" s="242" t="s">
        <v>668</v>
      </c>
      <c r="AY16" s="588"/>
      <c r="AZ16" s="588"/>
      <c r="BA16" s="588"/>
      <c r="BB16" s="588"/>
      <c r="BC16" s="588"/>
      <c r="BD16" s="588"/>
      <c r="BE16" s="588"/>
      <c r="BF16" s="588"/>
      <c r="BG16" s="588"/>
      <c r="BH16" s="9">
        <v>1</v>
      </c>
      <c r="BI16" s="242" t="s">
        <v>668</v>
      </c>
      <c r="BJ16" s="487"/>
    </row>
    <row r="17" spans="1:62" ht="4.5" customHeight="1">
      <c r="B17" s="524" t="s">
        <v>509</v>
      </c>
      <c r="C17" s="121" t="s">
        <v>21</v>
      </c>
      <c r="D17" s="421" t="s">
        <v>11</v>
      </c>
      <c r="E17" s="421" t="s">
        <v>6</v>
      </c>
      <c r="F17" s="123"/>
      <c r="G17" s="289">
        <v>31</v>
      </c>
      <c r="H17" s="6"/>
      <c r="I17" s="9">
        <v>1</v>
      </c>
      <c r="J17" s="242" t="s">
        <v>17</v>
      </c>
      <c r="K17" s="6"/>
      <c r="L17" s="6"/>
      <c r="M17" s="6"/>
      <c r="N17" s="6"/>
      <c r="O17" s="6"/>
      <c r="P17" s="6"/>
      <c r="Q17" s="9"/>
      <c r="R17" s="242"/>
      <c r="S17" s="6"/>
      <c r="T17" s="6"/>
      <c r="U17" s="6"/>
      <c r="V17" s="6"/>
      <c r="W17" s="6"/>
      <c r="X17" s="6"/>
      <c r="Y17" s="6"/>
      <c r="Z17" s="9"/>
      <c r="AA17" s="242"/>
      <c r="AB17" s="242"/>
      <c r="AC17" s="6"/>
      <c r="AD17" s="6"/>
      <c r="AE17" s="6"/>
      <c r="AF17" s="6"/>
      <c r="AG17" s="6"/>
      <c r="AH17" s="6"/>
      <c r="AI17" s="6"/>
      <c r="AJ17" s="6"/>
      <c r="AK17" s="6"/>
      <c r="AL17" s="9"/>
      <c r="AM17" s="242"/>
      <c r="AN17" s="6"/>
      <c r="AO17" s="6"/>
      <c r="AP17" s="6"/>
      <c r="AQ17" s="6"/>
      <c r="AR17" s="6"/>
      <c r="AS17" s="6"/>
      <c r="AT17" s="6"/>
      <c r="AU17" s="6"/>
      <c r="AV17" s="6"/>
      <c r="AW17" s="9"/>
      <c r="AX17" s="242"/>
      <c r="AY17" s="588"/>
      <c r="AZ17" s="588"/>
      <c r="BA17" s="588"/>
      <c r="BB17" s="588"/>
      <c r="BC17" s="588"/>
      <c r="BD17" s="588"/>
      <c r="BE17" s="588"/>
      <c r="BF17" s="588"/>
      <c r="BG17" s="588"/>
      <c r="BH17" s="9"/>
      <c r="BI17" s="242"/>
      <c r="BJ17" s="487"/>
    </row>
    <row r="18" spans="1:62" ht="4.5" customHeight="1">
      <c r="B18" s="524" t="s">
        <v>509</v>
      </c>
      <c r="C18" s="242" t="s">
        <v>22</v>
      </c>
      <c r="D18" s="421" t="s">
        <v>19</v>
      </c>
      <c r="E18" s="421" t="s">
        <v>6</v>
      </c>
      <c r="F18" s="123"/>
      <c r="G18" s="289">
        <v>49</v>
      </c>
      <c r="H18" s="6"/>
      <c r="I18" s="9">
        <v>1</v>
      </c>
      <c r="J18" s="242" t="s">
        <v>17</v>
      </c>
      <c r="K18" s="6"/>
      <c r="L18" s="6"/>
      <c r="M18" s="6"/>
      <c r="N18" s="6"/>
      <c r="O18" s="6"/>
      <c r="P18" s="6"/>
      <c r="Q18" s="9"/>
      <c r="R18" s="242"/>
      <c r="S18" s="6"/>
      <c r="T18" s="6"/>
      <c r="U18" s="6"/>
      <c r="V18" s="6"/>
      <c r="W18" s="6"/>
      <c r="X18" s="6"/>
      <c r="Y18" s="6"/>
      <c r="Z18" s="9"/>
      <c r="AA18" s="242"/>
      <c r="AB18" s="242"/>
      <c r="AC18" s="6"/>
      <c r="AD18" s="6"/>
      <c r="AE18" s="6"/>
      <c r="AF18" s="6"/>
      <c r="AG18" s="6"/>
      <c r="AH18" s="6"/>
      <c r="AI18" s="6"/>
      <c r="AJ18" s="6"/>
      <c r="AK18" s="6"/>
      <c r="AL18" s="9"/>
      <c r="AM18" s="242"/>
      <c r="AN18" s="6"/>
      <c r="AO18" s="6"/>
      <c r="AP18" s="6"/>
      <c r="AQ18" s="6"/>
      <c r="AR18" s="6"/>
      <c r="AS18" s="6"/>
      <c r="AT18" s="6"/>
      <c r="AU18" s="6"/>
      <c r="AV18" s="6"/>
      <c r="AW18" s="9"/>
      <c r="AX18" s="242"/>
      <c r="AY18" s="588"/>
      <c r="AZ18" s="588"/>
      <c r="BA18" s="588"/>
      <c r="BB18" s="588"/>
      <c r="BC18" s="588"/>
      <c r="BD18" s="588"/>
      <c r="BE18" s="588"/>
      <c r="BF18" s="588"/>
      <c r="BG18" s="588"/>
      <c r="BH18" s="9"/>
      <c r="BI18" s="242"/>
      <c r="BJ18" s="487"/>
    </row>
    <row r="19" spans="1:62" ht="4.5" customHeight="1">
      <c r="B19" s="524" t="s">
        <v>509</v>
      </c>
      <c r="C19" s="421" t="s">
        <v>986</v>
      </c>
      <c r="D19" s="421" t="s">
        <v>19</v>
      </c>
      <c r="E19" s="421" t="s">
        <v>6</v>
      </c>
      <c r="F19" s="123"/>
      <c r="G19" s="289">
        <v>42</v>
      </c>
      <c r="H19" s="6"/>
      <c r="I19" s="9">
        <v>1</v>
      </c>
      <c r="J19" s="242" t="s">
        <v>17</v>
      </c>
      <c r="K19" s="6"/>
      <c r="L19" s="6"/>
      <c r="M19" s="6"/>
      <c r="N19" s="6"/>
      <c r="O19" s="6"/>
      <c r="P19" s="6"/>
      <c r="Q19" s="9"/>
      <c r="R19" s="242"/>
      <c r="S19" s="6"/>
      <c r="T19" s="6"/>
      <c r="U19" s="6"/>
      <c r="V19" s="6"/>
      <c r="W19" s="6"/>
      <c r="X19" s="6"/>
      <c r="Y19" s="6"/>
      <c r="Z19" s="9"/>
      <c r="AA19" s="242"/>
      <c r="AB19" s="242"/>
      <c r="AC19" s="6"/>
      <c r="AD19" s="6"/>
      <c r="AE19" s="6"/>
      <c r="AF19" s="6"/>
      <c r="AG19" s="6"/>
      <c r="AH19" s="6"/>
      <c r="AI19" s="6"/>
      <c r="AJ19" s="6"/>
      <c r="AK19" s="6"/>
      <c r="AL19" s="9"/>
      <c r="AM19" s="242"/>
      <c r="AN19" s="6"/>
      <c r="AO19" s="6"/>
      <c r="AP19" s="6"/>
      <c r="AQ19" s="6"/>
      <c r="AR19" s="6"/>
      <c r="AS19" s="6"/>
      <c r="AT19" s="6"/>
      <c r="AU19" s="6"/>
      <c r="AV19" s="6"/>
      <c r="AW19" s="9"/>
      <c r="AX19" s="242"/>
      <c r="AY19" s="588"/>
      <c r="AZ19" s="588"/>
      <c r="BA19" s="588"/>
      <c r="BB19" s="588"/>
      <c r="BC19" s="588"/>
      <c r="BD19" s="588"/>
      <c r="BE19" s="588"/>
      <c r="BF19" s="588"/>
      <c r="BG19" s="588"/>
      <c r="BH19" s="9"/>
      <c r="BI19" s="242"/>
      <c r="BJ19" s="487"/>
    </row>
    <row r="20" spans="1:62" ht="4.5" customHeight="1">
      <c r="A20" s="517">
        <v>741</v>
      </c>
      <c r="B20" s="524" t="s">
        <v>509</v>
      </c>
      <c r="C20" s="121" t="s">
        <v>673</v>
      </c>
      <c r="D20" s="421" t="s">
        <v>19</v>
      </c>
      <c r="E20" s="421" t="s">
        <v>6</v>
      </c>
      <c r="F20" s="123" t="s">
        <v>654</v>
      </c>
      <c r="G20" s="6"/>
      <c r="H20" s="6">
        <v>34</v>
      </c>
      <c r="I20" s="9">
        <v>0.1348</v>
      </c>
      <c r="J20" s="242" t="s">
        <v>41</v>
      </c>
      <c r="K20" s="6">
        <v>34</v>
      </c>
      <c r="L20" s="6"/>
      <c r="M20" s="6"/>
      <c r="N20" s="289">
        <v>34</v>
      </c>
      <c r="O20" s="6"/>
      <c r="P20" s="6"/>
      <c r="Q20" s="9">
        <v>1</v>
      </c>
      <c r="R20" s="242" t="s">
        <v>668</v>
      </c>
      <c r="S20" s="6"/>
      <c r="T20" s="6"/>
      <c r="U20" s="6"/>
      <c r="V20" s="6"/>
      <c r="W20" s="6"/>
      <c r="X20" s="6"/>
      <c r="Y20" s="6"/>
      <c r="Z20" s="9">
        <v>1</v>
      </c>
      <c r="AA20" s="242" t="s">
        <v>668</v>
      </c>
      <c r="AB20" s="242"/>
      <c r="AC20" s="6"/>
      <c r="AD20" s="6"/>
      <c r="AE20" s="6"/>
      <c r="AF20" s="6"/>
      <c r="AG20" s="6"/>
      <c r="AH20" s="6"/>
      <c r="AI20" s="6"/>
      <c r="AJ20" s="6"/>
      <c r="AK20" s="6"/>
      <c r="AL20" s="9">
        <v>1</v>
      </c>
      <c r="AM20" s="242" t="s">
        <v>668</v>
      </c>
      <c r="AN20" s="6"/>
      <c r="AO20" s="6"/>
      <c r="AP20" s="6"/>
      <c r="AQ20" s="6"/>
      <c r="AR20" s="6"/>
      <c r="AS20" s="6"/>
      <c r="AT20" s="6"/>
      <c r="AU20" s="6"/>
      <c r="AV20" s="6"/>
      <c r="AW20" s="9">
        <v>1</v>
      </c>
      <c r="AX20" s="242" t="s">
        <v>668</v>
      </c>
      <c r="AY20" s="588"/>
      <c r="AZ20" s="588"/>
      <c r="BA20" s="588"/>
      <c r="BB20" s="588"/>
      <c r="BC20" s="588"/>
      <c r="BD20" s="588"/>
      <c r="BE20" s="588"/>
      <c r="BF20" s="588"/>
      <c r="BG20" s="588"/>
      <c r="BH20" s="9">
        <v>1</v>
      </c>
      <c r="BI20" s="242" t="s">
        <v>668</v>
      </c>
      <c r="BJ20" s="487"/>
    </row>
    <row r="21" spans="1:62" ht="4.5" customHeight="1">
      <c r="A21" s="517">
        <v>805</v>
      </c>
      <c r="B21" s="524" t="s">
        <v>509</v>
      </c>
      <c r="C21" s="421" t="s">
        <v>23</v>
      </c>
      <c r="D21" s="421" t="s">
        <v>15</v>
      </c>
      <c r="E21" s="421" t="s">
        <v>6</v>
      </c>
      <c r="F21" s="123" t="s">
        <v>654</v>
      </c>
      <c r="G21" s="6"/>
      <c r="H21" s="6">
        <v>30</v>
      </c>
      <c r="I21" s="9">
        <v>0.1447</v>
      </c>
      <c r="J21" s="242" t="s">
        <v>41</v>
      </c>
      <c r="K21" s="6">
        <v>30</v>
      </c>
      <c r="L21" s="6"/>
      <c r="M21" s="6"/>
      <c r="N21" s="289">
        <v>30</v>
      </c>
      <c r="O21" s="6"/>
      <c r="P21" s="6"/>
      <c r="Q21" s="9">
        <v>1</v>
      </c>
      <c r="R21" s="242" t="s">
        <v>668</v>
      </c>
      <c r="S21" s="6"/>
      <c r="T21" s="6"/>
      <c r="U21" s="6"/>
      <c r="V21" s="6"/>
      <c r="W21" s="6"/>
      <c r="X21" s="6"/>
      <c r="Y21" s="6"/>
      <c r="Z21" s="9">
        <v>1</v>
      </c>
      <c r="AA21" s="242" t="s">
        <v>668</v>
      </c>
      <c r="AB21" s="242"/>
      <c r="AC21" s="6"/>
      <c r="AD21" s="6"/>
      <c r="AE21" s="6"/>
      <c r="AF21" s="6"/>
      <c r="AG21" s="6"/>
      <c r="AH21" s="6"/>
      <c r="AI21" s="6"/>
      <c r="AJ21" s="6"/>
      <c r="AK21" s="6"/>
      <c r="AL21" s="9">
        <v>1</v>
      </c>
      <c r="AM21" s="242" t="s">
        <v>668</v>
      </c>
      <c r="AN21" s="6"/>
      <c r="AO21" s="6"/>
      <c r="AP21" s="6"/>
      <c r="AQ21" s="6"/>
      <c r="AR21" s="6"/>
      <c r="AS21" s="6"/>
      <c r="AT21" s="6"/>
      <c r="AU21" s="6"/>
      <c r="AV21" s="6"/>
      <c r="AW21" s="9">
        <v>1</v>
      </c>
      <c r="AX21" s="242" t="s">
        <v>668</v>
      </c>
      <c r="AY21" s="588"/>
      <c r="AZ21" s="588"/>
      <c r="BA21" s="588"/>
      <c r="BB21" s="588"/>
      <c r="BC21" s="588"/>
      <c r="BD21" s="588"/>
      <c r="BE21" s="588"/>
      <c r="BF21" s="588"/>
      <c r="BG21" s="588"/>
      <c r="BH21" s="9">
        <v>1</v>
      </c>
      <c r="BI21" s="242" t="s">
        <v>668</v>
      </c>
      <c r="BJ21" s="487"/>
    </row>
    <row r="22" spans="1:62" ht="4.5" customHeight="1">
      <c r="A22" s="517">
        <v>806</v>
      </c>
      <c r="B22" s="524" t="s">
        <v>509</v>
      </c>
      <c r="C22" s="421" t="s">
        <v>24</v>
      </c>
      <c r="D22" s="421" t="s">
        <v>15</v>
      </c>
      <c r="E22" s="421" t="s">
        <v>6</v>
      </c>
      <c r="F22" s="123" t="s">
        <v>654</v>
      </c>
      <c r="G22" s="6"/>
      <c r="H22" s="6">
        <v>27</v>
      </c>
      <c r="I22" s="9">
        <v>0.13830000000000001</v>
      </c>
      <c r="J22" s="242" t="s">
        <v>41</v>
      </c>
      <c r="K22" s="6">
        <v>27</v>
      </c>
      <c r="L22" s="6"/>
      <c r="M22" s="6"/>
      <c r="N22" s="289">
        <v>27</v>
      </c>
      <c r="O22" s="6"/>
      <c r="P22" s="6"/>
      <c r="Q22" s="9">
        <v>1</v>
      </c>
      <c r="R22" s="242" t="s">
        <v>668</v>
      </c>
      <c r="S22" s="6"/>
      <c r="T22" s="6"/>
      <c r="U22" s="6"/>
      <c r="V22" s="6"/>
      <c r="W22" s="6"/>
      <c r="X22" s="6"/>
      <c r="Y22" s="6"/>
      <c r="Z22" s="9">
        <v>1</v>
      </c>
      <c r="AA22" s="242" t="s">
        <v>668</v>
      </c>
      <c r="AB22" s="242"/>
      <c r="AC22" s="6"/>
      <c r="AD22" s="6"/>
      <c r="AE22" s="6"/>
      <c r="AF22" s="6"/>
      <c r="AG22" s="6"/>
      <c r="AH22" s="6"/>
      <c r="AI22" s="6"/>
      <c r="AJ22" s="6"/>
      <c r="AK22" s="6"/>
      <c r="AL22" s="9">
        <v>1</v>
      </c>
      <c r="AM22" s="242" t="s">
        <v>668</v>
      </c>
      <c r="AN22" s="6"/>
      <c r="AO22" s="6"/>
      <c r="AP22" s="6"/>
      <c r="AQ22" s="6"/>
      <c r="AR22" s="6"/>
      <c r="AS22" s="6"/>
      <c r="AT22" s="6"/>
      <c r="AU22" s="6"/>
      <c r="AV22" s="6"/>
      <c r="AW22" s="9">
        <v>1</v>
      </c>
      <c r="AX22" s="242" t="s">
        <v>668</v>
      </c>
      <c r="AY22" s="588"/>
      <c r="AZ22" s="588"/>
      <c r="BA22" s="588"/>
      <c r="BB22" s="588"/>
      <c r="BC22" s="588"/>
      <c r="BD22" s="588"/>
      <c r="BE22" s="588"/>
      <c r="BF22" s="588"/>
      <c r="BG22" s="588"/>
      <c r="BH22" s="9">
        <v>1</v>
      </c>
      <c r="BI22" s="242" t="s">
        <v>668</v>
      </c>
      <c r="BJ22" s="487"/>
    </row>
    <row r="23" spans="1:62" ht="4.5" customHeight="1">
      <c r="A23" s="517">
        <v>674</v>
      </c>
      <c r="B23" s="524" t="s">
        <v>509</v>
      </c>
      <c r="C23" s="539" t="s">
        <v>25</v>
      </c>
      <c r="D23" s="44" t="s">
        <v>19</v>
      </c>
      <c r="E23" s="421" t="s">
        <v>6</v>
      </c>
      <c r="F23" s="123" t="s">
        <v>655</v>
      </c>
      <c r="G23" s="6"/>
      <c r="H23" s="6">
        <v>80</v>
      </c>
      <c r="I23" s="9">
        <v>0</v>
      </c>
      <c r="J23" s="242" t="s">
        <v>532</v>
      </c>
      <c r="K23" s="6">
        <v>80</v>
      </c>
      <c r="L23" s="6"/>
      <c r="M23" s="6"/>
      <c r="N23" s="289">
        <v>80</v>
      </c>
      <c r="O23" s="6"/>
      <c r="P23" s="6"/>
      <c r="Q23" s="9">
        <v>1</v>
      </c>
      <c r="R23" s="242" t="s">
        <v>668</v>
      </c>
      <c r="S23" s="6"/>
      <c r="T23" s="6"/>
      <c r="U23" s="6"/>
      <c r="V23" s="6"/>
      <c r="W23" s="6"/>
      <c r="X23" s="6"/>
      <c r="Y23" s="6"/>
      <c r="Z23" s="9">
        <v>1</v>
      </c>
      <c r="AA23" s="242" t="s">
        <v>668</v>
      </c>
      <c r="AB23" s="242"/>
      <c r="AC23" s="6"/>
      <c r="AD23" s="6"/>
      <c r="AE23" s="6"/>
      <c r="AF23" s="6"/>
      <c r="AG23" s="6"/>
      <c r="AH23" s="6"/>
      <c r="AI23" s="6"/>
      <c r="AJ23" s="6"/>
      <c r="AK23" s="6"/>
      <c r="AL23" s="9">
        <v>1</v>
      </c>
      <c r="AM23" s="242" t="s">
        <v>668</v>
      </c>
      <c r="AN23" s="6"/>
      <c r="AO23" s="6"/>
      <c r="AP23" s="6"/>
      <c r="AQ23" s="6"/>
      <c r="AR23" s="6"/>
      <c r="AS23" s="6"/>
      <c r="AT23" s="6"/>
      <c r="AU23" s="6"/>
      <c r="AV23" s="6"/>
      <c r="AW23" s="9">
        <v>1</v>
      </c>
      <c r="AX23" s="242" t="s">
        <v>668</v>
      </c>
      <c r="AY23" s="588"/>
      <c r="AZ23" s="588"/>
      <c r="BA23" s="588"/>
      <c r="BB23" s="588"/>
      <c r="BC23" s="588"/>
      <c r="BD23" s="588"/>
      <c r="BE23" s="588"/>
      <c r="BF23" s="588"/>
      <c r="BG23" s="588"/>
      <c r="BH23" s="9">
        <v>1</v>
      </c>
      <c r="BI23" s="242" t="s">
        <v>668</v>
      </c>
      <c r="BJ23" s="487"/>
    </row>
    <row r="24" spans="1:62" ht="4.5" customHeight="1">
      <c r="A24" s="517">
        <v>673</v>
      </c>
      <c r="B24" s="524" t="s">
        <v>509</v>
      </c>
      <c r="C24" s="539" t="s">
        <v>26</v>
      </c>
      <c r="D24" s="44" t="s">
        <v>19</v>
      </c>
      <c r="E24" s="421" t="s">
        <v>6</v>
      </c>
      <c r="F24" s="123" t="s">
        <v>674</v>
      </c>
      <c r="G24" s="6"/>
      <c r="H24" s="6">
        <v>36</v>
      </c>
      <c r="I24" s="9">
        <v>0</v>
      </c>
      <c r="J24" s="242" t="s">
        <v>532</v>
      </c>
      <c r="K24" s="6">
        <v>36</v>
      </c>
      <c r="L24" s="6"/>
      <c r="M24" s="6"/>
      <c r="N24" s="289">
        <v>36</v>
      </c>
      <c r="O24" s="6"/>
      <c r="P24" s="6"/>
      <c r="Q24" s="9">
        <v>1</v>
      </c>
      <c r="R24" s="242" t="s">
        <v>668</v>
      </c>
      <c r="S24" s="6"/>
      <c r="T24" s="6"/>
      <c r="U24" s="6"/>
      <c r="V24" s="6"/>
      <c r="W24" s="6"/>
      <c r="X24" s="6"/>
      <c r="Y24" s="6"/>
      <c r="Z24" s="9">
        <v>1</v>
      </c>
      <c r="AA24" s="242" t="s">
        <v>668</v>
      </c>
      <c r="AB24" s="242"/>
      <c r="AC24" s="6"/>
      <c r="AD24" s="6"/>
      <c r="AE24" s="6"/>
      <c r="AF24" s="6"/>
      <c r="AG24" s="6"/>
      <c r="AH24" s="6"/>
      <c r="AI24" s="6"/>
      <c r="AJ24" s="6"/>
      <c r="AK24" s="6"/>
      <c r="AL24" s="9">
        <v>1</v>
      </c>
      <c r="AM24" s="242" t="s">
        <v>668</v>
      </c>
      <c r="AN24" s="6"/>
      <c r="AO24" s="6"/>
      <c r="AP24" s="6"/>
      <c r="AQ24" s="6"/>
      <c r="AR24" s="6"/>
      <c r="AS24" s="6"/>
      <c r="AT24" s="6"/>
      <c r="AU24" s="6"/>
      <c r="AV24" s="6"/>
      <c r="AW24" s="9">
        <v>1</v>
      </c>
      <c r="AX24" s="242" t="s">
        <v>668</v>
      </c>
      <c r="AY24" s="588"/>
      <c r="AZ24" s="588"/>
      <c r="BA24" s="588"/>
      <c r="BB24" s="588"/>
      <c r="BC24" s="588"/>
      <c r="BD24" s="588"/>
      <c r="BE24" s="588"/>
      <c r="BF24" s="588"/>
      <c r="BG24" s="588"/>
      <c r="BH24" s="9">
        <v>1</v>
      </c>
      <c r="BI24" s="242" t="s">
        <v>668</v>
      </c>
      <c r="BJ24" s="487"/>
    </row>
    <row r="25" spans="1:62" ht="18" customHeight="1">
      <c r="B25" s="524" t="s">
        <v>509</v>
      </c>
      <c r="C25" s="538" t="s">
        <v>27</v>
      </c>
      <c r="D25" s="44" t="s">
        <v>581</v>
      </c>
      <c r="E25" s="421" t="s">
        <v>533</v>
      </c>
      <c r="F25" s="123" t="s">
        <v>674</v>
      </c>
      <c r="G25" s="6"/>
      <c r="H25" s="6">
        <v>45</v>
      </c>
      <c r="I25" s="9">
        <v>0</v>
      </c>
      <c r="J25" s="242" t="s">
        <v>532</v>
      </c>
      <c r="K25" s="6">
        <v>45</v>
      </c>
      <c r="L25" s="6"/>
      <c r="M25" s="298">
        <v>45</v>
      </c>
      <c r="N25" s="6"/>
      <c r="O25" s="6"/>
      <c r="P25" s="6"/>
      <c r="Q25" s="9">
        <v>0.45169999999999999</v>
      </c>
      <c r="R25" s="242" t="s">
        <v>41</v>
      </c>
      <c r="S25" s="6"/>
      <c r="T25" s="6"/>
      <c r="U25" s="6"/>
      <c r="V25" s="6">
        <v>45</v>
      </c>
      <c r="W25" s="6"/>
      <c r="X25" s="6"/>
      <c r="Y25" s="6"/>
      <c r="Z25" s="9">
        <v>0.45169999999999999</v>
      </c>
      <c r="AA25" s="242" t="s">
        <v>41</v>
      </c>
      <c r="AB25" s="242"/>
      <c r="AC25" s="289">
        <v>45</v>
      </c>
      <c r="AD25" s="6"/>
      <c r="AE25" s="6"/>
      <c r="AF25" s="6">
        <v>45</v>
      </c>
      <c r="AG25" s="6"/>
      <c r="AH25" s="6"/>
      <c r="AI25" s="6"/>
      <c r="AJ25" s="6"/>
      <c r="AK25" s="6"/>
      <c r="AL25" s="9">
        <v>0.83460000000000001</v>
      </c>
      <c r="AM25" s="242" t="s">
        <v>41</v>
      </c>
      <c r="AN25" s="588">
        <v>45</v>
      </c>
      <c r="AO25" s="588"/>
      <c r="AP25" s="588"/>
      <c r="AQ25" s="588"/>
      <c r="AR25" s="588">
        <v>45</v>
      </c>
      <c r="AS25" s="588"/>
      <c r="AT25" s="6"/>
      <c r="AU25" s="6"/>
      <c r="AV25" s="6"/>
      <c r="AW25" s="9">
        <v>1</v>
      </c>
      <c r="AX25" s="242" t="s">
        <v>668</v>
      </c>
      <c r="AY25" s="588"/>
      <c r="AZ25" s="588"/>
      <c r="BA25" s="588"/>
      <c r="BB25" s="588"/>
      <c r="BC25" s="588"/>
      <c r="BD25" s="588"/>
      <c r="BE25" s="588"/>
      <c r="BF25" s="588"/>
      <c r="BG25" s="588"/>
      <c r="BH25" s="9">
        <v>1</v>
      </c>
      <c r="BI25" s="242" t="s">
        <v>668</v>
      </c>
      <c r="BJ25" s="487"/>
    </row>
    <row r="26" spans="1:62" ht="22.5">
      <c r="A26" s="517">
        <v>833</v>
      </c>
      <c r="B26" s="524" t="s">
        <v>509</v>
      </c>
      <c r="C26" s="539" t="s">
        <v>1001</v>
      </c>
      <c r="D26" s="44" t="s">
        <v>19</v>
      </c>
      <c r="E26" s="421" t="s">
        <v>6</v>
      </c>
      <c r="F26" s="123" t="s">
        <v>648</v>
      </c>
      <c r="G26" s="6"/>
      <c r="H26" s="6"/>
      <c r="I26" s="9"/>
      <c r="J26" s="242"/>
      <c r="K26" s="6">
        <v>56</v>
      </c>
      <c r="L26" s="6"/>
      <c r="M26" s="298">
        <v>56</v>
      </c>
      <c r="N26" s="6"/>
      <c r="O26" s="6"/>
      <c r="P26" s="6"/>
      <c r="Q26" s="9">
        <v>0.50129999999999997</v>
      </c>
      <c r="R26" s="242" t="s">
        <v>41</v>
      </c>
      <c r="S26" s="6"/>
      <c r="T26" s="6"/>
      <c r="U26" s="6"/>
      <c r="V26" s="6">
        <v>56</v>
      </c>
      <c r="W26" s="6"/>
      <c r="X26" s="6"/>
      <c r="Y26" s="6"/>
      <c r="Z26" s="9">
        <v>0.50129999999999997</v>
      </c>
      <c r="AA26" s="242" t="s">
        <v>41</v>
      </c>
      <c r="AB26" s="242"/>
      <c r="AC26" s="289">
        <v>56</v>
      </c>
      <c r="AD26" s="6"/>
      <c r="AE26" s="6"/>
      <c r="AF26" s="6"/>
      <c r="AG26" s="6">
        <v>56</v>
      </c>
      <c r="AH26" s="6"/>
      <c r="AI26" s="6"/>
      <c r="AJ26" s="6"/>
      <c r="AK26" s="6"/>
      <c r="AL26" s="9">
        <v>1</v>
      </c>
      <c r="AM26" s="242" t="s">
        <v>668</v>
      </c>
      <c r="AN26" s="588">
        <v>56</v>
      </c>
      <c r="AO26" s="588"/>
      <c r="AP26" s="588"/>
      <c r="AQ26" s="588"/>
      <c r="AR26" s="588">
        <v>56</v>
      </c>
      <c r="AS26" s="588"/>
      <c r="AT26" s="6"/>
      <c r="AU26" s="6"/>
      <c r="AV26" s="6"/>
      <c r="AW26" s="9">
        <v>1</v>
      </c>
      <c r="AX26" s="242" t="s">
        <v>668</v>
      </c>
      <c r="AY26" s="588"/>
      <c r="AZ26" s="588"/>
      <c r="BA26" s="588"/>
      <c r="BB26" s="588"/>
      <c r="BC26" s="588"/>
      <c r="BD26" s="588"/>
      <c r="BE26" s="588"/>
      <c r="BF26" s="588"/>
      <c r="BG26" s="588"/>
      <c r="BH26" s="9">
        <v>1</v>
      </c>
      <c r="BI26" s="242" t="s">
        <v>668</v>
      </c>
      <c r="BJ26" s="487"/>
    </row>
    <row r="27" spans="1:62" ht="22.5">
      <c r="B27" s="524" t="s">
        <v>509</v>
      </c>
      <c r="C27" s="539" t="s">
        <v>739</v>
      </c>
      <c r="D27" s="44" t="s">
        <v>19</v>
      </c>
      <c r="E27" s="421" t="s">
        <v>6</v>
      </c>
      <c r="F27" s="123" t="s">
        <v>740</v>
      </c>
      <c r="G27" s="6"/>
      <c r="H27" s="6"/>
      <c r="I27" s="9"/>
      <c r="J27" s="242"/>
      <c r="K27" s="6"/>
      <c r="L27" s="25">
        <v>38</v>
      </c>
      <c r="M27" s="6"/>
      <c r="N27" s="6"/>
      <c r="O27" s="6"/>
      <c r="P27" s="6"/>
      <c r="Q27" s="9">
        <v>0</v>
      </c>
      <c r="R27" s="242" t="s">
        <v>532</v>
      </c>
      <c r="S27" s="6"/>
      <c r="T27" s="6"/>
      <c r="U27" s="6">
        <v>38</v>
      </c>
      <c r="V27" s="6"/>
      <c r="W27" s="6"/>
      <c r="X27" s="6"/>
      <c r="Y27" s="6"/>
      <c r="Z27" s="9">
        <v>0</v>
      </c>
      <c r="AA27" s="242" t="s">
        <v>532</v>
      </c>
      <c r="AB27" s="242"/>
      <c r="AC27" s="289">
        <v>38</v>
      </c>
      <c r="AD27" s="6"/>
      <c r="AE27" s="6"/>
      <c r="AF27" s="6">
        <v>38</v>
      </c>
      <c r="AG27" s="6"/>
      <c r="AH27" s="6"/>
      <c r="AI27" s="6"/>
      <c r="AJ27" s="6"/>
      <c r="AK27" s="6"/>
      <c r="AL27" s="9">
        <v>0.44130000000000003</v>
      </c>
      <c r="AM27" s="242" t="s">
        <v>41</v>
      </c>
      <c r="AN27" s="588">
        <v>38</v>
      </c>
      <c r="AO27" s="588"/>
      <c r="AP27" s="588"/>
      <c r="AQ27" s="588"/>
      <c r="AR27" s="588">
        <v>38</v>
      </c>
      <c r="AS27" s="588"/>
      <c r="AT27" s="6"/>
      <c r="AU27" s="6"/>
      <c r="AV27" s="6"/>
      <c r="AW27" s="9">
        <v>1</v>
      </c>
      <c r="AX27" s="242" t="s">
        <v>668</v>
      </c>
      <c r="AY27" s="588"/>
      <c r="AZ27" s="588"/>
      <c r="BA27" s="588"/>
      <c r="BB27" s="588"/>
      <c r="BC27" s="588"/>
      <c r="BD27" s="588"/>
      <c r="BE27" s="588"/>
      <c r="BF27" s="588"/>
      <c r="BG27" s="588"/>
      <c r="BH27" s="9">
        <v>1</v>
      </c>
      <c r="BI27" s="242" t="s">
        <v>668</v>
      </c>
      <c r="BJ27" s="487"/>
    </row>
    <row r="28" spans="1:62" ht="22.5">
      <c r="B28" s="524" t="s">
        <v>509</v>
      </c>
      <c r="C28" s="539" t="s">
        <v>741</v>
      </c>
      <c r="D28" s="44" t="s">
        <v>19</v>
      </c>
      <c r="E28" s="421" t="s">
        <v>533</v>
      </c>
      <c r="F28" s="123" t="s">
        <v>742</v>
      </c>
      <c r="G28" s="6"/>
      <c r="H28" s="6"/>
      <c r="I28" s="9"/>
      <c r="J28" s="242"/>
      <c r="K28" s="6"/>
      <c r="L28" s="25">
        <v>97</v>
      </c>
      <c r="M28" s="6"/>
      <c r="N28" s="6"/>
      <c r="O28" s="6"/>
      <c r="P28" s="6"/>
      <c r="Q28" s="9">
        <v>0</v>
      </c>
      <c r="R28" s="242" t="s">
        <v>532</v>
      </c>
      <c r="S28" s="6"/>
      <c r="T28" s="6"/>
      <c r="U28" s="6">
        <v>97</v>
      </c>
      <c r="V28" s="6"/>
      <c r="W28" s="6"/>
      <c r="X28" s="6"/>
      <c r="Y28" s="6"/>
      <c r="Z28" s="9">
        <v>0</v>
      </c>
      <c r="AA28" s="242" t="s">
        <v>532</v>
      </c>
      <c r="AB28" s="242"/>
      <c r="AC28" s="289">
        <f>97-3</f>
        <v>94</v>
      </c>
      <c r="AD28" s="6"/>
      <c r="AE28" s="6"/>
      <c r="AF28" s="6">
        <f>97-3</f>
        <v>94</v>
      </c>
      <c r="AG28" s="6"/>
      <c r="AH28" s="6"/>
      <c r="AI28" s="6"/>
      <c r="AJ28" s="6"/>
      <c r="AK28" s="6"/>
      <c r="AL28" s="9">
        <v>0.53539999999999999</v>
      </c>
      <c r="AM28" s="242" t="s">
        <v>41</v>
      </c>
      <c r="AN28" s="588">
        <f>97-3</f>
        <v>94</v>
      </c>
      <c r="AO28" s="588"/>
      <c r="AP28" s="588"/>
      <c r="AQ28" s="588"/>
      <c r="AR28" s="588">
        <f>97-3</f>
        <v>94</v>
      </c>
      <c r="AS28" s="588"/>
      <c r="AT28" s="6"/>
      <c r="AU28" s="6"/>
      <c r="AV28" s="6"/>
      <c r="AW28" s="9">
        <v>1</v>
      </c>
      <c r="AX28" s="242" t="s">
        <v>668</v>
      </c>
      <c r="AY28" s="588"/>
      <c r="AZ28" s="588"/>
      <c r="BA28" s="588"/>
      <c r="BB28" s="588"/>
      <c r="BC28" s="588"/>
      <c r="BD28" s="588"/>
      <c r="BE28" s="588"/>
      <c r="BF28" s="588"/>
      <c r="BG28" s="588"/>
      <c r="BH28" s="9">
        <v>1</v>
      </c>
      <c r="BI28" s="242" t="s">
        <v>668</v>
      </c>
      <c r="BJ28" s="487"/>
    </row>
    <row r="29" spans="1:62" ht="22.5">
      <c r="B29" s="524" t="s">
        <v>509</v>
      </c>
      <c r="C29" s="539" t="s">
        <v>741</v>
      </c>
      <c r="D29" s="44" t="s">
        <v>19</v>
      </c>
      <c r="E29" s="421" t="s">
        <v>533</v>
      </c>
      <c r="F29" s="123" t="s">
        <v>742</v>
      </c>
      <c r="G29" s="6"/>
      <c r="H29" s="6"/>
      <c r="I29" s="9"/>
      <c r="J29" s="242"/>
      <c r="K29" s="6"/>
      <c r="L29" s="25"/>
      <c r="M29" s="6"/>
      <c r="N29" s="6"/>
      <c r="O29" s="6"/>
      <c r="P29" s="6"/>
      <c r="Q29" s="9"/>
      <c r="R29" s="242"/>
      <c r="S29" s="6"/>
      <c r="T29" s="6"/>
      <c r="U29" s="6"/>
      <c r="V29" s="6"/>
      <c r="W29" s="6"/>
      <c r="X29" s="6"/>
      <c r="Y29" s="6"/>
      <c r="Z29" s="9"/>
      <c r="AA29" s="242"/>
      <c r="AB29" s="242"/>
      <c r="AC29" s="289">
        <v>3</v>
      </c>
      <c r="AD29" s="6"/>
      <c r="AE29" s="6"/>
      <c r="AF29" s="6">
        <v>3</v>
      </c>
      <c r="AG29" s="6"/>
      <c r="AH29" s="6"/>
      <c r="AI29" s="6"/>
      <c r="AJ29" s="6"/>
      <c r="AK29" s="6"/>
      <c r="AL29" s="9">
        <v>0.53539999999999999</v>
      </c>
      <c r="AM29" s="242" t="s">
        <v>41</v>
      </c>
      <c r="AN29" s="588">
        <v>3</v>
      </c>
      <c r="AO29" s="6"/>
      <c r="AP29" s="6"/>
      <c r="AQ29" s="588"/>
      <c r="AR29" s="588">
        <v>3</v>
      </c>
      <c r="AS29" s="6"/>
      <c r="AT29" s="6"/>
      <c r="AU29" s="6"/>
      <c r="AV29" s="6"/>
      <c r="AW29" s="9">
        <v>1</v>
      </c>
      <c r="AX29" s="242" t="s">
        <v>668</v>
      </c>
      <c r="AY29" s="588"/>
      <c r="AZ29" s="588"/>
      <c r="BA29" s="588"/>
      <c r="BB29" s="588"/>
      <c r="BC29" s="588"/>
      <c r="BD29" s="588"/>
      <c r="BE29" s="588"/>
      <c r="BF29" s="588"/>
      <c r="BG29" s="588"/>
      <c r="BH29" s="9">
        <v>1</v>
      </c>
      <c r="BI29" s="242" t="s">
        <v>668</v>
      </c>
      <c r="BJ29" s="487"/>
    </row>
    <row r="30" spans="1:62" ht="33.75">
      <c r="B30" s="524" t="s">
        <v>509</v>
      </c>
      <c r="C30" s="539" t="s">
        <v>743</v>
      </c>
      <c r="D30" s="44" t="s">
        <v>19</v>
      </c>
      <c r="E30" s="421" t="s">
        <v>13</v>
      </c>
      <c r="F30" s="123" t="s">
        <v>742</v>
      </c>
      <c r="G30" s="6"/>
      <c r="H30" s="6"/>
      <c r="I30" s="9"/>
      <c r="J30" s="242"/>
      <c r="K30" s="6"/>
      <c r="L30" s="25">
        <v>36</v>
      </c>
      <c r="M30" s="6"/>
      <c r="N30" s="6"/>
      <c r="O30" s="6"/>
      <c r="P30" s="6"/>
      <c r="Q30" s="9">
        <v>0</v>
      </c>
      <c r="R30" s="242" t="s">
        <v>532</v>
      </c>
      <c r="S30" s="6"/>
      <c r="T30" s="6"/>
      <c r="U30" s="6">
        <v>36</v>
      </c>
      <c r="V30" s="6"/>
      <c r="W30" s="6"/>
      <c r="X30" s="6"/>
      <c r="Y30" s="6"/>
      <c r="Z30" s="9">
        <v>0</v>
      </c>
      <c r="AA30" s="242" t="s">
        <v>532</v>
      </c>
      <c r="AB30" s="242"/>
      <c r="AC30" s="289">
        <v>36</v>
      </c>
      <c r="AD30" s="6"/>
      <c r="AE30" s="6"/>
      <c r="AF30" s="6">
        <v>36</v>
      </c>
      <c r="AG30" s="6"/>
      <c r="AH30" s="6"/>
      <c r="AI30" s="6"/>
      <c r="AJ30" s="6"/>
      <c r="AK30" s="6"/>
      <c r="AL30" s="9">
        <v>0.53920000000000001</v>
      </c>
      <c r="AM30" s="242" t="s">
        <v>41</v>
      </c>
      <c r="AN30" s="588">
        <v>36</v>
      </c>
      <c r="AO30" s="6"/>
      <c r="AP30" s="6"/>
      <c r="AQ30" s="6"/>
      <c r="AR30" s="588">
        <v>36</v>
      </c>
      <c r="AS30" s="6"/>
      <c r="AT30" s="6"/>
      <c r="AU30" s="6"/>
      <c r="AV30" s="6"/>
      <c r="AW30" s="9">
        <v>1</v>
      </c>
      <c r="AX30" s="242" t="s">
        <v>668</v>
      </c>
      <c r="AY30" s="588"/>
      <c r="AZ30" s="588"/>
      <c r="BA30" s="588"/>
      <c r="BB30" s="588"/>
      <c r="BC30" s="588"/>
      <c r="BD30" s="588"/>
      <c r="BE30" s="588"/>
      <c r="BF30" s="588"/>
      <c r="BG30" s="588"/>
      <c r="BH30" s="9">
        <v>1</v>
      </c>
      <c r="BI30" s="242" t="s">
        <v>668</v>
      </c>
      <c r="BJ30" s="487"/>
    </row>
    <row r="31" spans="1:62" ht="22.5" customHeight="1">
      <c r="B31" s="590" t="s">
        <v>509</v>
      </c>
      <c r="C31" s="539" t="s">
        <v>744</v>
      </c>
      <c r="D31" s="44" t="s">
        <v>72</v>
      </c>
      <c r="E31" s="421" t="s">
        <v>1002</v>
      </c>
      <c r="F31" s="123" t="s">
        <v>742</v>
      </c>
      <c r="G31" s="588"/>
      <c r="H31" s="588"/>
      <c r="I31" s="9"/>
      <c r="J31" s="242"/>
      <c r="K31" s="588"/>
      <c r="L31" s="25">
        <v>60</v>
      </c>
      <c r="M31" s="588"/>
      <c r="N31" s="588"/>
      <c r="O31" s="588"/>
      <c r="P31" s="588"/>
      <c r="Q31" s="9">
        <v>0</v>
      </c>
      <c r="R31" s="242" t="s">
        <v>532</v>
      </c>
      <c r="S31" s="588"/>
      <c r="T31" s="588"/>
      <c r="U31" s="588">
        <v>60</v>
      </c>
      <c r="V31" s="588"/>
      <c r="W31" s="588"/>
      <c r="X31" s="588"/>
      <c r="Y31" s="588"/>
      <c r="Z31" s="9">
        <v>0</v>
      </c>
      <c r="AA31" s="242" t="s">
        <v>532</v>
      </c>
      <c r="AB31" s="242"/>
      <c r="AC31" s="588"/>
      <c r="AD31" s="588">
        <v>60</v>
      </c>
      <c r="AE31" s="25"/>
      <c r="AF31" s="588"/>
      <c r="AG31" s="588"/>
      <c r="AH31" s="588"/>
      <c r="AI31" s="588"/>
      <c r="AJ31" s="588">
        <v>60</v>
      </c>
      <c r="AK31" s="588"/>
      <c r="AL31" s="40">
        <v>0</v>
      </c>
      <c r="AM31" s="531" t="s">
        <v>1059</v>
      </c>
      <c r="AN31" s="588"/>
      <c r="AO31" s="588">
        <v>60</v>
      </c>
      <c r="AP31" s="25"/>
      <c r="AQ31" s="588"/>
      <c r="AR31" s="588"/>
      <c r="AS31" s="588"/>
      <c r="AT31" s="588"/>
      <c r="AU31" s="588">
        <v>60</v>
      </c>
      <c r="AV31" s="588"/>
      <c r="AW31" s="40">
        <v>0</v>
      </c>
      <c r="AX31" s="531" t="s">
        <v>1059</v>
      </c>
      <c r="AY31" s="588"/>
      <c r="AZ31" s="289">
        <v>60</v>
      </c>
      <c r="BA31" s="25"/>
      <c r="BB31" s="588">
        <v>60</v>
      </c>
      <c r="BC31" s="588"/>
      <c r="BD31" s="588"/>
      <c r="BE31" s="588"/>
      <c r="BF31" s="588"/>
      <c r="BG31" s="588"/>
      <c r="BH31" s="613">
        <v>0</v>
      </c>
      <c r="BI31" s="242" t="s">
        <v>41</v>
      </c>
      <c r="BJ31" s="487"/>
    </row>
    <row r="32" spans="1:62" ht="19.5" customHeight="1">
      <c r="B32" s="590" t="s">
        <v>509</v>
      </c>
      <c r="C32" s="539" t="s">
        <v>745</v>
      </c>
      <c r="D32" s="44" t="s">
        <v>57</v>
      </c>
      <c r="E32" s="421" t="s">
        <v>746</v>
      </c>
      <c r="F32" s="123" t="s">
        <v>747</v>
      </c>
      <c r="G32" s="588"/>
      <c r="H32" s="588"/>
      <c r="I32" s="9"/>
      <c r="J32" s="242"/>
      <c r="K32" s="588"/>
      <c r="L32" s="25">
        <v>13</v>
      </c>
      <c r="M32" s="588"/>
      <c r="N32" s="588"/>
      <c r="O32" s="588"/>
      <c r="P32" s="588"/>
      <c r="Q32" s="9">
        <v>0</v>
      </c>
      <c r="R32" s="242" t="s">
        <v>532</v>
      </c>
      <c r="S32" s="588"/>
      <c r="T32" s="588"/>
      <c r="U32" s="588">
        <v>13</v>
      </c>
      <c r="V32" s="588"/>
      <c r="W32" s="588"/>
      <c r="X32" s="588"/>
      <c r="Y32" s="588"/>
      <c r="Z32" s="9">
        <v>0</v>
      </c>
      <c r="AA32" s="242" t="s">
        <v>532</v>
      </c>
      <c r="AB32" s="242"/>
      <c r="AC32" s="588">
        <v>13</v>
      </c>
      <c r="AD32" s="588"/>
      <c r="AE32" s="588"/>
      <c r="AF32" s="588">
        <v>13</v>
      </c>
      <c r="AG32" s="588"/>
      <c r="AH32" s="588"/>
      <c r="AI32" s="588"/>
      <c r="AJ32" s="588"/>
      <c r="AK32" s="588"/>
      <c r="AL32" s="9">
        <v>0.2</v>
      </c>
      <c r="AM32" s="242" t="s">
        <v>41</v>
      </c>
      <c r="AN32" s="588">
        <v>13</v>
      </c>
      <c r="AO32" s="588"/>
      <c r="AP32" s="588"/>
      <c r="AQ32" s="588"/>
      <c r="AR32" s="588"/>
      <c r="AS32" s="588"/>
      <c r="AT32" s="588"/>
      <c r="AU32" s="588">
        <v>13</v>
      </c>
      <c r="AV32" s="588"/>
      <c r="AW32" s="9">
        <v>0.1</v>
      </c>
      <c r="AX32" s="531" t="s">
        <v>1059</v>
      </c>
      <c r="AY32" s="588"/>
      <c r="AZ32" s="289">
        <v>13</v>
      </c>
      <c r="BA32" s="588"/>
      <c r="BB32" s="588">
        <v>13</v>
      </c>
      <c r="BC32" s="588"/>
      <c r="BD32" s="588"/>
      <c r="BE32" s="588"/>
      <c r="BF32" s="588"/>
      <c r="BG32" s="588"/>
      <c r="BH32" s="9">
        <v>0.1</v>
      </c>
      <c r="BI32" s="242" t="s">
        <v>41</v>
      </c>
      <c r="BJ32" s="487"/>
    </row>
    <row r="33" spans="1:62" ht="24.75" customHeight="1">
      <c r="B33" s="590" t="s">
        <v>509</v>
      </c>
      <c r="C33" s="539" t="s">
        <v>1149</v>
      </c>
      <c r="D33" s="44" t="s">
        <v>57</v>
      </c>
      <c r="E33" s="421" t="s">
        <v>746</v>
      </c>
      <c r="F33" s="123" t="s">
        <v>747</v>
      </c>
      <c r="G33" s="588"/>
      <c r="H33" s="588"/>
      <c r="I33" s="9"/>
      <c r="J33" s="242"/>
      <c r="K33" s="588"/>
      <c r="L33" s="25">
        <v>55</v>
      </c>
      <c r="M33" s="588"/>
      <c r="N33" s="588"/>
      <c r="O33" s="588"/>
      <c r="P33" s="588"/>
      <c r="Q33" s="9">
        <v>0</v>
      </c>
      <c r="R33" s="242" t="s">
        <v>532</v>
      </c>
      <c r="S33" s="588"/>
      <c r="T33" s="588"/>
      <c r="U33" s="588">
        <v>55</v>
      </c>
      <c r="V33" s="588"/>
      <c r="W33" s="588"/>
      <c r="X33" s="588"/>
      <c r="Y33" s="588"/>
      <c r="Z33" s="9">
        <v>0</v>
      </c>
      <c r="AA33" s="242" t="s">
        <v>532</v>
      </c>
      <c r="AB33" s="242"/>
      <c r="AC33" s="588">
        <v>55</v>
      </c>
      <c r="AD33" s="588"/>
      <c r="AE33" s="588"/>
      <c r="AF33" s="588">
        <v>55</v>
      </c>
      <c r="AG33" s="588"/>
      <c r="AH33" s="588"/>
      <c r="AI33" s="588"/>
      <c r="AJ33" s="588"/>
      <c r="AK33" s="588"/>
      <c r="AL33" s="9">
        <v>0.06</v>
      </c>
      <c r="AM33" s="242" t="s">
        <v>41</v>
      </c>
      <c r="AN33" s="588">
        <v>55</v>
      </c>
      <c r="AO33" s="588"/>
      <c r="AP33" s="588"/>
      <c r="AQ33" s="588"/>
      <c r="AR33" s="588"/>
      <c r="AS33" s="588"/>
      <c r="AT33" s="588"/>
      <c r="AU33" s="588">
        <v>55</v>
      </c>
      <c r="AV33" s="588"/>
      <c r="AW33" s="9">
        <v>0.06</v>
      </c>
      <c r="AX33" s="242" t="s">
        <v>1059</v>
      </c>
      <c r="AY33" s="588"/>
      <c r="AZ33" s="289">
        <v>55</v>
      </c>
      <c r="BA33" s="588"/>
      <c r="BB33" s="588">
        <v>55</v>
      </c>
      <c r="BC33" s="588"/>
      <c r="BD33" s="588"/>
      <c r="BE33" s="588"/>
      <c r="BF33" s="588"/>
      <c r="BG33" s="588"/>
      <c r="BH33" s="9">
        <v>0.06</v>
      </c>
      <c r="BI33" s="242" t="s">
        <v>41</v>
      </c>
      <c r="BJ33" s="487"/>
    </row>
    <row r="34" spans="1:62" ht="25.5" customHeight="1">
      <c r="B34" s="590" t="s">
        <v>509</v>
      </c>
      <c r="C34" s="539" t="s">
        <v>1216</v>
      </c>
      <c r="D34" s="44" t="s">
        <v>19</v>
      </c>
      <c r="E34" s="421" t="s">
        <v>1061</v>
      </c>
      <c r="F34" s="123" t="s">
        <v>1041</v>
      </c>
      <c r="G34" s="588"/>
      <c r="H34" s="588"/>
      <c r="I34" s="9"/>
      <c r="J34" s="242"/>
      <c r="K34" s="588"/>
      <c r="L34" s="25"/>
      <c r="M34" s="588"/>
      <c r="N34" s="588"/>
      <c r="O34" s="588"/>
      <c r="P34" s="588"/>
      <c r="Q34" s="9"/>
      <c r="R34" s="242"/>
      <c r="S34" s="588"/>
      <c r="T34" s="588"/>
      <c r="U34" s="588"/>
      <c r="V34" s="588"/>
      <c r="W34" s="588"/>
      <c r="X34" s="588"/>
      <c r="Y34" s="588"/>
      <c r="Z34" s="9"/>
      <c r="AA34" s="242"/>
      <c r="AB34" s="242"/>
      <c r="AC34" s="466">
        <v>78</v>
      </c>
      <c r="AD34" s="466"/>
      <c r="AE34" s="588">
        <v>78</v>
      </c>
      <c r="AF34" s="588"/>
      <c r="AG34" s="588"/>
      <c r="AH34" s="588"/>
      <c r="AI34" s="588"/>
      <c r="AJ34" s="588"/>
      <c r="AK34" s="588"/>
      <c r="AL34" s="9">
        <v>0</v>
      </c>
      <c r="AM34" s="242" t="s">
        <v>532</v>
      </c>
      <c r="AN34" s="466">
        <v>78</v>
      </c>
      <c r="AO34" s="466"/>
      <c r="AP34" s="588"/>
      <c r="AQ34" s="588">
        <v>78</v>
      </c>
      <c r="AR34" s="588"/>
      <c r="AS34" s="588"/>
      <c r="AT34" s="588"/>
      <c r="AU34" s="588"/>
      <c r="AV34" s="588"/>
      <c r="AW34" s="9">
        <v>0.62070000000000003</v>
      </c>
      <c r="AX34" s="242" t="s">
        <v>41</v>
      </c>
      <c r="AY34" s="622">
        <v>78</v>
      </c>
      <c r="AZ34" s="466"/>
      <c r="BA34" s="588"/>
      <c r="BB34" s="588">
        <v>78</v>
      </c>
      <c r="BC34" s="588"/>
      <c r="BD34" s="588"/>
      <c r="BE34" s="588"/>
      <c r="BF34" s="588"/>
      <c r="BG34" s="588"/>
      <c r="BH34" s="9">
        <v>0.93320000000000003</v>
      </c>
      <c r="BI34" s="242" t="s">
        <v>41</v>
      </c>
      <c r="BJ34" s="487"/>
    </row>
    <row r="35" spans="1:62" ht="17.25" customHeight="1">
      <c r="B35" s="590" t="s">
        <v>509</v>
      </c>
      <c r="C35" s="539" t="s">
        <v>1150</v>
      </c>
      <c r="D35" s="44" t="s">
        <v>19</v>
      </c>
      <c r="E35" s="421" t="s">
        <v>13</v>
      </c>
      <c r="F35" s="123" t="s">
        <v>1151</v>
      </c>
      <c r="G35" s="588"/>
      <c r="H35" s="588"/>
      <c r="I35" s="9"/>
      <c r="J35" s="242"/>
      <c r="K35" s="588"/>
      <c r="L35" s="25"/>
      <c r="M35" s="588"/>
      <c r="N35" s="588"/>
      <c r="O35" s="588"/>
      <c r="P35" s="588"/>
      <c r="Q35" s="9"/>
      <c r="R35" s="242"/>
      <c r="S35" s="588"/>
      <c r="T35" s="588"/>
      <c r="U35" s="588"/>
      <c r="V35" s="588"/>
      <c r="W35" s="588"/>
      <c r="X35" s="588"/>
      <c r="Y35" s="588"/>
      <c r="Z35" s="9"/>
      <c r="AA35" s="242"/>
      <c r="AB35" s="242"/>
      <c r="AC35" s="466"/>
      <c r="AD35" s="466"/>
      <c r="AE35" s="588"/>
      <c r="AF35" s="588"/>
      <c r="AG35" s="588"/>
      <c r="AH35" s="588"/>
      <c r="AI35" s="588"/>
      <c r="AJ35" s="588"/>
      <c r="AK35" s="588"/>
      <c r="AL35" s="9"/>
      <c r="AM35" s="242"/>
      <c r="AN35" s="466"/>
      <c r="AO35" s="466">
        <v>198</v>
      </c>
      <c r="AP35" s="588"/>
      <c r="AQ35" s="588">
        <v>198</v>
      </c>
      <c r="AR35" s="588"/>
      <c r="AS35" s="588"/>
      <c r="AT35" s="588"/>
      <c r="AU35" s="588"/>
      <c r="AV35" s="588"/>
      <c r="AW35" s="40">
        <v>1.2800000000000001E-2</v>
      </c>
      <c r="AX35" s="242" t="s">
        <v>41</v>
      </c>
      <c r="AY35" s="622">
        <v>197</v>
      </c>
      <c r="AZ35" s="466"/>
      <c r="BA35" s="588"/>
      <c r="BB35" s="588">
        <v>197</v>
      </c>
      <c r="BC35" s="588"/>
      <c r="BD35" s="588"/>
      <c r="BE35" s="588"/>
      <c r="BF35" s="588"/>
      <c r="BG35" s="588"/>
      <c r="BH35" s="40">
        <v>0.50070000000000003</v>
      </c>
      <c r="BI35" s="242" t="s">
        <v>41</v>
      </c>
      <c r="BJ35" s="487"/>
    </row>
    <row r="36" spans="1:62" ht="18" customHeight="1">
      <c r="B36" s="590" t="s">
        <v>509</v>
      </c>
      <c r="C36" s="539" t="s">
        <v>1150</v>
      </c>
      <c r="D36" s="44" t="s">
        <v>19</v>
      </c>
      <c r="E36" s="421" t="s">
        <v>13</v>
      </c>
      <c r="F36" s="123" t="s">
        <v>1151</v>
      </c>
      <c r="G36" s="588"/>
      <c r="H36" s="588"/>
      <c r="I36" s="9"/>
      <c r="J36" s="242"/>
      <c r="K36" s="588"/>
      <c r="L36" s="25"/>
      <c r="M36" s="588"/>
      <c r="N36" s="588"/>
      <c r="O36" s="588"/>
      <c r="P36" s="588"/>
      <c r="Q36" s="9"/>
      <c r="R36" s="242"/>
      <c r="S36" s="588"/>
      <c r="T36" s="588"/>
      <c r="U36" s="588"/>
      <c r="V36" s="588"/>
      <c r="W36" s="588"/>
      <c r="X36" s="588"/>
      <c r="Y36" s="588"/>
      <c r="Z36" s="9"/>
      <c r="AA36" s="242"/>
      <c r="AB36" s="242"/>
      <c r="AC36" s="466"/>
      <c r="AD36" s="466"/>
      <c r="AE36" s="588"/>
      <c r="AF36" s="588"/>
      <c r="AG36" s="588"/>
      <c r="AH36" s="588"/>
      <c r="AI36" s="588"/>
      <c r="AJ36" s="588"/>
      <c r="AK36" s="588"/>
      <c r="AL36" s="9"/>
      <c r="AM36" s="242"/>
      <c r="AN36" s="466"/>
      <c r="AO36" s="466"/>
      <c r="AP36" s="588"/>
      <c r="AQ36" s="588"/>
      <c r="AR36" s="588"/>
      <c r="AS36" s="588"/>
      <c r="AT36" s="588"/>
      <c r="AU36" s="588"/>
      <c r="AV36" s="588"/>
      <c r="AW36" s="40"/>
      <c r="AX36" s="242"/>
      <c r="AY36" s="622">
        <v>1</v>
      </c>
      <c r="AZ36" s="466"/>
      <c r="BA36" s="588">
        <v>1</v>
      </c>
      <c r="BB36" s="588"/>
      <c r="BC36" s="588"/>
      <c r="BD36" s="588"/>
      <c r="BE36" s="588"/>
      <c r="BF36" s="588"/>
      <c r="BG36" s="588"/>
      <c r="BH36" s="9">
        <v>0</v>
      </c>
      <c r="BI36" s="242" t="s">
        <v>532</v>
      </c>
      <c r="BJ36" s="487"/>
    </row>
    <row r="37" spans="1:62" ht="21" customHeight="1">
      <c r="B37" s="590" t="s">
        <v>509</v>
      </c>
      <c r="C37" s="539" t="s">
        <v>1242</v>
      </c>
      <c r="D37" s="44" t="s">
        <v>49</v>
      </c>
      <c r="E37" s="421" t="s">
        <v>746</v>
      </c>
      <c r="F37" s="123" t="s">
        <v>1220</v>
      </c>
      <c r="G37" s="588"/>
      <c r="H37" s="588"/>
      <c r="I37" s="9"/>
      <c r="J37" s="242"/>
      <c r="K37" s="588"/>
      <c r="L37" s="25"/>
      <c r="M37" s="588"/>
      <c r="N37" s="588"/>
      <c r="O37" s="588"/>
      <c r="P37" s="588"/>
      <c r="Q37" s="9"/>
      <c r="R37" s="242"/>
      <c r="S37" s="588"/>
      <c r="T37" s="588"/>
      <c r="U37" s="588"/>
      <c r="V37" s="588"/>
      <c r="W37" s="588"/>
      <c r="X37" s="588"/>
      <c r="Y37" s="588"/>
      <c r="Z37" s="9"/>
      <c r="AA37" s="242"/>
      <c r="AB37" s="242"/>
      <c r="AC37" s="466"/>
      <c r="AD37" s="466"/>
      <c r="AE37" s="588"/>
      <c r="AF37" s="588"/>
      <c r="AG37" s="588"/>
      <c r="AH37" s="588"/>
      <c r="AI37" s="588"/>
      <c r="AJ37" s="588"/>
      <c r="AK37" s="588"/>
      <c r="AL37" s="9"/>
      <c r="AM37" s="242"/>
      <c r="AN37" s="466"/>
      <c r="AO37" s="466">
        <v>32</v>
      </c>
      <c r="AP37" s="466">
        <v>32</v>
      </c>
      <c r="AQ37" s="588"/>
      <c r="AR37" s="588"/>
      <c r="AS37" s="588"/>
      <c r="AT37" s="588"/>
      <c r="AU37" s="588"/>
      <c r="AV37" s="588"/>
      <c r="AW37" s="9">
        <v>0</v>
      </c>
      <c r="AX37" s="242" t="s">
        <v>532</v>
      </c>
      <c r="AY37" s="622">
        <v>32</v>
      </c>
      <c r="AZ37" s="466"/>
      <c r="BA37" s="466"/>
      <c r="BB37" s="466">
        <v>32</v>
      </c>
      <c r="BC37" s="588"/>
      <c r="BD37" s="588"/>
      <c r="BE37" s="588"/>
      <c r="BF37" s="588"/>
      <c r="BG37" s="588"/>
      <c r="BH37" s="9">
        <v>9.8500000000000004E-2</v>
      </c>
      <c r="BI37" s="242" t="s">
        <v>41</v>
      </c>
      <c r="BJ37" s="487"/>
    </row>
    <row r="38" spans="1:62" ht="20.25" customHeight="1">
      <c r="B38" s="590" t="s">
        <v>509</v>
      </c>
      <c r="C38" s="539" t="s">
        <v>1285</v>
      </c>
      <c r="D38" s="44" t="s">
        <v>1286</v>
      </c>
      <c r="E38" s="421" t="s">
        <v>1221</v>
      </c>
      <c r="F38" s="123" t="s">
        <v>1220</v>
      </c>
      <c r="G38" s="588"/>
      <c r="H38" s="588"/>
      <c r="I38" s="9"/>
      <c r="J38" s="242"/>
      <c r="K38" s="588"/>
      <c r="L38" s="25"/>
      <c r="M38" s="588"/>
      <c r="N38" s="588"/>
      <c r="O38" s="588"/>
      <c r="P38" s="588"/>
      <c r="Q38" s="9"/>
      <c r="R38" s="242"/>
      <c r="S38" s="588"/>
      <c r="T38" s="588"/>
      <c r="U38" s="588"/>
      <c r="V38" s="588"/>
      <c r="W38" s="588"/>
      <c r="X38" s="588"/>
      <c r="Y38" s="588"/>
      <c r="Z38" s="9"/>
      <c r="AA38" s="242"/>
      <c r="AB38" s="242"/>
      <c r="AC38" s="466"/>
      <c r="AD38" s="466"/>
      <c r="AE38" s="588"/>
      <c r="AF38" s="588"/>
      <c r="AG38" s="588"/>
      <c r="AH38" s="588"/>
      <c r="AI38" s="588"/>
      <c r="AJ38" s="588"/>
      <c r="AK38" s="588"/>
      <c r="AL38" s="9"/>
      <c r="AM38" s="242"/>
      <c r="AN38" s="466"/>
      <c r="AO38" s="466">
        <v>61</v>
      </c>
      <c r="AP38" s="466">
        <v>61</v>
      </c>
      <c r="AQ38" s="588"/>
      <c r="AR38" s="588"/>
      <c r="AS38" s="588"/>
      <c r="AT38" s="588"/>
      <c r="AU38" s="588"/>
      <c r="AV38" s="588"/>
      <c r="AW38" s="9">
        <v>0</v>
      </c>
      <c r="AX38" s="242" t="s">
        <v>532</v>
      </c>
      <c r="AY38" s="622">
        <v>60</v>
      </c>
      <c r="AZ38" s="466"/>
      <c r="BA38" s="466">
        <v>60</v>
      </c>
      <c r="BB38" s="588"/>
      <c r="BC38" s="588"/>
      <c r="BD38" s="588"/>
      <c r="BE38" s="588"/>
      <c r="BF38" s="588"/>
      <c r="BG38" s="588"/>
      <c r="BH38" s="9">
        <v>0</v>
      </c>
      <c r="BI38" s="242" t="s">
        <v>532</v>
      </c>
      <c r="BJ38" s="487"/>
    </row>
    <row r="39" spans="1:62" ht="20.25" customHeight="1">
      <c r="B39" s="590" t="s">
        <v>509</v>
      </c>
      <c r="C39" s="539" t="s">
        <v>1285</v>
      </c>
      <c r="D39" s="44" t="s">
        <v>1286</v>
      </c>
      <c r="E39" s="421" t="s">
        <v>1221</v>
      </c>
      <c r="F39" s="123" t="s">
        <v>1220</v>
      </c>
      <c r="G39" s="588"/>
      <c r="H39" s="588"/>
      <c r="I39" s="9"/>
      <c r="J39" s="242"/>
      <c r="K39" s="588"/>
      <c r="L39" s="25"/>
      <c r="M39" s="588"/>
      <c r="N39" s="588"/>
      <c r="O39" s="588"/>
      <c r="P39" s="588"/>
      <c r="Q39" s="9"/>
      <c r="R39" s="242"/>
      <c r="S39" s="588"/>
      <c r="T39" s="588"/>
      <c r="U39" s="588"/>
      <c r="V39" s="588"/>
      <c r="W39" s="588"/>
      <c r="X39" s="588"/>
      <c r="Y39" s="588"/>
      <c r="Z39" s="9"/>
      <c r="AA39" s="242"/>
      <c r="AB39" s="242"/>
      <c r="AC39" s="466"/>
      <c r="AD39" s="466"/>
      <c r="AE39" s="588"/>
      <c r="AF39" s="588"/>
      <c r="AG39" s="588"/>
      <c r="AH39" s="588"/>
      <c r="AI39" s="588"/>
      <c r="AJ39" s="588"/>
      <c r="AK39" s="588"/>
      <c r="AL39" s="9"/>
      <c r="AM39" s="242"/>
      <c r="AN39" s="466"/>
      <c r="AO39" s="466"/>
      <c r="AP39" s="466"/>
      <c r="AQ39" s="588"/>
      <c r="AR39" s="588"/>
      <c r="AS39" s="588"/>
      <c r="AT39" s="588"/>
      <c r="AU39" s="588"/>
      <c r="AV39" s="588"/>
      <c r="AW39" s="9"/>
      <c r="AX39" s="242"/>
      <c r="AY39" s="622">
        <v>1</v>
      </c>
      <c r="AZ39" s="466"/>
      <c r="BA39" s="466">
        <v>1</v>
      </c>
      <c r="BB39" s="588"/>
      <c r="BC39" s="588"/>
      <c r="BD39" s="588"/>
      <c r="BE39" s="588"/>
      <c r="BF39" s="588"/>
      <c r="BG39" s="588"/>
      <c r="BH39" s="9">
        <v>0</v>
      </c>
      <c r="BI39" s="242" t="s">
        <v>532</v>
      </c>
      <c r="BJ39" s="487"/>
    </row>
    <row r="40" spans="1:62" ht="20.25" customHeight="1">
      <c r="B40" s="590" t="s">
        <v>509</v>
      </c>
      <c r="C40" s="539" t="s">
        <v>1351</v>
      </c>
      <c r="D40" s="44" t="s">
        <v>19</v>
      </c>
      <c r="E40" s="421" t="s">
        <v>6</v>
      </c>
      <c r="F40" s="123" t="s">
        <v>1352</v>
      </c>
      <c r="G40" s="588"/>
      <c r="H40" s="588"/>
      <c r="I40" s="9"/>
      <c r="J40" s="242"/>
      <c r="K40" s="588"/>
      <c r="L40" s="25"/>
      <c r="M40" s="588"/>
      <c r="N40" s="588"/>
      <c r="O40" s="588"/>
      <c r="P40" s="588"/>
      <c r="Q40" s="9"/>
      <c r="R40" s="242"/>
      <c r="S40" s="588"/>
      <c r="T40" s="588"/>
      <c r="U40" s="588"/>
      <c r="V40" s="588"/>
      <c r="W40" s="588"/>
      <c r="X40" s="588"/>
      <c r="Y40" s="588"/>
      <c r="Z40" s="9"/>
      <c r="AA40" s="242"/>
      <c r="AB40" s="242"/>
      <c r="AC40" s="466"/>
      <c r="AD40" s="466"/>
      <c r="AE40" s="588"/>
      <c r="AF40" s="588"/>
      <c r="AG40" s="588"/>
      <c r="AH40" s="588"/>
      <c r="AI40" s="588"/>
      <c r="AJ40" s="588"/>
      <c r="AK40" s="588"/>
      <c r="AL40" s="9"/>
      <c r="AM40" s="242"/>
      <c r="AN40" s="466"/>
      <c r="AO40" s="466"/>
      <c r="AP40" s="466"/>
      <c r="AQ40" s="588"/>
      <c r="AR40" s="588"/>
      <c r="AS40" s="588"/>
      <c r="AT40" s="588"/>
      <c r="AU40" s="588"/>
      <c r="AV40" s="588"/>
      <c r="AW40" s="9"/>
      <c r="AX40" s="242"/>
      <c r="AY40" s="466"/>
      <c r="AZ40" s="622">
        <v>67</v>
      </c>
      <c r="BA40" s="466">
        <v>67</v>
      </c>
      <c r="BB40" s="588"/>
      <c r="BC40" s="588"/>
      <c r="BD40" s="588"/>
      <c r="BE40" s="588"/>
      <c r="BF40" s="588"/>
      <c r="BG40" s="588"/>
      <c r="BH40" s="9">
        <v>0</v>
      </c>
      <c r="BI40" s="242" t="s">
        <v>532</v>
      </c>
      <c r="BJ40" s="487"/>
    </row>
    <row r="41" spans="1:62" ht="20.25" customHeight="1">
      <c r="B41" s="590" t="s">
        <v>509</v>
      </c>
      <c r="C41" s="539" t="s">
        <v>1353</v>
      </c>
      <c r="D41" s="44" t="s">
        <v>1354</v>
      </c>
      <c r="E41" s="421" t="s">
        <v>1355</v>
      </c>
      <c r="F41" s="123" t="s">
        <v>1352</v>
      </c>
      <c r="G41" s="588"/>
      <c r="H41" s="588"/>
      <c r="I41" s="9"/>
      <c r="J41" s="242"/>
      <c r="K41" s="588"/>
      <c r="L41" s="25"/>
      <c r="M41" s="588"/>
      <c r="N41" s="588"/>
      <c r="O41" s="588"/>
      <c r="P41" s="588"/>
      <c r="Q41" s="9"/>
      <c r="R41" s="242"/>
      <c r="S41" s="588"/>
      <c r="T41" s="588"/>
      <c r="U41" s="588"/>
      <c r="V41" s="588"/>
      <c r="W41" s="588"/>
      <c r="X41" s="588"/>
      <c r="Y41" s="588"/>
      <c r="Z41" s="9"/>
      <c r="AA41" s="242"/>
      <c r="AB41" s="242"/>
      <c r="AC41" s="466"/>
      <c r="AD41" s="466"/>
      <c r="AE41" s="588"/>
      <c r="AF41" s="588"/>
      <c r="AG41" s="588"/>
      <c r="AH41" s="588"/>
      <c r="AI41" s="588"/>
      <c r="AJ41" s="588"/>
      <c r="AK41" s="588"/>
      <c r="AL41" s="9"/>
      <c r="AM41" s="242"/>
      <c r="AN41" s="466"/>
      <c r="AO41" s="466"/>
      <c r="AP41" s="466"/>
      <c r="AQ41" s="588"/>
      <c r="AR41" s="588"/>
      <c r="AS41" s="588"/>
      <c r="AT41" s="588"/>
      <c r="AU41" s="588"/>
      <c r="AV41" s="588"/>
      <c r="AW41" s="9"/>
      <c r="AX41" s="242"/>
      <c r="AY41" s="466"/>
      <c r="AZ41" s="622">
        <v>57</v>
      </c>
      <c r="BA41" s="466">
        <v>57</v>
      </c>
      <c r="BB41" s="588"/>
      <c r="BC41" s="588"/>
      <c r="BD41" s="588"/>
      <c r="BE41" s="588"/>
      <c r="BF41" s="588"/>
      <c r="BG41" s="588"/>
      <c r="BH41" s="9">
        <v>0</v>
      </c>
      <c r="BI41" s="242" t="s">
        <v>532</v>
      </c>
      <c r="BJ41" s="487"/>
    </row>
    <row r="42" spans="1:62" ht="20.25" customHeight="1">
      <c r="B42" s="590" t="s">
        <v>509</v>
      </c>
      <c r="C42" s="539" t="s">
        <v>1356</v>
      </c>
      <c r="D42" s="44" t="s">
        <v>1357</v>
      </c>
      <c r="E42" s="421" t="s">
        <v>6</v>
      </c>
      <c r="F42" s="123" t="s">
        <v>1352</v>
      </c>
      <c r="G42" s="588"/>
      <c r="H42" s="588"/>
      <c r="I42" s="9"/>
      <c r="J42" s="242"/>
      <c r="K42" s="588"/>
      <c r="L42" s="25"/>
      <c r="M42" s="588"/>
      <c r="N42" s="588"/>
      <c r="O42" s="588"/>
      <c r="P42" s="588"/>
      <c r="Q42" s="9"/>
      <c r="R42" s="242"/>
      <c r="S42" s="588"/>
      <c r="T42" s="588"/>
      <c r="U42" s="588"/>
      <c r="V42" s="588"/>
      <c r="W42" s="588"/>
      <c r="X42" s="588"/>
      <c r="Y42" s="588"/>
      <c r="Z42" s="9"/>
      <c r="AA42" s="242"/>
      <c r="AB42" s="242"/>
      <c r="AC42" s="466"/>
      <c r="AD42" s="466"/>
      <c r="AE42" s="588"/>
      <c r="AF42" s="588"/>
      <c r="AG42" s="588"/>
      <c r="AH42" s="588"/>
      <c r="AI42" s="588"/>
      <c r="AJ42" s="588"/>
      <c r="AK42" s="588"/>
      <c r="AL42" s="9"/>
      <c r="AM42" s="242"/>
      <c r="AN42" s="466"/>
      <c r="AO42" s="466"/>
      <c r="AP42" s="466"/>
      <c r="AQ42" s="588"/>
      <c r="AR42" s="588"/>
      <c r="AS42" s="588"/>
      <c r="AT42" s="588"/>
      <c r="AU42" s="588"/>
      <c r="AV42" s="588"/>
      <c r="AW42" s="9"/>
      <c r="AX42" s="242"/>
      <c r="AY42" s="466"/>
      <c r="AZ42" s="622">
        <v>63</v>
      </c>
      <c r="BA42" s="466">
        <v>63</v>
      </c>
      <c r="BB42" s="588"/>
      <c r="BC42" s="588"/>
      <c r="BD42" s="588"/>
      <c r="BE42" s="588"/>
      <c r="BF42" s="588"/>
      <c r="BG42" s="588"/>
      <c r="BH42" s="9">
        <v>0</v>
      </c>
      <c r="BI42" s="242" t="s">
        <v>532</v>
      </c>
      <c r="BJ42" s="487"/>
    </row>
    <row r="43" spans="1:62" s="5" customFormat="1" ht="18" customHeight="1">
      <c r="A43" s="517"/>
      <c r="B43" s="523" t="s">
        <v>510</v>
      </c>
      <c r="C43" s="523"/>
      <c r="D43" s="523"/>
      <c r="E43" s="523"/>
      <c r="F43" s="540"/>
      <c r="G43" s="51">
        <f>SUM(G44:G62)</f>
        <v>197</v>
      </c>
      <c r="H43" s="51">
        <f>SUM(H44:H62)</f>
        <v>596</v>
      </c>
      <c r="I43" s="52"/>
      <c r="J43" s="257"/>
      <c r="K43" s="51">
        <f>SUM(K44:K62)</f>
        <v>596</v>
      </c>
      <c r="L43" s="51">
        <f>SUM(L44:L67)</f>
        <v>65</v>
      </c>
      <c r="M43" s="51">
        <f>SUM(M44:M67)</f>
        <v>451</v>
      </c>
      <c r="N43" s="51">
        <f>SUM(N44:N67)</f>
        <v>277</v>
      </c>
      <c r="O43" s="51">
        <f>SUM(O44:O67)</f>
        <v>0</v>
      </c>
      <c r="P43" s="51">
        <f>SUM(P44:P67)</f>
        <v>0</v>
      </c>
      <c r="Q43" s="52"/>
      <c r="R43" s="257"/>
      <c r="S43" s="51">
        <f>SUM(S44:S62)</f>
        <v>0</v>
      </c>
      <c r="T43" s="51">
        <f>SUM(T44:T62)</f>
        <v>0</v>
      </c>
      <c r="U43" s="51">
        <f>SUM(U44:U67)</f>
        <v>65</v>
      </c>
      <c r="V43" s="51">
        <f>SUM(V44:V67)</f>
        <v>451</v>
      </c>
      <c r="W43" s="51">
        <f>SUM(W44:W67)</f>
        <v>0</v>
      </c>
      <c r="X43" s="51">
        <f>SUM(X44:X67)</f>
        <v>0</v>
      </c>
      <c r="Y43" s="51">
        <f>SUM(Y44:Y67)</f>
        <v>0</v>
      </c>
      <c r="Z43" s="52"/>
      <c r="AA43" s="257"/>
      <c r="AB43" s="257"/>
      <c r="AC43" s="51">
        <f>SUM(AC44:AC75)</f>
        <v>571</v>
      </c>
      <c r="AD43" s="51">
        <f t="shared" ref="AD43:AM43" si="5">SUM(AD44:AD75)</f>
        <v>0</v>
      </c>
      <c r="AE43" s="51">
        <f>SUM(AE44:AE75)</f>
        <v>66</v>
      </c>
      <c r="AF43" s="51">
        <f t="shared" si="5"/>
        <v>504</v>
      </c>
      <c r="AG43" s="51">
        <f t="shared" si="5"/>
        <v>1</v>
      </c>
      <c r="AH43" s="51">
        <f t="shared" si="5"/>
        <v>0</v>
      </c>
      <c r="AI43" s="51">
        <f t="shared" si="5"/>
        <v>0</v>
      </c>
      <c r="AJ43" s="51">
        <f t="shared" si="5"/>
        <v>0</v>
      </c>
      <c r="AK43" s="51">
        <f t="shared" si="5"/>
        <v>0</v>
      </c>
      <c r="AL43" s="51">
        <f t="shared" si="5"/>
        <v>12.207499999999998</v>
      </c>
      <c r="AM43" s="51">
        <f t="shared" si="5"/>
        <v>0</v>
      </c>
      <c r="AN43" s="51">
        <f>SUM(AN44:AN80)</f>
        <v>571</v>
      </c>
      <c r="AO43" s="51">
        <f>SUM(AO44:AO81)</f>
        <v>544</v>
      </c>
      <c r="AP43" s="51">
        <f>SUM(AP44:AP83)</f>
        <v>185</v>
      </c>
      <c r="AQ43" s="51">
        <f t="shared" ref="AQ43:AV43" si="6">SUM(AQ44:AQ80)</f>
        <v>494</v>
      </c>
      <c r="AR43" s="51">
        <f t="shared" si="6"/>
        <v>436</v>
      </c>
      <c r="AS43" s="51">
        <f t="shared" si="6"/>
        <v>0</v>
      </c>
      <c r="AT43" s="51">
        <f t="shared" si="6"/>
        <v>0</v>
      </c>
      <c r="AU43" s="51">
        <f t="shared" si="6"/>
        <v>0</v>
      </c>
      <c r="AV43" s="51">
        <f t="shared" si="6"/>
        <v>0</v>
      </c>
      <c r="AW43" s="52"/>
      <c r="AX43" s="257"/>
      <c r="AY43" s="51">
        <f>SUM(AY44:AY83)</f>
        <v>597</v>
      </c>
      <c r="AZ43" s="51">
        <f t="shared" ref="AZ43:BF43" si="7">SUM(AZ44:AZ83)</f>
        <v>193</v>
      </c>
      <c r="BA43" s="51">
        <f t="shared" si="7"/>
        <v>142</v>
      </c>
      <c r="BB43" s="51">
        <f t="shared" si="7"/>
        <v>533</v>
      </c>
      <c r="BC43" s="51">
        <f t="shared" si="7"/>
        <v>55</v>
      </c>
      <c r="BD43" s="51">
        <f t="shared" si="7"/>
        <v>0</v>
      </c>
      <c r="BE43" s="51">
        <f t="shared" si="7"/>
        <v>0</v>
      </c>
      <c r="BF43" s="51">
        <f t="shared" si="7"/>
        <v>60</v>
      </c>
      <c r="BG43" s="51">
        <f>SUM(BG44:BG81)</f>
        <v>0</v>
      </c>
      <c r="BH43" s="52"/>
      <c r="BI43" s="257"/>
      <c r="BJ43" s="487"/>
    </row>
    <row r="44" spans="1:62" s="15" customFormat="1" ht="4.5" hidden="1" customHeight="1">
      <c r="A44" s="517"/>
      <c r="B44" s="524" t="s">
        <v>510</v>
      </c>
      <c r="C44" s="421" t="s">
        <v>29</v>
      </c>
      <c r="D44" s="421" t="s">
        <v>971</v>
      </c>
      <c r="E44" s="421" t="s">
        <v>31</v>
      </c>
      <c r="F44" s="421"/>
      <c r="G44" s="6">
        <v>23</v>
      </c>
      <c r="H44" s="6"/>
      <c r="I44" s="9">
        <v>1</v>
      </c>
      <c r="J44" s="242" t="s">
        <v>17</v>
      </c>
      <c r="K44" s="6"/>
      <c r="L44" s="6"/>
      <c r="M44" s="6"/>
      <c r="N44" s="6"/>
      <c r="O44" s="6"/>
      <c r="P44" s="6"/>
      <c r="Q44" s="9"/>
      <c r="R44" s="242"/>
      <c r="S44" s="6"/>
      <c r="T44" s="6"/>
      <c r="U44" s="6"/>
      <c r="V44" s="6"/>
      <c r="W44" s="6"/>
      <c r="X44" s="6"/>
      <c r="Y44" s="6"/>
      <c r="Z44" s="9"/>
      <c r="AA44" s="242"/>
      <c r="AB44" s="242"/>
      <c r="AC44" s="6"/>
      <c r="AD44" s="6"/>
      <c r="AE44" s="6"/>
      <c r="AF44" s="6"/>
      <c r="AG44" s="6"/>
      <c r="AH44" s="6"/>
      <c r="AI44" s="6"/>
      <c r="AJ44" s="6"/>
      <c r="AK44" s="6"/>
      <c r="AL44" s="9"/>
      <c r="AM44" s="242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242"/>
      <c r="AY44" s="588"/>
      <c r="AZ44" s="588"/>
      <c r="BA44" s="588"/>
      <c r="BB44" s="588"/>
      <c r="BC44" s="588"/>
      <c r="BD44" s="588"/>
      <c r="BE44" s="588"/>
      <c r="BF44" s="588"/>
      <c r="BG44" s="588"/>
      <c r="BH44" s="9"/>
      <c r="BI44" s="242"/>
      <c r="BJ44" s="51">
        <f>SUM(BJ45:BJ84)</f>
        <v>0</v>
      </c>
    </row>
    <row r="45" spans="1:62" s="15" customFormat="1" ht="4.5" hidden="1" customHeight="1">
      <c r="A45" s="517"/>
      <c r="B45" s="524" t="s">
        <v>510</v>
      </c>
      <c r="C45" s="121" t="s">
        <v>32</v>
      </c>
      <c r="D45" s="421" t="s">
        <v>33</v>
      </c>
      <c r="E45" s="421" t="s">
        <v>34</v>
      </c>
      <c r="F45" s="421"/>
      <c r="G45" s="6">
        <v>47</v>
      </c>
      <c r="H45" s="6"/>
      <c r="I45" s="9">
        <v>1</v>
      </c>
      <c r="J45" s="242" t="s">
        <v>17</v>
      </c>
      <c r="K45" s="6"/>
      <c r="L45" s="6"/>
      <c r="M45" s="6"/>
      <c r="N45" s="6"/>
      <c r="O45" s="6"/>
      <c r="P45" s="6"/>
      <c r="Q45" s="9"/>
      <c r="R45" s="242"/>
      <c r="S45" s="6"/>
      <c r="T45" s="6"/>
      <c r="U45" s="6"/>
      <c r="V45" s="6"/>
      <c r="W45" s="6"/>
      <c r="X45" s="6"/>
      <c r="Y45" s="6"/>
      <c r="Z45" s="9"/>
      <c r="AA45" s="242"/>
      <c r="AB45" s="242"/>
      <c r="AC45" s="6"/>
      <c r="AD45" s="6"/>
      <c r="AE45" s="6"/>
      <c r="AF45" s="6"/>
      <c r="AG45" s="6"/>
      <c r="AH45" s="6"/>
      <c r="AI45" s="6"/>
      <c r="AJ45" s="6"/>
      <c r="AK45" s="6"/>
      <c r="AL45" s="9"/>
      <c r="AM45" s="242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242"/>
      <c r="AY45" s="588"/>
      <c r="AZ45" s="588"/>
      <c r="BA45" s="588"/>
      <c r="BB45" s="588"/>
      <c r="BC45" s="588"/>
      <c r="BD45" s="588"/>
      <c r="BE45" s="588"/>
      <c r="BF45" s="588"/>
      <c r="BG45" s="588"/>
      <c r="BH45" s="9"/>
      <c r="BI45" s="242"/>
      <c r="BJ45" s="489"/>
    </row>
    <row r="46" spans="1:62" s="15" customFormat="1" ht="24.75" hidden="1" customHeight="1">
      <c r="A46" s="517">
        <v>253</v>
      </c>
      <c r="B46" s="590" t="s">
        <v>510</v>
      </c>
      <c r="C46" s="247" t="s">
        <v>749</v>
      </c>
      <c r="D46" s="414" t="s">
        <v>176</v>
      </c>
      <c r="E46" s="95" t="s">
        <v>35</v>
      </c>
      <c r="F46" s="123" t="s">
        <v>672</v>
      </c>
      <c r="G46" s="588" t="s">
        <v>0</v>
      </c>
      <c r="H46" s="588">
        <v>105</v>
      </c>
      <c r="I46" s="9">
        <v>0.63339999999999996</v>
      </c>
      <c r="J46" s="242" t="s">
        <v>41</v>
      </c>
      <c r="K46" s="588">
        <v>105</v>
      </c>
      <c r="L46" s="588"/>
      <c r="M46" s="588">
        <v>105</v>
      </c>
      <c r="N46" s="588"/>
      <c r="O46" s="588"/>
      <c r="P46" s="588"/>
      <c r="Q46" s="9">
        <v>0.71819999999999995</v>
      </c>
      <c r="R46" s="242" t="s">
        <v>41</v>
      </c>
      <c r="S46" s="588"/>
      <c r="T46" s="588"/>
      <c r="U46" s="588"/>
      <c r="V46" s="588">
        <v>105</v>
      </c>
      <c r="W46" s="588"/>
      <c r="X46" s="588"/>
      <c r="Y46" s="588"/>
      <c r="Z46" s="9">
        <v>0.71819999999999995</v>
      </c>
      <c r="AA46" s="242" t="s">
        <v>41</v>
      </c>
      <c r="AB46" s="242"/>
      <c r="AC46" s="588">
        <v>105</v>
      </c>
      <c r="AD46" s="588"/>
      <c r="AE46" s="588"/>
      <c r="AF46" s="588">
        <v>105</v>
      </c>
      <c r="AG46" s="588"/>
      <c r="AH46" s="588"/>
      <c r="AI46" s="588"/>
      <c r="AJ46" s="588"/>
      <c r="AK46" s="588"/>
      <c r="AL46" s="9">
        <v>0.75229999999999997</v>
      </c>
      <c r="AM46" s="242" t="s">
        <v>41</v>
      </c>
      <c r="AN46" s="588">
        <v>105</v>
      </c>
      <c r="AO46" s="588"/>
      <c r="AP46" s="588"/>
      <c r="AQ46" s="588"/>
      <c r="AR46" s="588">
        <v>105</v>
      </c>
      <c r="AS46" s="588"/>
      <c r="AT46" s="588"/>
      <c r="AU46" s="588"/>
      <c r="AV46" s="588"/>
      <c r="AW46" s="9">
        <v>1</v>
      </c>
      <c r="AX46" s="242" t="s">
        <v>668</v>
      </c>
      <c r="AY46" s="588"/>
      <c r="AZ46" s="588"/>
      <c r="BA46" s="588"/>
      <c r="BB46" s="588"/>
      <c r="BC46" s="588"/>
      <c r="BD46" s="588"/>
      <c r="BE46" s="588"/>
      <c r="BF46" s="588"/>
      <c r="BG46" s="588"/>
      <c r="BH46" s="9">
        <v>1</v>
      </c>
      <c r="BI46" s="242" t="s">
        <v>668</v>
      </c>
      <c r="BJ46" s="489"/>
    </row>
    <row r="47" spans="1:62" s="15" customFormat="1" ht="25.5" customHeight="1">
      <c r="A47" s="517"/>
      <c r="B47" s="590" t="s">
        <v>510</v>
      </c>
      <c r="C47" s="247" t="s">
        <v>749</v>
      </c>
      <c r="D47" s="414" t="s">
        <v>176</v>
      </c>
      <c r="E47" s="95" t="s">
        <v>35</v>
      </c>
      <c r="F47" s="123" t="s">
        <v>672</v>
      </c>
      <c r="G47" s="588"/>
      <c r="H47" s="588">
        <v>2</v>
      </c>
      <c r="I47" s="9">
        <v>0</v>
      </c>
      <c r="J47" s="242" t="s">
        <v>532</v>
      </c>
      <c r="K47" s="588">
        <v>2</v>
      </c>
      <c r="L47" s="588">
        <v>2</v>
      </c>
      <c r="M47" s="588"/>
      <c r="N47" s="588"/>
      <c r="O47" s="588"/>
      <c r="P47" s="588"/>
      <c r="Q47" s="9">
        <v>0</v>
      </c>
      <c r="R47" s="242" t="s">
        <v>532</v>
      </c>
      <c r="S47" s="588"/>
      <c r="T47" s="588"/>
      <c r="U47" s="588">
        <v>2</v>
      </c>
      <c r="V47" s="588"/>
      <c r="W47" s="588"/>
      <c r="X47" s="588"/>
      <c r="Y47" s="588"/>
      <c r="Z47" s="9">
        <v>0</v>
      </c>
      <c r="AA47" s="242" t="s">
        <v>532</v>
      </c>
      <c r="AB47" s="242"/>
      <c r="AC47" s="588">
        <v>2</v>
      </c>
      <c r="AD47" s="588"/>
      <c r="AE47" s="588">
        <v>2</v>
      </c>
      <c r="AF47" s="588"/>
      <c r="AG47" s="588"/>
      <c r="AH47" s="588"/>
      <c r="AI47" s="588"/>
      <c r="AJ47" s="588"/>
      <c r="AK47" s="588"/>
      <c r="AL47" s="9">
        <v>0</v>
      </c>
      <c r="AM47" s="242" t="s">
        <v>532</v>
      </c>
      <c r="AN47" s="588">
        <v>2</v>
      </c>
      <c r="AO47" s="588"/>
      <c r="AP47" s="588">
        <v>2</v>
      </c>
      <c r="AQ47" s="588"/>
      <c r="AR47" s="588"/>
      <c r="AS47" s="588"/>
      <c r="AT47" s="588"/>
      <c r="AU47" s="588"/>
      <c r="AV47" s="588"/>
      <c r="AW47" s="9">
        <v>0</v>
      </c>
      <c r="AX47" s="242" t="s">
        <v>532</v>
      </c>
      <c r="AY47" s="588"/>
      <c r="AZ47" s="289">
        <v>2</v>
      </c>
      <c r="BA47" s="588">
        <v>2</v>
      </c>
      <c r="BB47" s="588"/>
      <c r="BC47" s="588"/>
      <c r="BD47" s="588"/>
      <c r="BE47" s="588"/>
      <c r="BF47" s="588"/>
      <c r="BG47" s="588"/>
      <c r="BH47" s="9">
        <v>0</v>
      </c>
      <c r="BI47" s="242" t="s">
        <v>532</v>
      </c>
      <c r="BJ47" s="617" t="s">
        <v>1340</v>
      </c>
    </row>
    <row r="48" spans="1:62" s="15" customFormat="1" ht="33.75">
      <c r="A48" s="517">
        <v>254</v>
      </c>
      <c r="B48" s="590" t="s">
        <v>510</v>
      </c>
      <c r="C48" s="414" t="s">
        <v>748</v>
      </c>
      <c r="D48" s="414" t="s">
        <v>176</v>
      </c>
      <c r="E48" s="350" t="s">
        <v>755</v>
      </c>
      <c r="F48" s="123" t="s">
        <v>672</v>
      </c>
      <c r="G48" s="588" t="s">
        <v>0</v>
      </c>
      <c r="H48" s="14">
        <v>70</v>
      </c>
      <c r="I48" s="9">
        <v>0.37190000000000001</v>
      </c>
      <c r="J48" s="242" t="s">
        <v>41</v>
      </c>
      <c r="K48" s="588">
        <v>70</v>
      </c>
      <c r="L48" s="588"/>
      <c r="M48" s="588">
        <v>70</v>
      </c>
      <c r="N48" s="588"/>
      <c r="O48" s="588"/>
      <c r="P48" s="588"/>
      <c r="Q48" s="9">
        <v>0.44140000000000001</v>
      </c>
      <c r="R48" s="242" t="s">
        <v>41</v>
      </c>
      <c r="S48" s="588"/>
      <c r="T48" s="588"/>
      <c r="U48" s="588"/>
      <c r="V48" s="588">
        <v>70</v>
      </c>
      <c r="W48" s="588"/>
      <c r="X48" s="588"/>
      <c r="Y48" s="588"/>
      <c r="Z48" s="9">
        <v>0.44140000000000001</v>
      </c>
      <c r="AA48" s="242" t="s">
        <v>41</v>
      </c>
      <c r="AB48" s="242"/>
      <c r="AC48" s="588">
        <v>70</v>
      </c>
      <c r="AD48" s="588"/>
      <c r="AE48" s="588"/>
      <c r="AF48" s="588">
        <v>70</v>
      </c>
      <c r="AG48" s="588"/>
      <c r="AH48" s="588"/>
      <c r="AI48" s="588"/>
      <c r="AJ48" s="588"/>
      <c r="AK48" s="588"/>
      <c r="AL48" s="9">
        <v>0.51770000000000005</v>
      </c>
      <c r="AM48" s="242" t="s">
        <v>41</v>
      </c>
      <c r="AN48" s="588">
        <v>70</v>
      </c>
      <c r="AO48" s="588"/>
      <c r="AP48" s="588"/>
      <c r="AQ48" s="588">
        <v>70</v>
      </c>
      <c r="AR48" s="588"/>
      <c r="AS48" s="588"/>
      <c r="AT48" s="588"/>
      <c r="AU48" s="588"/>
      <c r="AV48" s="588"/>
      <c r="AW48" s="9">
        <v>0.88780000000000003</v>
      </c>
      <c r="AX48" s="242" t="s">
        <v>41</v>
      </c>
      <c r="AY48" s="588"/>
      <c r="AZ48" s="289">
        <v>70</v>
      </c>
      <c r="BA48" s="588"/>
      <c r="BB48" s="588">
        <v>70</v>
      </c>
      <c r="BC48" s="588"/>
      <c r="BD48" s="588"/>
      <c r="BE48" s="588"/>
      <c r="BF48" s="588"/>
      <c r="BG48" s="588"/>
      <c r="BH48" s="9">
        <v>0.88780000000000003</v>
      </c>
      <c r="BI48" s="242" t="s">
        <v>41</v>
      </c>
      <c r="BJ48" s="489"/>
    </row>
    <row r="49" spans="1:62" s="15" customFormat="1" ht="36" customHeight="1">
      <c r="A49" s="517"/>
      <c r="B49" s="590" t="s">
        <v>510</v>
      </c>
      <c r="C49" s="414" t="s">
        <v>1153</v>
      </c>
      <c r="D49" s="414" t="s">
        <v>176</v>
      </c>
      <c r="E49" s="350" t="s">
        <v>755</v>
      </c>
      <c r="F49" s="123" t="s">
        <v>672</v>
      </c>
      <c r="G49" s="588"/>
      <c r="H49" s="14">
        <v>6</v>
      </c>
      <c r="I49" s="9">
        <v>0</v>
      </c>
      <c r="J49" s="242" t="s">
        <v>532</v>
      </c>
      <c r="K49" s="588">
        <v>6</v>
      </c>
      <c r="L49" s="588">
        <v>6</v>
      </c>
      <c r="M49" s="588"/>
      <c r="N49" s="588"/>
      <c r="O49" s="588"/>
      <c r="P49" s="588"/>
      <c r="Q49" s="9">
        <v>0</v>
      </c>
      <c r="R49" s="242" t="s">
        <v>532</v>
      </c>
      <c r="S49" s="588"/>
      <c r="T49" s="588"/>
      <c r="U49" s="588">
        <v>6</v>
      </c>
      <c r="V49" s="588"/>
      <c r="W49" s="588"/>
      <c r="X49" s="588"/>
      <c r="Y49" s="588"/>
      <c r="Z49" s="9">
        <v>0</v>
      </c>
      <c r="AA49" s="242" t="s">
        <v>532</v>
      </c>
      <c r="AB49" s="242"/>
      <c r="AC49" s="588">
        <v>6</v>
      </c>
      <c r="AD49" s="588"/>
      <c r="AE49" s="588">
        <v>6</v>
      </c>
      <c r="AF49" s="588"/>
      <c r="AG49" s="588"/>
      <c r="AH49" s="588"/>
      <c r="AI49" s="588"/>
      <c r="AJ49" s="588"/>
      <c r="AK49" s="588"/>
      <c r="AL49" s="9">
        <v>0</v>
      </c>
      <c r="AM49" s="242" t="s">
        <v>532</v>
      </c>
      <c r="AN49" s="588">
        <v>6</v>
      </c>
      <c r="AO49" s="588"/>
      <c r="AP49" s="588">
        <v>6</v>
      </c>
      <c r="AQ49" s="588"/>
      <c r="AR49" s="588"/>
      <c r="AS49" s="588"/>
      <c r="AT49" s="588"/>
      <c r="AU49" s="588"/>
      <c r="AV49" s="588"/>
      <c r="AW49" s="9">
        <v>0</v>
      </c>
      <c r="AX49" s="242" t="s">
        <v>532</v>
      </c>
      <c r="AY49" s="588"/>
      <c r="AZ49" s="289">
        <v>6</v>
      </c>
      <c r="BA49" s="588">
        <v>6</v>
      </c>
      <c r="BB49" s="588"/>
      <c r="BC49" s="588"/>
      <c r="BD49" s="588"/>
      <c r="BE49" s="588"/>
      <c r="BF49" s="588"/>
      <c r="BG49" s="588"/>
      <c r="BH49" s="9">
        <v>0</v>
      </c>
      <c r="BI49" s="242" t="s">
        <v>532</v>
      </c>
      <c r="BJ49" s="489"/>
    </row>
    <row r="50" spans="1:62" s="15" customFormat="1" ht="22.5" hidden="1">
      <c r="A50" s="517"/>
      <c r="B50" s="590" t="s">
        <v>510</v>
      </c>
      <c r="C50" s="350" t="s">
        <v>36</v>
      </c>
      <c r="D50" s="350" t="s">
        <v>19</v>
      </c>
      <c r="E50" s="350" t="s">
        <v>755</v>
      </c>
      <c r="F50" s="123" t="s">
        <v>672</v>
      </c>
      <c r="G50" s="14">
        <v>49</v>
      </c>
      <c r="H50" s="588"/>
      <c r="I50" s="9">
        <v>1</v>
      </c>
      <c r="J50" s="242" t="s">
        <v>17</v>
      </c>
      <c r="K50" s="588"/>
      <c r="L50" s="588"/>
      <c r="M50" s="588"/>
      <c r="N50" s="588"/>
      <c r="O50" s="588"/>
      <c r="P50" s="588"/>
      <c r="Q50" s="9"/>
      <c r="R50" s="242"/>
      <c r="S50" s="588"/>
      <c r="T50" s="588"/>
      <c r="U50" s="588"/>
      <c r="V50" s="588"/>
      <c r="W50" s="588"/>
      <c r="X50" s="588"/>
      <c r="Y50" s="588"/>
      <c r="Z50" s="9"/>
      <c r="AA50" s="242"/>
      <c r="AB50" s="242"/>
      <c r="AC50" s="588"/>
      <c r="AD50" s="588"/>
      <c r="AE50" s="588"/>
      <c r="AF50" s="588"/>
      <c r="AG50" s="588"/>
      <c r="AH50" s="588"/>
      <c r="AI50" s="588"/>
      <c r="AJ50" s="588"/>
      <c r="AK50" s="588"/>
      <c r="AL50" s="9"/>
      <c r="AM50" s="242"/>
      <c r="AN50" s="588"/>
      <c r="AO50" s="588"/>
      <c r="AP50" s="588"/>
      <c r="AQ50" s="588"/>
      <c r="AR50" s="588"/>
      <c r="AS50" s="588"/>
      <c r="AT50" s="588"/>
      <c r="AU50" s="588"/>
      <c r="AV50" s="588"/>
      <c r="AW50" s="9"/>
      <c r="AX50" s="242"/>
      <c r="AY50" s="588"/>
      <c r="AZ50" s="588"/>
      <c r="BA50" s="588"/>
      <c r="BB50" s="588"/>
      <c r="BC50" s="588"/>
      <c r="BD50" s="588"/>
      <c r="BE50" s="588"/>
      <c r="BF50" s="588"/>
      <c r="BG50" s="588"/>
      <c r="BH50" s="9"/>
      <c r="BI50" s="242"/>
      <c r="BJ50" s="489"/>
    </row>
    <row r="51" spans="1:62" s="15" customFormat="1" ht="22.5" hidden="1">
      <c r="A51" s="517"/>
      <c r="B51" s="590" t="s">
        <v>510</v>
      </c>
      <c r="C51" s="350" t="s">
        <v>37</v>
      </c>
      <c r="D51" s="350" t="s">
        <v>38</v>
      </c>
      <c r="E51" s="350" t="s">
        <v>40</v>
      </c>
      <c r="F51" s="421"/>
      <c r="G51" s="588">
        <v>40</v>
      </c>
      <c r="H51" s="588"/>
      <c r="I51" s="9">
        <v>1</v>
      </c>
      <c r="J51" s="242" t="s">
        <v>17</v>
      </c>
      <c r="K51" s="588"/>
      <c r="L51" s="588"/>
      <c r="M51" s="588"/>
      <c r="N51" s="588"/>
      <c r="O51" s="588"/>
      <c r="P51" s="588"/>
      <c r="Q51" s="9"/>
      <c r="R51" s="242" t="s">
        <v>0</v>
      </c>
      <c r="S51" s="588"/>
      <c r="T51" s="588"/>
      <c r="U51" s="588"/>
      <c r="V51" s="588"/>
      <c r="W51" s="588"/>
      <c r="X51" s="588"/>
      <c r="Y51" s="588"/>
      <c r="Z51" s="9"/>
      <c r="AA51" s="242" t="s">
        <v>0</v>
      </c>
      <c r="AB51" s="242"/>
      <c r="AC51" s="588"/>
      <c r="AD51" s="588"/>
      <c r="AE51" s="588"/>
      <c r="AF51" s="588"/>
      <c r="AG51" s="588"/>
      <c r="AH51" s="588"/>
      <c r="AI51" s="588"/>
      <c r="AJ51" s="588"/>
      <c r="AK51" s="588"/>
      <c r="AL51" s="9"/>
      <c r="AM51" s="242" t="s">
        <v>0</v>
      </c>
      <c r="AN51" s="588"/>
      <c r="AO51" s="588"/>
      <c r="AP51" s="588"/>
      <c r="AQ51" s="588"/>
      <c r="AR51" s="588"/>
      <c r="AS51" s="588"/>
      <c r="AT51" s="588"/>
      <c r="AU51" s="588"/>
      <c r="AV51" s="588"/>
      <c r="AW51" s="9"/>
      <c r="AX51" s="242" t="s">
        <v>0</v>
      </c>
      <c r="AY51" s="588"/>
      <c r="AZ51" s="588"/>
      <c r="BA51" s="588"/>
      <c r="BB51" s="588"/>
      <c r="BC51" s="588"/>
      <c r="BD51" s="588"/>
      <c r="BE51" s="588"/>
      <c r="BF51" s="588"/>
      <c r="BG51" s="588"/>
      <c r="BH51" s="9"/>
      <c r="BI51" s="242" t="s">
        <v>0</v>
      </c>
      <c r="BJ51" s="489"/>
    </row>
    <row r="52" spans="1:62" s="15" customFormat="1" ht="22.5" hidden="1">
      <c r="A52" s="517"/>
      <c r="B52" s="590" t="s">
        <v>510</v>
      </c>
      <c r="C52" s="350" t="s">
        <v>39</v>
      </c>
      <c r="D52" s="350" t="s">
        <v>19</v>
      </c>
      <c r="E52" s="350" t="s">
        <v>40</v>
      </c>
      <c r="F52" s="421"/>
      <c r="G52" s="588">
        <v>38</v>
      </c>
      <c r="H52" s="588"/>
      <c r="I52" s="9">
        <v>1</v>
      </c>
      <c r="J52" s="242" t="s">
        <v>17</v>
      </c>
      <c r="K52" s="588"/>
      <c r="L52" s="588"/>
      <c r="M52" s="588"/>
      <c r="N52" s="588"/>
      <c r="O52" s="588"/>
      <c r="P52" s="588"/>
      <c r="Q52" s="9"/>
      <c r="R52" s="242"/>
      <c r="S52" s="588"/>
      <c r="T52" s="588"/>
      <c r="U52" s="588"/>
      <c r="V52" s="588"/>
      <c r="W52" s="588"/>
      <c r="X52" s="588"/>
      <c r="Y52" s="588"/>
      <c r="Z52" s="9"/>
      <c r="AA52" s="242"/>
      <c r="AB52" s="242"/>
      <c r="AC52" s="588"/>
      <c r="AD52" s="588"/>
      <c r="AE52" s="588"/>
      <c r="AF52" s="588"/>
      <c r="AG52" s="588"/>
      <c r="AH52" s="588"/>
      <c r="AI52" s="588"/>
      <c r="AJ52" s="588"/>
      <c r="AK52" s="588"/>
      <c r="AL52" s="9"/>
      <c r="AM52" s="242"/>
      <c r="AN52" s="588"/>
      <c r="AO52" s="588"/>
      <c r="AP52" s="588"/>
      <c r="AQ52" s="588"/>
      <c r="AR52" s="588"/>
      <c r="AS52" s="588"/>
      <c r="AT52" s="588"/>
      <c r="AU52" s="588"/>
      <c r="AV52" s="588"/>
      <c r="AW52" s="9"/>
      <c r="AX52" s="242"/>
      <c r="AY52" s="588"/>
      <c r="AZ52" s="588"/>
      <c r="BA52" s="588"/>
      <c r="BB52" s="588"/>
      <c r="BC52" s="588"/>
      <c r="BD52" s="588"/>
      <c r="BE52" s="588"/>
      <c r="BF52" s="588"/>
      <c r="BG52" s="588"/>
      <c r="BH52" s="9"/>
      <c r="BI52" s="242"/>
      <c r="BJ52" s="489"/>
    </row>
    <row r="53" spans="1:62" s="15" customFormat="1" ht="22.5" hidden="1">
      <c r="A53" s="517">
        <v>807</v>
      </c>
      <c r="B53" s="590" t="s">
        <v>510</v>
      </c>
      <c r="C53" s="553" t="s">
        <v>999</v>
      </c>
      <c r="D53" s="553" t="s">
        <v>19</v>
      </c>
      <c r="E53" s="553" t="s">
        <v>28</v>
      </c>
      <c r="F53" s="123" t="s">
        <v>675</v>
      </c>
      <c r="G53" s="588"/>
      <c r="H53" s="588">
        <v>31</v>
      </c>
      <c r="I53" s="9">
        <v>0.55010000000000003</v>
      </c>
      <c r="J53" s="242" t="s">
        <v>41</v>
      </c>
      <c r="K53" s="588">
        <v>31</v>
      </c>
      <c r="L53" s="588"/>
      <c r="M53" s="588"/>
      <c r="N53" s="588">
        <v>30</v>
      </c>
      <c r="O53" s="588"/>
      <c r="P53" s="588"/>
      <c r="Q53" s="9">
        <v>1</v>
      </c>
      <c r="R53" s="242" t="s">
        <v>668</v>
      </c>
      <c r="S53" s="588"/>
      <c r="T53" s="588"/>
      <c r="U53" s="588"/>
      <c r="V53" s="588"/>
      <c r="W53" s="588"/>
      <c r="X53" s="588"/>
      <c r="Y53" s="588"/>
      <c r="Z53" s="9">
        <v>1</v>
      </c>
      <c r="AA53" s="242" t="s">
        <v>668</v>
      </c>
      <c r="AB53" s="242"/>
      <c r="AC53" s="588"/>
      <c r="AD53" s="588"/>
      <c r="AE53" s="588"/>
      <c r="AF53" s="588"/>
      <c r="AG53" s="588"/>
      <c r="AH53" s="588"/>
      <c r="AI53" s="588"/>
      <c r="AJ53" s="588"/>
      <c r="AK53" s="588"/>
      <c r="AL53" s="9">
        <v>1</v>
      </c>
      <c r="AM53" s="242" t="s">
        <v>668</v>
      </c>
      <c r="AN53" s="588"/>
      <c r="AO53" s="588"/>
      <c r="AP53" s="588"/>
      <c r="AQ53" s="588"/>
      <c r="AR53" s="588"/>
      <c r="AS53" s="588"/>
      <c r="AT53" s="588"/>
      <c r="AU53" s="588"/>
      <c r="AV53" s="588"/>
      <c r="AW53" s="9">
        <v>1</v>
      </c>
      <c r="AX53" s="242" t="s">
        <v>668</v>
      </c>
      <c r="AY53" s="588"/>
      <c r="AZ53" s="588"/>
      <c r="BA53" s="588"/>
      <c r="BB53" s="588"/>
      <c r="BC53" s="588"/>
      <c r="BD53" s="588"/>
      <c r="BE53" s="588"/>
      <c r="BF53" s="588"/>
      <c r="BG53" s="588"/>
      <c r="BH53" s="9">
        <v>1</v>
      </c>
      <c r="BI53" s="242" t="s">
        <v>668</v>
      </c>
      <c r="BJ53" s="489"/>
    </row>
    <row r="54" spans="1:62" s="15" customFormat="1" ht="22.5" hidden="1">
      <c r="A54" s="517"/>
      <c r="B54" s="590" t="s">
        <v>510</v>
      </c>
      <c r="C54" s="414" t="s">
        <v>999</v>
      </c>
      <c r="D54" s="553" t="s">
        <v>19</v>
      </c>
      <c r="E54" s="553" t="s">
        <v>28</v>
      </c>
      <c r="F54" s="123" t="s">
        <v>675</v>
      </c>
      <c r="G54" s="588"/>
      <c r="H54" s="588"/>
      <c r="I54" s="9"/>
      <c r="J54" s="242"/>
      <c r="K54" s="588"/>
      <c r="L54" s="588">
        <v>1</v>
      </c>
      <c r="M54" s="588"/>
      <c r="N54" s="588"/>
      <c r="O54" s="588"/>
      <c r="P54" s="588"/>
      <c r="Q54" s="9">
        <v>0</v>
      </c>
      <c r="R54" s="242" t="s">
        <v>532</v>
      </c>
      <c r="S54" s="588"/>
      <c r="T54" s="588"/>
      <c r="U54" s="588">
        <v>1</v>
      </c>
      <c r="V54" s="588"/>
      <c r="W54" s="588"/>
      <c r="X54" s="588"/>
      <c r="Y54" s="588"/>
      <c r="Z54" s="9">
        <v>0</v>
      </c>
      <c r="AA54" s="242" t="s">
        <v>532</v>
      </c>
      <c r="AB54" s="242"/>
      <c r="AC54" s="588">
        <v>1</v>
      </c>
      <c r="AD54" s="588"/>
      <c r="AE54" s="588"/>
      <c r="AF54" s="588"/>
      <c r="AG54" s="588">
        <v>1</v>
      </c>
      <c r="AH54" s="588"/>
      <c r="AI54" s="588"/>
      <c r="AJ54" s="588"/>
      <c r="AK54" s="588"/>
      <c r="AL54" s="9">
        <v>1</v>
      </c>
      <c r="AM54" s="242" t="s">
        <v>668</v>
      </c>
      <c r="AN54" s="588">
        <v>1</v>
      </c>
      <c r="AO54" s="588"/>
      <c r="AP54" s="588"/>
      <c r="AQ54" s="588"/>
      <c r="AR54" s="588">
        <v>1</v>
      </c>
      <c r="AS54" s="588"/>
      <c r="AT54" s="588"/>
      <c r="AU54" s="588"/>
      <c r="AV54" s="588"/>
      <c r="AW54" s="9">
        <v>1</v>
      </c>
      <c r="AX54" s="242" t="s">
        <v>668</v>
      </c>
      <c r="AY54" s="588"/>
      <c r="AZ54" s="588"/>
      <c r="BA54" s="588"/>
      <c r="BB54" s="588"/>
      <c r="BC54" s="588"/>
      <c r="BD54" s="588"/>
      <c r="BE54" s="588"/>
      <c r="BF54" s="588"/>
      <c r="BG54" s="588"/>
      <c r="BH54" s="9">
        <v>1</v>
      </c>
      <c r="BI54" s="242" t="s">
        <v>668</v>
      </c>
      <c r="BJ54" s="489" t="s">
        <v>1217</v>
      </c>
    </row>
    <row r="55" spans="1:62" s="15" customFormat="1" ht="4.5" hidden="1" customHeight="1">
      <c r="A55" s="517">
        <v>811</v>
      </c>
      <c r="B55" s="590" t="s">
        <v>510</v>
      </c>
      <c r="C55" s="350" t="s">
        <v>676</v>
      </c>
      <c r="D55" s="350" t="s">
        <v>19</v>
      </c>
      <c r="E55" s="350" t="s">
        <v>28</v>
      </c>
      <c r="F55" s="123" t="s">
        <v>675</v>
      </c>
      <c r="G55" s="588"/>
      <c r="H55" s="588">
        <v>29</v>
      </c>
      <c r="I55" s="9">
        <v>0.55830000000000002</v>
      </c>
      <c r="J55" s="242" t="s">
        <v>41</v>
      </c>
      <c r="K55" s="588">
        <v>29</v>
      </c>
      <c r="L55" s="588"/>
      <c r="M55" s="588"/>
      <c r="N55" s="588">
        <v>29</v>
      </c>
      <c r="O55" s="588"/>
      <c r="P55" s="588"/>
      <c r="Q55" s="9">
        <v>1</v>
      </c>
      <c r="R55" s="242" t="s">
        <v>668</v>
      </c>
      <c r="S55" s="588"/>
      <c r="T55" s="588"/>
      <c r="U55" s="588"/>
      <c r="V55" s="588"/>
      <c r="W55" s="588"/>
      <c r="X55" s="588"/>
      <c r="Y55" s="588"/>
      <c r="Z55" s="9">
        <v>1</v>
      </c>
      <c r="AA55" s="242" t="s">
        <v>668</v>
      </c>
      <c r="AB55" s="242"/>
      <c r="AC55" s="588"/>
      <c r="AD55" s="588"/>
      <c r="AE55" s="588"/>
      <c r="AF55" s="588"/>
      <c r="AG55" s="588"/>
      <c r="AH55" s="588"/>
      <c r="AI55" s="588"/>
      <c r="AJ55" s="588"/>
      <c r="AK55" s="588"/>
      <c r="AL55" s="9">
        <v>1</v>
      </c>
      <c r="AM55" s="242" t="s">
        <v>668</v>
      </c>
      <c r="AN55" s="588"/>
      <c r="AO55" s="588"/>
      <c r="AP55" s="588"/>
      <c r="AQ55" s="588"/>
      <c r="AR55" s="588"/>
      <c r="AS55" s="588"/>
      <c r="AT55" s="588"/>
      <c r="AU55" s="588"/>
      <c r="AV55" s="588"/>
      <c r="AW55" s="9">
        <v>1</v>
      </c>
      <c r="AX55" s="242" t="s">
        <v>668</v>
      </c>
      <c r="AY55" s="588"/>
      <c r="AZ55" s="588"/>
      <c r="BA55" s="588"/>
      <c r="BB55" s="588"/>
      <c r="BC55" s="588"/>
      <c r="BD55" s="588"/>
      <c r="BE55" s="588"/>
      <c r="BF55" s="588"/>
      <c r="BG55" s="588"/>
      <c r="BH55" s="9">
        <v>1</v>
      </c>
      <c r="BI55" s="242" t="s">
        <v>668</v>
      </c>
      <c r="BJ55" s="489"/>
    </row>
    <row r="56" spans="1:62" s="15" customFormat="1" ht="4.5" hidden="1" customHeight="1">
      <c r="A56" s="517">
        <v>800</v>
      </c>
      <c r="B56" s="590" t="s">
        <v>510</v>
      </c>
      <c r="C56" s="350" t="s">
        <v>1000</v>
      </c>
      <c r="D56" s="350" t="s">
        <v>19</v>
      </c>
      <c r="E56" s="350" t="s">
        <v>28</v>
      </c>
      <c r="F56" s="123" t="s">
        <v>675</v>
      </c>
      <c r="G56" s="588"/>
      <c r="H56" s="588">
        <v>32</v>
      </c>
      <c r="I56" s="9">
        <v>0.57889999999999997</v>
      </c>
      <c r="J56" s="242" t="s">
        <v>41</v>
      </c>
      <c r="K56" s="588">
        <v>32</v>
      </c>
      <c r="L56" s="588"/>
      <c r="M56" s="588"/>
      <c r="N56" s="588">
        <v>32</v>
      </c>
      <c r="O56" s="588"/>
      <c r="P56" s="588"/>
      <c r="Q56" s="9">
        <v>1</v>
      </c>
      <c r="R56" s="242" t="s">
        <v>668</v>
      </c>
      <c r="S56" s="588"/>
      <c r="T56" s="588"/>
      <c r="U56" s="588"/>
      <c r="V56" s="588"/>
      <c r="W56" s="588"/>
      <c r="X56" s="588"/>
      <c r="Y56" s="588"/>
      <c r="Z56" s="9">
        <v>1</v>
      </c>
      <c r="AA56" s="242" t="s">
        <v>668</v>
      </c>
      <c r="AB56" s="242"/>
      <c r="AC56" s="588"/>
      <c r="AD56" s="588"/>
      <c r="AE56" s="588"/>
      <c r="AF56" s="588"/>
      <c r="AG56" s="588"/>
      <c r="AH56" s="588"/>
      <c r="AI56" s="588"/>
      <c r="AJ56" s="588"/>
      <c r="AK56" s="588"/>
      <c r="AL56" s="9">
        <v>1</v>
      </c>
      <c r="AM56" s="242" t="s">
        <v>668</v>
      </c>
      <c r="AN56" s="588"/>
      <c r="AO56" s="588"/>
      <c r="AP56" s="588"/>
      <c r="AQ56" s="588"/>
      <c r="AR56" s="588"/>
      <c r="AS56" s="588"/>
      <c r="AT56" s="588"/>
      <c r="AU56" s="588"/>
      <c r="AV56" s="588"/>
      <c r="AW56" s="9">
        <v>1</v>
      </c>
      <c r="AX56" s="242" t="s">
        <v>668</v>
      </c>
      <c r="AY56" s="588"/>
      <c r="AZ56" s="588"/>
      <c r="BA56" s="588"/>
      <c r="BB56" s="588"/>
      <c r="BC56" s="588"/>
      <c r="BD56" s="588"/>
      <c r="BE56" s="588"/>
      <c r="BF56" s="588"/>
      <c r="BG56" s="588"/>
      <c r="BH56" s="9">
        <v>1</v>
      </c>
      <c r="BI56" s="242" t="s">
        <v>668</v>
      </c>
      <c r="BJ56" s="489"/>
    </row>
    <row r="57" spans="1:62" s="15" customFormat="1" ht="4.5" hidden="1" customHeight="1">
      <c r="A57" s="517">
        <v>819</v>
      </c>
      <c r="B57" s="590" t="s">
        <v>510</v>
      </c>
      <c r="C57" s="350" t="s">
        <v>42</v>
      </c>
      <c r="D57" s="350" t="s">
        <v>43</v>
      </c>
      <c r="E57" s="350" t="s">
        <v>31</v>
      </c>
      <c r="F57" s="123" t="s">
        <v>654</v>
      </c>
      <c r="G57" s="588"/>
      <c r="H57" s="588">
        <v>61</v>
      </c>
      <c r="I57" s="9">
        <v>0.1905</v>
      </c>
      <c r="J57" s="242" t="s">
        <v>41</v>
      </c>
      <c r="K57" s="588">
        <v>61</v>
      </c>
      <c r="L57" s="588"/>
      <c r="M57" s="588"/>
      <c r="N57" s="588">
        <v>61</v>
      </c>
      <c r="O57" s="588"/>
      <c r="P57" s="588"/>
      <c r="Q57" s="9">
        <v>1</v>
      </c>
      <c r="R57" s="242" t="s">
        <v>668</v>
      </c>
      <c r="S57" s="588"/>
      <c r="T57" s="588"/>
      <c r="U57" s="588"/>
      <c r="V57" s="588"/>
      <c r="W57" s="588"/>
      <c r="X57" s="588"/>
      <c r="Y57" s="588"/>
      <c r="Z57" s="9">
        <v>1</v>
      </c>
      <c r="AA57" s="242" t="s">
        <v>668</v>
      </c>
      <c r="AB57" s="242"/>
      <c r="AC57" s="588"/>
      <c r="AD57" s="588"/>
      <c r="AE57" s="588"/>
      <c r="AF57" s="588"/>
      <c r="AG57" s="588"/>
      <c r="AH57" s="588"/>
      <c r="AI57" s="588"/>
      <c r="AJ57" s="588"/>
      <c r="AK57" s="588"/>
      <c r="AL57" s="9">
        <v>1</v>
      </c>
      <c r="AM57" s="242" t="s">
        <v>668</v>
      </c>
      <c r="AN57" s="588"/>
      <c r="AO57" s="588"/>
      <c r="AP57" s="588"/>
      <c r="AQ57" s="588"/>
      <c r="AR57" s="588"/>
      <c r="AS57" s="588"/>
      <c r="AT57" s="588"/>
      <c r="AU57" s="588"/>
      <c r="AV57" s="588"/>
      <c r="AW57" s="9">
        <v>1</v>
      </c>
      <c r="AX57" s="242" t="s">
        <v>668</v>
      </c>
      <c r="AY57" s="588"/>
      <c r="AZ57" s="588"/>
      <c r="BA57" s="588"/>
      <c r="BB57" s="588"/>
      <c r="BC57" s="588"/>
      <c r="BD57" s="588"/>
      <c r="BE57" s="588"/>
      <c r="BF57" s="588"/>
      <c r="BG57" s="588"/>
      <c r="BH57" s="9">
        <v>1</v>
      </c>
      <c r="BI57" s="242" t="s">
        <v>668</v>
      </c>
      <c r="BJ57" s="489"/>
    </row>
    <row r="58" spans="1:62" s="15" customFormat="1" ht="4.5" hidden="1" customHeight="1">
      <c r="A58" s="517">
        <v>801</v>
      </c>
      <c r="B58" s="590" t="s">
        <v>510</v>
      </c>
      <c r="C58" s="350" t="s">
        <v>44</v>
      </c>
      <c r="D58" s="350" t="s">
        <v>19</v>
      </c>
      <c r="E58" s="350" t="s">
        <v>28</v>
      </c>
      <c r="F58" s="123" t="s">
        <v>654</v>
      </c>
      <c r="G58" s="588"/>
      <c r="H58" s="588">
        <v>84</v>
      </c>
      <c r="I58" s="9">
        <v>0.4743</v>
      </c>
      <c r="J58" s="242" t="s">
        <v>41</v>
      </c>
      <c r="K58" s="588">
        <v>84</v>
      </c>
      <c r="L58" s="588"/>
      <c r="M58" s="588"/>
      <c r="N58" s="588">
        <v>84</v>
      </c>
      <c r="O58" s="588"/>
      <c r="P58" s="588"/>
      <c r="Q58" s="9">
        <v>1</v>
      </c>
      <c r="R58" s="242" t="s">
        <v>668</v>
      </c>
      <c r="S58" s="588"/>
      <c r="T58" s="588"/>
      <c r="U58" s="588"/>
      <c r="V58" s="588"/>
      <c r="W58" s="588"/>
      <c r="X58" s="588"/>
      <c r="Y58" s="588"/>
      <c r="Z58" s="9">
        <v>1</v>
      </c>
      <c r="AA58" s="242" t="s">
        <v>668</v>
      </c>
      <c r="AB58" s="242"/>
      <c r="AC58" s="588"/>
      <c r="AD58" s="588"/>
      <c r="AE58" s="588"/>
      <c r="AF58" s="588"/>
      <c r="AG58" s="588"/>
      <c r="AH58" s="588"/>
      <c r="AI58" s="588"/>
      <c r="AJ58" s="588"/>
      <c r="AK58" s="588"/>
      <c r="AL58" s="9">
        <v>1</v>
      </c>
      <c r="AM58" s="242" t="s">
        <v>668</v>
      </c>
      <c r="AN58" s="588"/>
      <c r="AO58" s="588"/>
      <c r="AP58" s="588"/>
      <c r="AQ58" s="588"/>
      <c r="AR58" s="588"/>
      <c r="AS58" s="588"/>
      <c r="AT58" s="588"/>
      <c r="AU58" s="588"/>
      <c r="AV58" s="588"/>
      <c r="AW58" s="9">
        <v>1</v>
      </c>
      <c r="AX58" s="242" t="s">
        <v>668</v>
      </c>
      <c r="AY58" s="588"/>
      <c r="AZ58" s="588"/>
      <c r="BA58" s="588"/>
      <c r="BB58" s="588"/>
      <c r="BC58" s="588"/>
      <c r="BD58" s="588"/>
      <c r="BE58" s="588"/>
      <c r="BF58" s="588"/>
      <c r="BG58" s="588"/>
      <c r="BH58" s="9">
        <v>1</v>
      </c>
      <c r="BI58" s="242" t="s">
        <v>668</v>
      </c>
      <c r="BJ58" s="489"/>
    </row>
    <row r="59" spans="1:62" s="15" customFormat="1" ht="22.5" hidden="1">
      <c r="A59" s="517">
        <v>838</v>
      </c>
      <c r="B59" s="590" t="s">
        <v>510</v>
      </c>
      <c r="C59" s="414" t="s">
        <v>45</v>
      </c>
      <c r="D59" s="414" t="s">
        <v>46</v>
      </c>
      <c r="E59" s="414" t="s">
        <v>755</v>
      </c>
      <c r="F59" s="123" t="s">
        <v>674</v>
      </c>
      <c r="G59" s="588"/>
      <c r="H59" s="588">
        <v>135</v>
      </c>
      <c r="I59" s="9">
        <v>0</v>
      </c>
      <c r="J59" s="242" t="s">
        <v>532</v>
      </c>
      <c r="K59" s="588">
        <v>135</v>
      </c>
      <c r="L59" s="588"/>
      <c r="M59" s="588">
        <v>133</v>
      </c>
      <c r="N59" s="588"/>
      <c r="O59" s="588"/>
      <c r="P59" s="588"/>
      <c r="Q59" s="9" t="s">
        <v>751</v>
      </c>
      <c r="R59" s="242" t="s">
        <v>41</v>
      </c>
      <c r="S59" s="588"/>
      <c r="T59" s="588"/>
      <c r="U59" s="588"/>
      <c r="V59" s="588">
        <v>133</v>
      </c>
      <c r="W59" s="588"/>
      <c r="X59" s="588"/>
      <c r="Y59" s="588"/>
      <c r="Z59" s="9" t="s">
        <v>751</v>
      </c>
      <c r="AA59" s="242" t="s">
        <v>41</v>
      </c>
      <c r="AB59" s="242"/>
      <c r="AC59" s="588">
        <v>133</v>
      </c>
      <c r="AD59" s="588"/>
      <c r="AE59" s="588"/>
      <c r="AF59" s="588">
        <v>133</v>
      </c>
      <c r="AG59" s="588"/>
      <c r="AH59" s="588"/>
      <c r="AI59" s="588"/>
      <c r="AJ59" s="588"/>
      <c r="AK59" s="588"/>
      <c r="AL59" s="9">
        <v>0.77010000000000001</v>
      </c>
      <c r="AM59" s="242" t="s">
        <v>41</v>
      </c>
      <c r="AN59" s="588">
        <v>133</v>
      </c>
      <c r="AO59" s="588"/>
      <c r="AP59" s="588"/>
      <c r="AQ59" s="588"/>
      <c r="AR59" s="588">
        <v>133</v>
      </c>
      <c r="AS59" s="588"/>
      <c r="AT59" s="588"/>
      <c r="AU59" s="588"/>
      <c r="AV59" s="588"/>
      <c r="AW59" s="9">
        <v>1</v>
      </c>
      <c r="AX59" s="242" t="s">
        <v>668</v>
      </c>
      <c r="AY59" s="588"/>
      <c r="AZ59" s="588"/>
      <c r="BA59" s="588"/>
      <c r="BB59" s="588"/>
      <c r="BC59" s="588"/>
      <c r="BD59" s="588"/>
      <c r="BE59" s="588"/>
      <c r="BF59" s="588"/>
      <c r="BG59" s="588"/>
      <c r="BH59" s="9">
        <v>1</v>
      </c>
      <c r="BI59" s="242" t="s">
        <v>668</v>
      </c>
      <c r="BJ59" s="489"/>
    </row>
    <row r="60" spans="1:62" s="15" customFormat="1" ht="22.5">
      <c r="A60" s="517"/>
      <c r="B60" s="590" t="s">
        <v>510</v>
      </c>
      <c r="C60" s="414" t="s">
        <v>45</v>
      </c>
      <c r="D60" s="414" t="s">
        <v>46</v>
      </c>
      <c r="E60" s="414" t="s">
        <v>755</v>
      </c>
      <c r="F60" s="123" t="s">
        <v>674</v>
      </c>
      <c r="G60" s="588"/>
      <c r="H60" s="588"/>
      <c r="I60" s="9"/>
      <c r="J60" s="242"/>
      <c r="K60" s="588"/>
      <c r="L60" s="588">
        <v>2</v>
      </c>
      <c r="M60" s="588"/>
      <c r="N60" s="588"/>
      <c r="O60" s="588"/>
      <c r="P60" s="588"/>
      <c r="Q60" s="9">
        <v>0</v>
      </c>
      <c r="R60" s="242" t="s">
        <v>532</v>
      </c>
      <c r="S60" s="588"/>
      <c r="T60" s="588"/>
      <c r="U60" s="588">
        <v>2</v>
      </c>
      <c r="V60" s="588"/>
      <c r="W60" s="588"/>
      <c r="X60" s="588"/>
      <c r="Y60" s="588"/>
      <c r="Z60" s="9">
        <v>0</v>
      </c>
      <c r="AA60" s="242" t="s">
        <v>532</v>
      </c>
      <c r="AB60" s="242"/>
      <c r="AC60" s="588">
        <v>2</v>
      </c>
      <c r="AD60" s="588"/>
      <c r="AE60" s="588">
        <v>2</v>
      </c>
      <c r="AF60" s="588"/>
      <c r="AG60" s="588"/>
      <c r="AH60" s="588"/>
      <c r="AI60" s="588"/>
      <c r="AJ60" s="588"/>
      <c r="AK60" s="588"/>
      <c r="AL60" s="9">
        <v>0</v>
      </c>
      <c r="AM60" s="242" t="s">
        <v>532</v>
      </c>
      <c r="AN60" s="588">
        <v>2</v>
      </c>
      <c r="AO60" s="588"/>
      <c r="AP60" s="588">
        <v>2</v>
      </c>
      <c r="AQ60" s="588"/>
      <c r="AR60" s="588"/>
      <c r="AS60" s="588"/>
      <c r="AT60" s="588"/>
      <c r="AU60" s="588"/>
      <c r="AV60" s="588"/>
      <c r="AW60" s="9">
        <v>0</v>
      </c>
      <c r="AX60" s="242" t="s">
        <v>532</v>
      </c>
      <c r="AY60" s="588"/>
      <c r="AZ60" s="289">
        <v>2</v>
      </c>
      <c r="BA60" s="588">
        <v>2</v>
      </c>
      <c r="BB60" s="588"/>
      <c r="BC60" s="588"/>
      <c r="BD60" s="588"/>
      <c r="BE60" s="588"/>
      <c r="BF60" s="588"/>
      <c r="BG60" s="588"/>
      <c r="BH60" s="9">
        <v>0</v>
      </c>
      <c r="BI60" s="242" t="s">
        <v>532</v>
      </c>
      <c r="BJ60" s="489"/>
    </row>
    <row r="61" spans="1:62" s="15" customFormat="1" ht="4.5" hidden="1" customHeight="1">
      <c r="A61" s="517">
        <v>1030</v>
      </c>
      <c r="B61" s="590" t="s">
        <v>510</v>
      </c>
      <c r="C61" s="350" t="s">
        <v>752</v>
      </c>
      <c r="D61" s="350" t="s">
        <v>33</v>
      </c>
      <c r="E61" s="350" t="s">
        <v>34</v>
      </c>
      <c r="F61" s="123" t="s">
        <v>674</v>
      </c>
      <c r="G61" s="588"/>
      <c r="H61" s="588">
        <v>9</v>
      </c>
      <c r="I61" s="9">
        <v>0</v>
      </c>
      <c r="J61" s="242" t="s">
        <v>532</v>
      </c>
      <c r="K61" s="588">
        <v>9</v>
      </c>
      <c r="L61" s="588"/>
      <c r="M61" s="588"/>
      <c r="N61" s="588">
        <v>9</v>
      </c>
      <c r="O61" s="588"/>
      <c r="P61" s="588"/>
      <c r="Q61" s="9">
        <v>1</v>
      </c>
      <c r="R61" s="242" t="s">
        <v>668</v>
      </c>
      <c r="S61" s="588"/>
      <c r="T61" s="588"/>
      <c r="U61" s="588"/>
      <c r="V61" s="588"/>
      <c r="W61" s="588"/>
      <c r="X61" s="588"/>
      <c r="Y61" s="588"/>
      <c r="Z61" s="9">
        <v>1</v>
      </c>
      <c r="AA61" s="242" t="s">
        <v>668</v>
      </c>
      <c r="AB61" s="242"/>
      <c r="AC61" s="588"/>
      <c r="AD61" s="588"/>
      <c r="AE61" s="588"/>
      <c r="AF61" s="588"/>
      <c r="AG61" s="588"/>
      <c r="AH61" s="588"/>
      <c r="AI61" s="588"/>
      <c r="AJ61" s="588"/>
      <c r="AK61" s="588"/>
      <c r="AL61" s="9">
        <v>1</v>
      </c>
      <c r="AM61" s="242" t="s">
        <v>668</v>
      </c>
      <c r="AN61" s="588"/>
      <c r="AO61" s="588"/>
      <c r="AP61" s="588"/>
      <c r="AQ61" s="588"/>
      <c r="AR61" s="588"/>
      <c r="AS61" s="588"/>
      <c r="AT61" s="588"/>
      <c r="AU61" s="588"/>
      <c r="AV61" s="588"/>
      <c r="AW61" s="9">
        <v>1</v>
      </c>
      <c r="AX61" s="242" t="s">
        <v>668</v>
      </c>
      <c r="AY61" s="588"/>
      <c r="AZ61" s="588"/>
      <c r="BA61" s="588"/>
      <c r="BB61" s="588"/>
      <c r="BC61" s="588"/>
      <c r="BD61" s="588"/>
      <c r="BE61" s="588"/>
      <c r="BF61" s="588"/>
      <c r="BG61" s="588"/>
      <c r="BH61" s="9">
        <v>1</v>
      </c>
      <c r="BI61" s="242" t="s">
        <v>668</v>
      </c>
      <c r="BJ61" s="489"/>
    </row>
    <row r="62" spans="1:62" s="15" customFormat="1" ht="4.5" hidden="1" customHeight="1">
      <c r="A62" s="517">
        <v>849</v>
      </c>
      <c r="B62" s="590" t="s">
        <v>510</v>
      </c>
      <c r="C62" s="531" t="s">
        <v>47</v>
      </c>
      <c r="D62" s="350" t="s">
        <v>750</v>
      </c>
      <c r="E62" s="350" t="s">
        <v>826</v>
      </c>
      <c r="F62" s="123" t="s">
        <v>655</v>
      </c>
      <c r="G62" s="588"/>
      <c r="H62" s="588">
        <v>32</v>
      </c>
      <c r="I62" s="9">
        <v>0</v>
      </c>
      <c r="J62" s="242" t="s">
        <v>532</v>
      </c>
      <c r="K62" s="588">
        <v>32</v>
      </c>
      <c r="L62" s="588"/>
      <c r="M62" s="588"/>
      <c r="N62" s="588">
        <v>32</v>
      </c>
      <c r="O62" s="588"/>
      <c r="P62" s="588"/>
      <c r="Q62" s="9">
        <v>1</v>
      </c>
      <c r="R62" s="242" t="s">
        <v>668</v>
      </c>
      <c r="S62" s="588"/>
      <c r="T62" s="588"/>
      <c r="U62" s="588"/>
      <c r="V62" s="588"/>
      <c r="W62" s="588"/>
      <c r="X62" s="588"/>
      <c r="Y62" s="588"/>
      <c r="Z62" s="9">
        <v>1</v>
      </c>
      <c r="AA62" s="242" t="s">
        <v>668</v>
      </c>
      <c r="AB62" s="242"/>
      <c r="AC62" s="588"/>
      <c r="AD62" s="588"/>
      <c r="AE62" s="588"/>
      <c r="AF62" s="588"/>
      <c r="AG62" s="588"/>
      <c r="AH62" s="588"/>
      <c r="AI62" s="588"/>
      <c r="AJ62" s="588"/>
      <c r="AK62" s="588"/>
      <c r="AL62" s="9">
        <v>1</v>
      </c>
      <c r="AM62" s="242" t="s">
        <v>668</v>
      </c>
      <c r="AN62" s="588"/>
      <c r="AO62" s="588"/>
      <c r="AP62" s="588"/>
      <c r="AQ62" s="588"/>
      <c r="AR62" s="588"/>
      <c r="AS62" s="588"/>
      <c r="AT62" s="588"/>
      <c r="AU62" s="588"/>
      <c r="AV62" s="588"/>
      <c r="AW62" s="9">
        <v>1</v>
      </c>
      <c r="AX62" s="242" t="s">
        <v>668</v>
      </c>
      <c r="AY62" s="588"/>
      <c r="AZ62" s="588"/>
      <c r="BA62" s="588"/>
      <c r="BB62" s="588"/>
      <c r="BC62" s="588"/>
      <c r="BD62" s="588"/>
      <c r="BE62" s="588"/>
      <c r="BF62" s="588"/>
      <c r="BG62" s="588"/>
      <c r="BH62" s="9">
        <v>1</v>
      </c>
      <c r="BI62" s="242" t="s">
        <v>668</v>
      </c>
      <c r="BJ62" s="489"/>
    </row>
    <row r="63" spans="1:62" s="15" customFormat="1" ht="33.75" hidden="1">
      <c r="A63" s="517"/>
      <c r="B63" s="590" t="s">
        <v>510</v>
      </c>
      <c r="C63" s="350" t="s">
        <v>1152</v>
      </c>
      <c r="D63" s="350" t="s">
        <v>19</v>
      </c>
      <c r="E63" s="350" t="s">
        <v>40</v>
      </c>
      <c r="F63" s="123" t="s">
        <v>742</v>
      </c>
      <c r="G63" s="588"/>
      <c r="H63" s="588"/>
      <c r="I63" s="9"/>
      <c r="J63" s="242"/>
      <c r="K63" s="588"/>
      <c r="L63" s="25">
        <v>34</v>
      </c>
      <c r="M63" s="588"/>
      <c r="N63" s="588"/>
      <c r="O63" s="588"/>
      <c r="P63" s="588"/>
      <c r="Q63" s="9">
        <v>0</v>
      </c>
      <c r="R63" s="242" t="s">
        <v>532</v>
      </c>
      <c r="S63" s="588"/>
      <c r="T63" s="588"/>
      <c r="U63" s="25">
        <v>34</v>
      </c>
      <c r="V63" s="588"/>
      <c r="W63" s="588"/>
      <c r="X63" s="588"/>
      <c r="Y63" s="588"/>
      <c r="Z63" s="9">
        <v>0</v>
      </c>
      <c r="AA63" s="242" t="s">
        <v>532</v>
      </c>
      <c r="AB63" s="242"/>
      <c r="AC63" s="588">
        <v>34</v>
      </c>
      <c r="AD63" s="588"/>
      <c r="AE63" s="25"/>
      <c r="AF63" s="588">
        <v>34</v>
      </c>
      <c r="AG63" s="588"/>
      <c r="AH63" s="588"/>
      <c r="AI63" s="588"/>
      <c r="AJ63" s="588"/>
      <c r="AK63" s="588"/>
      <c r="AL63" s="9">
        <v>0.6</v>
      </c>
      <c r="AM63" s="242" t="s">
        <v>41</v>
      </c>
      <c r="AN63" s="588">
        <v>34</v>
      </c>
      <c r="AO63" s="588"/>
      <c r="AP63" s="25"/>
      <c r="AQ63" s="588"/>
      <c r="AR63" s="588">
        <v>34</v>
      </c>
      <c r="AS63" s="588"/>
      <c r="AT63" s="588"/>
      <c r="AU63" s="588"/>
      <c r="AV63" s="588"/>
      <c r="AW63" s="9">
        <v>1</v>
      </c>
      <c r="AX63" s="242" t="s">
        <v>668</v>
      </c>
      <c r="AY63" s="588"/>
      <c r="AZ63" s="588"/>
      <c r="BA63" s="25"/>
      <c r="BB63" s="588"/>
      <c r="BC63" s="588"/>
      <c r="BD63" s="588"/>
      <c r="BE63" s="588"/>
      <c r="BF63" s="588"/>
      <c r="BG63" s="588"/>
      <c r="BH63" s="9">
        <v>1</v>
      </c>
      <c r="BI63" s="242" t="s">
        <v>668</v>
      </c>
      <c r="BJ63" s="489"/>
    </row>
    <row r="64" spans="1:62" s="15" customFormat="1" ht="20.25" hidden="1" customHeight="1">
      <c r="A64" s="517"/>
      <c r="B64" s="590" t="s">
        <v>510</v>
      </c>
      <c r="C64" s="350" t="s">
        <v>753</v>
      </c>
      <c r="D64" s="350" t="s">
        <v>38</v>
      </c>
      <c r="E64" s="350" t="s">
        <v>40</v>
      </c>
      <c r="F64" s="123" t="s">
        <v>740</v>
      </c>
      <c r="G64" s="588"/>
      <c r="H64" s="588"/>
      <c r="I64" s="9"/>
      <c r="J64" s="242"/>
      <c r="K64" s="588"/>
      <c r="L64" s="25"/>
      <c r="M64" s="588">
        <v>50</v>
      </c>
      <c r="N64" s="25"/>
      <c r="O64" s="25"/>
      <c r="P64" s="25"/>
      <c r="Q64" s="9">
        <v>0.28820000000000001</v>
      </c>
      <c r="R64" s="242" t="s">
        <v>41</v>
      </c>
      <c r="S64" s="588"/>
      <c r="T64" s="588"/>
      <c r="U64" s="25"/>
      <c r="V64" s="588">
        <v>50</v>
      </c>
      <c r="W64" s="25"/>
      <c r="X64" s="25"/>
      <c r="Y64" s="25"/>
      <c r="Z64" s="9">
        <v>0.28820000000000001</v>
      </c>
      <c r="AA64" s="242" t="s">
        <v>41</v>
      </c>
      <c r="AB64" s="242"/>
      <c r="AC64" s="588">
        <v>50</v>
      </c>
      <c r="AD64" s="588"/>
      <c r="AE64" s="25"/>
      <c r="AF64" s="588">
        <v>50</v>
      </c>
      <c r="AG64" s="25"/>
      <c r="AH64" s="25"/>
      <c r="AI64" s="25"/>
      <c r="AJ64" s="25"/>
      <c r="AK64" s="25"/>
      <c r="AL64" s="9">
        <v>0.47470000000000001</v>
      </c>
      <c r="AM64" s="242" t="s">
        <v>41</v>
      </c>
      <c r="AN64" s="588">
        <v>50</v>
      </c>
      <c r="AO64" s="588"/>
      <c r="AP64" s="25"/>
      <c r="AQ64" s="588"/>
      <c r="AR64" s="588">
        <v>50</v>
      </c>
      <c r="AS64" s="25"/>
      <c r="AT64" s="25"/>
      <c r="AU64" s="25"/>
      <c r="AV64" s="25"/>
      <c r="AW64" s="9">
        <v>1</v>
      </c>
      <c r="AX64" s="242" t="s">
        <v>668</v>
      </c>
      <c r="AY64" s="588"/>
      <c r="AZ64" s="588"/>
      <c r="BA64" s="25"/>
      <c r="BB64" s="588"/>
      <c r="BC64" s="588"/>
      <c r="BD64" s="25"/>
      <c r="BE64" s="25"/>
      <c r="BF64" s="25"/>
      <c r="BG64" s="25"/>
      <c r="BH64" s="9">
        <v>1</v>
      </c>
      <c r="BI64" s="242" t="s">
        <v>668</v>
      </c>
      <c r="BJ64" s="489"/>
    </row>
    <row r="65" spans="1:62" s="15" customFormat="1" ht="20.25" hidden="1" customHeight="1">
      <c r="A65" s="517"/>
      <c r="B65" s="590" t="s">
        <v>510</v>
      </c>
      <c r="C65" s="350" t="s">
        <v>753</v>
      </c>
      <c r="D65" s="421" t="s">
        <v>38</v>
      </c>
      <c r="E65" s="421" t="s">
        <v>40</v>
      </c>
      <c r="F65" s="123" t="s">
        <v>740</v>
      </c>
      <c r="G65" s="588"/>
      <c r="H65" s="588"/>
      <c r="I65" s="9"/>
      <c r="J65" s="242"/>
      <c r="K65" s="588"/>
      <c r="L65" s="588">
        <v>1</v>
      </c>
      <c r="M65" s="25"/>
      <c r="N65" s="25"/>
      <c r="O65" s="25"/>
      <c r="P65" s="25"/>
      <c r="Q65" s="9">
        <v>0</v>
      </c>
      <c r="R65" s="242" t="s">
        <v>532</v>
      </c>
      <c r="S65" s="588"/>
      <c r="T65" s="588"/>
      <c r="U65" s="588">
        <v>1</v>
      </c>
      <c r="V65" s="25"/>
      <c r="W65" s="25"/>
      <c r="X65" s="25"/>
      <c r="Y65" s="25"/>
      <c r="Z65" s="9">
        <v>0</v>
      </c>
      <c r="AA65" s="242" t="s">
        <v>532</v>
      </c>
      <c r="AB65" s="242"/>
      <c r="AC65" s="588">
        <v>1</v>
      </c>
      <c r="AD65" s="588"/>
      <c r="AE65" s="588">
        <v>1</v>
      </c>
      <c r="AF65" s="25"/>
      <c r="AG65" s="25"/>
      <c r="AH65" s="25"/>
      <c r="AI65" s="25"/>
      <c r="AJ65" s="25"/>
      <c r="AK65" s="25"/>
      <c r="AL65" s="9">
        <v>0</v>
      </c>
      <c r="AM65" s="242" t="s">
        <v>532</v>
      </c>
      <c r="AN65" s="588">
        <v>1</v>
      </c>
      <c r="AO65" s="588"/>
      <c r="AP65" s="588"/>
      <c r="AQ65" s="25"/>
      <c r="AR65" s="588">
        <v>1</v>
      </c>
      <c r="AS65" s="25"/>
      <c r="AT65" s="25"/>
      <c r="AU65" s="25"/>
      <c r="AV65" s="25"/>
      <c r="AW65" s="9">
        <v>1</v>
      </c>
      <c r="AX65" s="242" t="s">
        <v>668</v>
      </c>
      <c r="AY65" s="588"/>
      <c r="AZ65" s="588"/>
      <c r="BA65" s="588"/>
      <c r="BB65" s="25"/>
      <c r="BC65" s="588"/>
      <c r="BD65" s="25"/>
      <c r="BE65" s="25"/>
      <c r="BF65" s="25"/>
      <c r="BG65" s="25"/>
      <c r="BH65" s="9">
        <v>1</v>
      </c>
      <c r="BI65" s="242" t="s">
        <v>668</v>
      </c>
      <c r="BJ65" s="489"/>
    </row>
    <row r="66" spans="1:62" s="15" customFormat="1" ht="21" hidden="1" customHeight="1">
      <c r="A66" s="517"/>
      <c r="B66" s="590" t="s">
        <v>510</v>
      </c>
      <c r="C66" s="350" t="s">
        <v>754</v>
      </c>
      <c r="D66" s="421" t="s">
        <v>19</v>
      </c>
      <c r="E66" s="421" t="s">
        <v>755</v>
      </c>
      <c r="F66" s="123" t="s">
        <v>740</v>
      </c>
      <c r="G66" s="588"/>
      <c r="H66" s="588"/>
      <c r="I66" s="9"/>
      <c r="J66" s="242"/>
      <c r="K66" s="588"/>
      <c r="L66" s="588"/>
      <c r="M66" s="588">
        <v>93</v>
      </c>
      <c r="N66" s="588"/>
      <c r="O66" s="588"/>
      <c r="P66" s="588"/>
      <c r="Q66" s="9">
        <v>0.52070000000000005</v>
      </c>
      <c r="R66" s="242" t="s">
        <v>41</v>
      </c>
      <c r="S66" s="588"/>
      <c r="T66" s="588"/>
      <c r="U66" s="588"/>
      <c r="V66" s="588">
        <v>93</v>
      </c>
      <c r="W66" s="588"/>
      <c r="X66" s="588"/>
      <c r="Y66" s="588"/>
      <c r="Z66" s="9">
        <v>0.52070000000000005</v>
      </c>
      <c r="AA66" s="242" t="s">
        <v>41</v>
      </c>
      <c r="AB66" s="242"/>
      <c r="AC66" s="588">
        <v>93</v>
      </c>
      <c r="AD66" s="588"/>
      <c r="AE66" s="588"/>
      <c r="AF66" s="588">
        <v>93</v>
      </c>
      <c r="AG66" s="588"/>
      <c r="AH66" s="588"/>
      <c r="AI66" s="588"/>
      <c r="AJ66" s="588"/>
      <c r="AK66" s="588"/>
      <c r="AL66" s="9">
        <v>0.6633</v>
      </c>
      <c r="AM66" s="242" t="s">
        <v>41</v>
      </c>
      <c r="AN66" s="588">
        <v>93</v>
      </c>
      <c r="AO66" s="588"/>
      <c r="AP66" s="588"/>
      <c r="AQ66" s="588"/>
      <c r="AR66" s="588">
        <v>93</v>
      </c>
      <c r="AS66" s="588"/>
      <c r="AT66" s="588"/>
      <c r="AU66" s="588"/>
      <c r="AV66" s="588"/>
      <c r="AW66" s="9">
        <v>1</v>
      </c>
      <c r="AX66" s="242" t="s">
        <v>668</v>
      </c>
      <c r="AY66" s="588"/>
      <c r="AZ66" s="588"/>
      <c r="BA66" s="588"/>
      <c r="BB66" s="588"/>
      <c r="BC66" s="588"/>
      <c r="BD66" s="588"/>
      <c r="BE66" s="588"/>
      <c r="BF66" s="588"/>
      <c r="BG66" s="588"/>
      <c r="BH66" s="9">
        <v>1</v>
      </c>
      <c r="BI66" s="242" t="s">
        <v>668</v>
      </c>
      <c r="BJ66" s="489"/>
    </row>
    <row r="67" spans="1:62" s="15" customFormat="1" ht="21" hidden="1" customHeight="1">
      <c r="A67" s="517"/>
      <c r="B67" s="590" t="s">
        <v>510</v>
      </c>
      <c r="C67" s="350" t="s">
        <v>756</v>
      </c>
      <c r="D67" s="421" t="s">
        <v>757</v>
      </c>
      <c r="E67" s="421" t="s">
        <v>827</v>
      </c>
      <c r="F67" s="123" t="s">
        <v>747</v>
      </c>
      <c r="G67" s="588"/>
      <c r="H67" s="588"/>
      <c r="I67" s="9"/>
      <c r="J67" s="242"/>
      <c r="K67" s="588"/>
      <c r="L67" s="588">
        <v>19</v>
      </c>
      <c r="M67" s="588"/>
      <c r="N67" s="588"/>
      <c r="O67" s="588"/>
      <c r="P67" s="588"/>
      <c r="Q67" s="9">
        <v>0</v>
      </c>
      <c r="R67" s="242" t="s">
        <v>532</v>
      </c>
      <c r="S67" s="588"/>
      <c r="T67" s="588"/>
      <c r="U67" s="588">
        <v>19</v>
      </c>
      <c r="V67" s="588"/>
      <c r="W67" s="588"/>
      <c r="X67" s="588"/>
      <c r="Y67" s="588"/>
      <c r="Z67" s="9">
        <v>0</v>
      </c>
      <c r="AA67" s="242" t="s">
        <v>532</v>
      </c>
      <c r="AB67" s="242"/>
      <c r="AC67" s="588">
        <v>19</v>
      </c>
      <c r="AD67" s="588"/>
      <c r="AE67" s="588"/>
      <c r="AF67" s="588">
        <v>19</v>
      </c>
      <c r="AG67" s="588"/>
      <c r="AH67" s="588"/>
      <c r="AI67" s="588"/>
      <c r="AJ67" s="588"/>
      <c r="AK67" s="588"/>
      <c r="AL67" s="9">
        <v>0.4294</v>
      </c>
      <c r="AM67" s="242" t="s">
        <v>41</v>
      </c>
      <c r="AN67" s="588">
        <v>19</v>
      </c>
      <c r="AO67" s="588"/>
      <c r="AP67" s="588"/>
      <c r="AQ67" s="588"/>
      <c r="AR67" s="588">
        <v>19</v>
      </c>
      <c r="AS67" s="588"/>
      <c r="AT67" s="588"/>
      <c r="AU67" s="588"/>
      <c r="AV67" s="588"/>
      <c r="AW67" s="9">
        <v>1</v>
      </c>
      <c r="AX67" s="242" t="s">
        <v>668</v>
      </c>
      <c r="AY67" s="588"/>
      <c r="AZ67" s="588"/>
      <c r="BA67" s="588"/>
      <c r="BB67" s="588"/>
      <c r="BC67" s="588"/>
      <c r="BD67" s="588"/>
      <c r="BE67" s="588"/>
      <c r="BF67" s="588"/>
      <c r="BG67" s="588"/>
      <c r="BH67" s="9">
        <v>1</v>
      </c>
      <c r="BI67" s="242" t="s">
        <v>668</v>
      </c>
      <c r="BJ67" s="489"/>
    </row>
    <row r="68" spans="1:62" s="15" customFormat="1" ht="24" customHeight="1">
      <c r="A68" s="517"/>
      <c r="B68" s="590" t="s">
        <v>510</v>
      </c>
      <c r="C68" s="350" t="s">
        <v>1097</v>
      </c>
      <c r="D68" s="421" t="s">
        <v>1098</v>
      </c>
      <c r="E68" s="421" t="s">
        <v>40</v>
      </c>
      <c r="F68" s="123" t="s">
        <v>1041</v>
      </c>
      <c r="G68" s="588"/>
      <c r="H68" s="588"/>
      <c r="I68" s="9"/>
      <c r="J68" s="242"/>
      <c r="K68" s="588"/>
      <c r="L68" s="588"/>
      <c r="M68" s="588"/>
      <c r="N68" s="588"/>
      <c r="O68" s="588"/>
      <c r="P68" s="588"/>
      <c r="Q68" s="9"/>
      <c r="R68" s="242"/>
      <c r="S68" s="588"/>
      <c r="T68" s="588"/>
      <c r="U68" s="588"/>
      <c r="V68" s="588"/>
      <c r="W68" s="588"/>
      <c r="X68" s="588"/>
      <c r="Y68" s="588"/>
      <c r="Z68" s="9"/>
      <c r="AA68" s="242"/>
      <c r="AB68" s="242"/>
      <c r="AC68" s="466">
        <f>55-1</f>
        <v>54</v>
      </c>
      <c r="AD68" s="466"/>
      <c r="AE68" s="588">
        <v>54</v>
      </c>
      <c r="AF68" s="588"/>
      <c r="AG68" s="588"/>
      <c r="AH68" s="588"/>
      <c r="AI68" s="588"/>
      <c r="AJ68" s="588"/>
      <c r="AK68" s="588"/>
      <c r="AL68" s="9">
        <v>0</v>
      </c>
      <c r="AM68" s="242" t="s">
        <v>532</v>
      </c>
      <c r="AN68" s="466">
        <f>55-1</f>
        <v>54</v>
      </c>
      <c r="AO68" s="466"/>
      <c r="AP68" s="588"/>
      <c r="AQ68" s="588">
        <v>54</v>
      </c>
      <c r="AR68" s="588"/>
      <c r="AS68" s="588"/>
      <c r="AT68" s="588"/>
      <c r="AU68" s="588"/>
      <c r="AV68" s="588"/>
      <c r="AW68" s="9">
        <v>0.79290000000000005</v>
      </c>
      <c r="AX68" s="242" t="s">
        <v>41</v>
      </c>
      <c r="AY68" s="622">
        <f>55-1</f>
        <v>54</v>
      </c>
      <c r="AZ68" s="466"/>
      <c r="BA68" s="588"/>
      <c r="BB68" s="588"/>
      <c r="BC68" s="588">
        <v>54</v>
      </c>
      <c r="BD68" s="588"/>
      <c r="BE68" s="588"/>
      <c r="BF68" s="588"/>
      <c r="BG68" s="588"/>
      <c r="BH68" s="9">
        <v>1</v>
      </c>
      <c r="BI68" s="242" t="s">
        <v>668</v>
      </c>
      <c r="BJ68" s="489"/>
    </row>
    <row r="69" spans="1:62" s="15" customFormat="1" ht="24" customHeight="1">
      <c r="A69" s="517"/>
      <c r="B69" s="590" t="s">
        <v>510</v>
      </c>
      <c r="C69" s="350" t="s">
        <v>1097</v>
      </c>
      <c r="D69" s="421" t="s">
        <v>1098</v>
      </c>
      <c r="E69" s="421" t="s">
        <v>40</v>
      </c>
      <c r="F69" s="123" t="s">
        <v>1041</v>
      </c>
      <c r="G69" s="588"/>
      <c r="H69" s="588"/>
      <c r="I69" s="9"/>
      <c r="J69" s="242"/>
      <c r="K69" s="588"/>
      <c r="L69" s="588"/>
      <c r="M69" s="588"/>
      <c r="N69" s="588"/>
      <c r="O69" s="588"/>
      <c r="P69" s="588"/>
      <c r="Q69" s="9"/>
      <c r="R69" s="242"/>
      <c r="S69" s="588"/>
      <c r="T69" s="588"/>
      <c r="U69" s="588"/>
      <c r="V69" s="588"/>
      <c r="W69" s="588"/>
      <c r="X69" s="588"/>
      <c r="Y69" s="588"/>
      <c r="Z69" s="9"/>
      <c r="AA69" s="242"/>
      <c r="AB69" s="242"/>
      <c r="AC69" s="466">
        <v>1</v>
      </c>
      <c r="AD69" s="466"/>
      <c r="AE69" s="588">
        <v>1</v>
      </c>
      <c r="AF69" s="588"/>
      <c r="AG69" s="588"/>
      <c r="AH69" s="588"/>
      <c r="AI69" s="588"/>
      <c r="AJ69" s="588"/>
      <c r="AK69" s="588"/>
      <c r="AL69" s="9">
        <v>0</v>
      </c>
      <c r="AM69" s="242" t="s">
        <v>532</v>
      </c>
      <c r="AN69" s="466">
        <v>1</v>
      </c>
      <c r="AO69" s="466"/>
      <c r="AP69" s="588"/>
      <c r="AQ69" s="588">
        <v>1</v>
      </c>
      <c r="AR69" s="588"/>
      <c r="AS69" s="588"/>
      <c r="AT69" s="588"/>
      <c r="AU69" s="588"/>
      <c r="AV69" s="588"/>
      <c r="AW69" s="9">
        <v>0.79290000000000005</v>
      </c>
      <c r="AX69" s="242" t="s">
        <v>41</v>
      </c>
      <c r="AY69" s="622">
        <v>1</v>
      </c>
      <c r="AZ69" s="466"/>
      <c r="BA69" s="588"/>
      <c r="BB69" s="588"/>
      <c r="BC69" s="588">
        <v>1</v>
      </c>
      <c r="BD69" s="588"/>
      <c r="BE69" s="588"/>
      <c r="BF69" s="588"/>
      <c r="BG69" s="588"/>
      <c r="BH69" s="9">
        <v>1</v>
      </c>
      <c r="BI69" s="242" t="s">
        <v>668</v>
      </c>
      <c r="BJ69" s="489"/>
    </row>
    <row r="70" spans="1:62" s="15" customFormat="1" ht="34.5" customHeight="1">
      <c r="A70" s="517"/>
      <c r="B70" s="590" t="s">
        <v>510</v>
      </c>
      <c r="C70" s="350" t="s">
        <v>1191</v>
      </c>
      <c r="D70" s="421" t="s">
        <v>19</v>
      </c>
      <c r="E70" s="421" t="s">
        <v>1161</v>
      </c>
      <c r="F70" s="123" t="s">
        <v>1151</v>
      </c>
      <c r="G70" s="588"/>
      <c r="H70" s="588"/>
      <c r="I70" s="9"/>
      <c r="J70" s="242"/>
      <c r="K70" s="588"/>
      <c r="L70" s="588"/>
      <c r="M70" s="588"/>
      <c r="N70" s="588"/>
      <c r="O70" s="588"/>
      <c r="P70" s="588"/>
      <c r="Q70" s="9"/>
      <c r="R70" s="242"/>
      <c r="S70" s="588"/>
      <c r="T70" s="588"/>
      <c r="U70" s="588"/>
      <c r="V70" s="588"/>
      <c r="W70" s="588"/>
      <c r="X70" s="588"/>
      <c r="Y70" s="588"/>
      <c r="Z70" s="9"/>
      <c r="AA70" s="242"/>
      <c r="AB70" s="242"/>
      <c r="AC70" s="466"/>
      <c r="AD70" s="466"/>
      <c r="AE70" s="588"/>
      <c r="AF70" s="588"/>
      <c r="AG70" s="583"/>
      <c r="AH70" s="584"/>
      <c r="AI70" s="583"/>
      <c r="AJ70" s="583"/>
      <c r="AK70" s="582"/>
      <c r="AL70" s="578"/>
      <c r="AM70" s="242"/>
      <c r="AN70" s="466"/>
      <c r="AO70" s="466">
        <f>154-2</f>
        <v>152</v>
      </c>
      <c r="AP70" s="588"/>
      <c r="AQ70" s="588">
        <v>152</v>
      </c>
      <c r="AR70" s="588"/>
      <c r="AS70" s="588"/>
      <c r="AT70" s="588"/>
      <c r="AU70" s="588"/>
      <c r="AV70" s="588"/>
      <c r="AW70" s="9">
        <v>1.6299999999999999E-2</v>
      </c>
      <c r="AX70" s="242" t="s">
        <v>41</v>
      </c>
      <c r="AY70" s="622">
        <f>154-2</f>
        <v>152</v>
      </c>
      <c r="AZ70" s="466"/>
      <c r="BA70" s="588"/>
      <c r="BB70" s="588">
        <v>152</v>
      </c>
      <c r="BC70" s="588"/>
      <c r="BD70" s="588"/>
      <c r="BE70" s="588"/>
      <c r="BF70" s="588"/>
      <c r="BG70" s="588"/>
      <c r="BH70" s="9">
        <v>0.58599999999999997</v>
      </c>
      <c r="BI70" s="242" t="s">
        <v>41</v>
      </c>
      <c r="BJ70" s="489"/>
    </row>
    <row r="71" spans="1:62" s="15" customFormat="1" ht="34.5" customHeight="1">
      <c r="A71" s="517"/>
      <c r="B71" s="590" t="s">
        <v>510</v>
      </c>
      <c r="C71" s="350" t="s">
        <v>1191</v>
      </c>
      <c r="D71" s="421" t="s">
        <v>19</v>
      </c>
      <c r="E71" s="421" t="s">
        <v>1161</v>
      </c>
      <c r="F71" s="123" t="s">
        <v>1151</v>
      </c>
      <c r="G71" s="588"/>
      <c r="H71" s="588"/>
      <c r="I71" s="9"/>
      <c r="J71" s="242"/>
      <c r="K71" s="588"/>
      <c r="L71" s="588"/>
      <c r="M71" s="588"/>
      <c r="N71" s="588"/>
      <c r="O71" s="588"/>
      <c r="P71" s="588"/>
      <c r="Q71" s="9"/>
      <c r="R71" s="242"/>
      <c r="S71" s="588"/>
      <c r="T71" s="588"/>
      <c r="U71" s="588"/>
      <c r="V71" s="588"/>
      <c r="W71" s="588"/>
      <c r="X71" s="588"/>
      <c r="Y71" s="588"/>
      <c r="Z71" s="9"/>
      <c r="AA71" s="242"/>
      <c r="AB71" s="242"/>
      <c r="AC71" s="466"/>
      <c r="AD71" s="466"/>
      <c r="AE71" s="588"/>
      <c r="AF71" s="588"/>
      <c r="AG71" s="583"/>
      <c r="AH71" s="584"/>
      <c r="AI71" s="583"/>
      <c r="AJ71" s="583"/>
      <c r="AK71" s="582"/>
      <c r="AL71" s="578"/>
      <c r="AM71" s="242"/>
      <c r="AN71" s="466"/>
      <c r="AO71" s="466">
        <v>2</v>
      </c>
      <c r="AP71" s="588">
        <v>2</v>
      </c>
      <c r="AQ71" s="588"/>
      <c r="AR71" s="588"/>
      <c r="AS71" s="588"/>
      <c r="AT71" s="588"/>
      <c r="AU71" s="588"/>
      <c r="AV71" s="588"/>
      <c r="AW71" s="9">
        <v>0</v>
      </c>
      <c r="AX71" s="242" t="s">
        <v>532</v>
      </c>
      <c r="AY71" s="466"/>
      <c r="AZ71" s="622">
        <v>2</v>
      </c>
      <c r="BA71" s="588">
        <v>2</v>
      </c>
      <c r="BB71" s="588"/>
      <c r="BC71" s="588"/>
      <c r="BD71" s="588"/>
      <c r="BE71" s="588"/>
      <c r="BF71" s="588"/>
      <c r="BG71" s="588"/>
      <c r="BH71" s="9">
        <v>0</v>
      </c>
      <c r="BI71" s="242" t="s">
        <v>532</v>
      </c>
      <c r="BJ71" s="489"/>
    </row>
    <row r="72" spans="1:62" s="15" customFormat="1" ht="24" customHeight="1">
      <c r="A72" s="517"/>
      <c r="B72" s="590" t="s">
        <v>510</v>
      </c>
      <c r="C72" s="350" t="s">
        <v>1159</v>
      </c>
      <c r="D72" s="421" t="s">
        <v>1160</v>
      </c>
      <c r="E72" s="421" t="s">
        <v>1161</v>
      </c>
      <c r="F72" s="123" t="s">
        <v>1151</v>
      </c>
      <c r="G72" s="588"/>
      <c r="H72" s="588"/>
      <c r="I72" s="9"/>
      <c r="J72" s="242"/>
      <c r="K72" s="588"/>
      <c r="L72" s="588"/>
      <c r="M72" s="588"/>
      <c r="N72" s="588"/>
      <c r="O72" s="588"/>
      <c r="P72" s="588"/>
      <c r="Q72" s="9"/>
      <c r="R72" s="242"/>
      <c r="S72" s="588"/>
      <c r="T72" s="588"/>
      <c r="U72" s="588"/>
      <c r="V72" s="588"/>
      <c r="W72" s="588"/>
      <c r="X72" s="588"/>
      <c r="Y72" s="588"/>
      <c r="Z72" s="9"/>
      <c r="AA72" s="242"/>
      <c r="AB72" s="242"/>
      <c r="AC72" s="466"/>
      <c r="AD72" s="466"/>
      <c r="AE72" s="588"/>
      <c r="AF72" s="583"/>
      <c r="AG72" s="584"/>
      <c r="AH72" s="583"/>
      <c r="AI72" s="583"/>
      <c r="AJ72" s="582"/>
      <c r="AK72" s="578"/>
      <c r="AL72" s="578"/>
      <c r="AM72" s="242"/>
      <c r="AN72" s="466"/>
      <c r="AO72" s="466">
        <v>37</v>
      </c>
      <c r="AP72" s="588"/>
      <c r="AQ72" s="588">
        <v>37</v>
      </c>
      <c r="AR72" s="588"/>
      <c r="AS72" s="588"/>
      <c r="AT72" s="588"/>
      <c r="AU72" s="588"/>
      <c r="AV72" s="588"/>
      <c r="AW72" s="9">
        <v>4.7999999999999996E-3</v>
      </c>
      <c r="AX72" s="242" t="s">
        <v>41</v>
      </c>
      <c r="AY72" s="622">
        <v>37</v>
      </c>
      <c r="AZ72" s="466"/>
      <c r="BA72" s="588"/>
      <c r="BB72" s="588">
        <v>37</v>
      </c>
      <c r="BC72" s="588"/>
      <c r="BD72" s="588"/>
      <c r="BE72" s="588"/>
      <c r="BF72" s="588"/>
      <c r="BG72" s="588"/>
      <c r="BH72" s="9">
        <v>0.50039999999999996</v>
      </c>
      <c r="BI72" s="242" t="s">
        <v>41</v>
      </c>
      <c r="BJ72" s="489"/>
    </row>
    <row r="73" spans="1:62" s="15" customFormat="1" ht="36.75" customHeight="1">
      <c r="A73" s="517"/>
      <c r="B73" s="590" t="s">
        <v>510</v>
      </c>
      <c r="C73" s="350" t="s">
        <v>1190</v>
      </c>
      <c r="D73" s="421" t="s">
        <v>70</v>
      </c>
      <c r="E73" s="421" t="s">
        <v>1192</v>
      </c>
      <c r="F73" s="123" t="s">
        <v>1151</v>
      </c>
      <c r="G73" s="588"/>
      <c r="H73" s="588"/>
      <c r="I73" s="9"/>
      <c r="J73" s="242"/>
      <c r="K73" s="588"/>
      <c r="L73" s="588"/>
      <c r="M73" s="588"/>
      <c r="N73" s="588"/>
      <c r="O73" s="588"/>
      <c r="P73" s="588"/>
      <c r="Q73" s="9"/>
      <c r="R73" s="242"/>
      <c r="S73" s="588"/>
      <c r="T73" s="588"/>
      <c r="U73" s="588"/>
      <c r="V73" s="588"/>
      <c r="W73" s="588"/>
      <c r="X73" s="588"/>
      <c r="Y73" s="588"/>
      <c r="Z73" s="9"/>
      <c r="AA73" s="242"/>
      <c r="AB73" s="242"/>
      <c r="AC73" s="466"/>
      <c r="AD73" s="466"/>
      <c r="AE73" s="588"/>
      <c r="AF73" s="588"/>
      <c r="AG73" s="588"/>
      <c r="AH73" s="588"/>
      <c r="AI73" s="588"/>
      <c r="AJ73" s="588"/>
      <c r="AK73" s="588"/>
      <c r="AL73" s="9"/>
      <c r="AM73" s="242"/>
      <c r="AN73" s="466"/>
      <c r="AO73" s="466">
        <f>124-4</f>
        <v>120</v>
      </c>
      <c r="AP73" s="588"/>
      <c r="AQ73" s="588">
        <v>120</v>
      </c>
      <c r="AR73" s="588"/>
      <c r="AS73" s="588"/>
      <c r="AT73" s="588"/>
      <c r="AU73" s="588"/>
      <c r="AV73" s="588"/>
      <c r="AW73" s="9">
        <v>1.9E-3</v>
      </c>
      <c r="AX73" s="242" t="s">
        <v>41</v>
      </c>
      <c r="AY73" s="622">
        <v>120</v>
      </c>
      <c r="AZ73" s="466"/>
      <c r="BA73" s="588"/>
      <c r="BB73" s="588">
        <v>120</v>
      </c>
      <c r="BC73" s="588"/>
      <c r="BD73" s="588"/>
      <c r="BE73" s="588"/>
      <c r="BF73" s="588"/>
      <c r="BG73" s="588"/>
      <c r="BH73" s="9">
        <v>0.38850000000000001</v>
      </c>
      <c r="BI73" s="242" t="s">
        <v>41</v>
      </c>
      <c r="BJ73" s="489"/>
    </row>
    <row r="74" spans="1:62" s="15" customFormat="1" ht="36.75" customHeight="1">
      <c r="A74" s="517"/>
      <c r="B74" s="590" t="s">
        <v>510</v>
      </c>
      <c r="C74" s="350" t="s">
        <v>1190</v>
      </c>
      <c r="D74" s="421" t="s">
        <v>70</v>
      </c>
      <c r="E74" s="421" t="s">
        <v>1192</v>
      </c>
      <c r="F74" s="123" t="s">
        <v>1151</v>
      </c>
      <c r="G74" s="588"/>
      <c r="H74" s="588"/>
      <c r="I74" s="9"/>
      <c r="J74" s="242"/>
      <c r="K74" s="588"/>
      <c r="L74" s="588"/>
      <c r="M74" s="588"/>
      <c r="N74" s="588"/>
      <c r="O74" s="588"/>
      <c r="P74" s="588"/>
      <c r="Q74" s="9"/>
      <c r="R74" s="242"/>
      <c r="S74" s="588"/>
      <c r="T74" s="588"/>
      <c r="U74" s="588"/>
      <c r="V74" s="588"/>
      <c r="W74" s="588"/>
      <c r="X74" s="588"/>
      <c r="Y74" s="588"/>
      <c r="Z74" s="9"/>
      <c r="AA74" s="242"/>
      <c r="AB74" s="242"/>
      <c r="AC74" s="466"/>
      <c r="AD74" s="466"/>
      <c r="AE74" s="588"/>
      <c r="AF74" s="588"/>
      <c r="AG74" s="588"/>
      <c r="AH74" s="588"/>
      <c r="AI74" s="588"/>
      <c r="AJ74" s="588"/>
      <c r="AK74" s="588"/>
      <c r="AL74" s="9"/>
      <c r="AM74" s="242"/>
      <c r="AN74" s="466"/>
      <c r="AO74" s="466">
        <v>4</v>
      </c>
      <c r="AP74" s="588">
        <v>4</v>
      </c>
      <c r="AQ74" s="588"/>
      <c r="AR74" s="588"/>
      <c r="AS74" s="588"/>
      <c r="AT74" s="588"/>
      <c r="AU74" s="588"/>
      <c r="AV74" s="588"/>
      <c r="AW74" s="9">
        <v>0</v>
      </c>
      <c r="AX74" s="242" t="s">
        <v>532</v>
      </c>
      <c r="AY74" s="622">
        <v>4</v>
      </c>
      <c r="AZ74" s="466"/>
      <c r="BA74" s="588">
        <v>4</v>
      </c>
      <c r="BB74" s="588"/>
      <c r="BC74" s="588"/>
      <c r="BD74" s="588"/>
      <c r="BE74" s="588"/>
      <c r="BF74" s="588"/>
      <c r="BG74" s="588"/>
      <c r="BH74" s="9">
        <v>0</v>
      </c>
      <c r="BI74" s="242" t="s">
        <v>532</v>
      </c>
      <c r="BJ74" s="489"/>
    </row>
    <row r="75" spans="1:62" s="15" customFormat="1" ht="33.75">
      <c r="A75" s="517"/>
      <c r="B75" s="590" t="s">
        <v>510</v>
      </c>
      <c r="C75" s="350" t="s">
        <v>1162</v>
      </c>
      <c r="D75" s="421" t="s">
        <v>70</v>
      </c>
      <c r="E75" s="421" t="s">
        <v>1163</v>
      </c>
      <c r="F75" s="123" t="s">
        <v>1151</v>
      </c>
      <c r="G75" s="588"/>
      <c r="H75" s="588"/>
      <c r="I75" s="9"/>
      <c r="J75" s="242"/>
      <c r="K75" s="588"/>
      <c r="L75" s="588"/>
      <c r="M75" s="588"/>
      <c r="N75" s="588"/>
      <c r="O75" s="588"/>
      <c r="P75" s="588"/>
      <c r="Q75" s="9"/>
      <c r="R75" s="242"/>
      <c r="S75" s="588"/>
      <c r="T75" s="588"/>
      <c r="U75" s="588"/>
      <c r="V75" s="588"/>
      <c r="W75" s="588"/>
      <c r="X75" s="588"/>
      <c r="Y75" s="588"/>
      <c r="Z75" s="9"/>
      <c r="AA75" s="242"/>
      <c r="AB75" s="242"/>
      <c r="AC75" s="466"/>
      <c r="AD75" s="466"/>
      <c r="AE75" s="579"/>
      <c r="AF75" s="579"/>
      <c r="AG75" s="579"/>
      <c r="AH75" s="579"/>
      <c r="AI75" s="579"/>
      <c r="AJ75" s="579"/>
      <c r="AK75" s="580"/>
      <c r="AL75" s="9"/>
      <c r="AM75" s="242"/>
      <c r="AN75" s="466"/>
      <c r="AO75" s="466">
        <f>62-2</f>
        <v>60</v>
      </c>
      <c r="AP75" s="588"/>
      <c r="AQ75" s="588">
        <v>60</v>
      </c>
      <c r="AR75" s="588"/>
      <c r="AS75" s="588"/>
      <c r="AT75" s="588"/>
      <c r="AU75" s="588"/>
      <c r="AV75" s="588"/>
      <c r="AW75" s="9">
        <v>2.3099999999999999E-2</v>
      </c>
      <c r="AX75" s="242" t="s">
        <v>41</v>
      </c>
      <c r="AY75" s="622">
        <f>62-2</f>
        <v>60</v>
      </c>
      <c r="AZ75" s="466"/>
      <c r="BA75" s="588"/>
      <c r="BB75" s="588"/>
      <c r="BC75" s="588"/>
      <c r="BD75" s="588"/>
      <c r="BE75" s="588"/>
      <c r="BF75" s="309">
        <v>60</v>
      </c>
      <c r="BG75" s="588"/>
      <c r="BH75" s="9">
        <v>0.48359999999999997</v>
      </c>
      <c r="BI75" s="559" t="s">
        <v>1059</v>
      </c>
      <c r="BJ75" s="489"/>
    </row>
    <row r="76" spans="1:62" s="15" customFormat="1" ht="33.75">
      <c r="A76" s="517"/>
      <c r="B76" s="590" t="s">
        <v>510</v>
      </c>
      <c r="C76" s="350" t="s">
        <v>1162</v>
      </c>
      <c r="D76" s="421" t="s">
        <v>70</v>
      </c>
      <c r="E76" s="421" t="s">
        <v>1163</v>
      </c>
      <c r="F76" s="123" t="s">
        <v>1151</v>
      </c>
      <c r="G76" s="588"/>
      <c r="H76" s="588"/>
      <c r="I76" s="9"/>
      <c r="J76" s="242"/>
      <c r="K76" s="588"/>
      <c r="L76" s="588"/>
      <c r="M76" s="588"/>
      <c r="N76" s="588"/>
      <c r="O76" s="588"/>
      <c r="P76" s="588"/>
      <c r="Q76" s="9"/>
      <c r="R76" s="242"/>
      <c r="S76" s="588"/>
      <c r="T76" s="588"/>
      <c r="U76" s="588"/>
      <c r="V76" s="588"/>
      <c r="W76" s="588"/>
      <c r="X76" s="588"/>
      <c r="Y76" s="588"/>
      <c r="Z76" s="9"/>
      <c r="AA76" s="242"/>
      <c r="AB76" s="242"/>
      <c r="AC76" s="466"/>
      <c r="AD76" s="466"/>
      <c r="AE76" s="579"/>
      <c r="AF76" s="579"/>
      <c r="AG76" s="579"/>
      <c r="AH76" s="579"/>
      <c r="AI76" s="579"/>
      <c r="AJ76" s="579"/>
      <c r="AK76" s="580"/>
      <c r="AL76" s="9"/>
      <c r="AM76" s="242"/>
      <c r="AN76" s="466"/>
      <c r="AO76" s="466">
        <v>2</v>
      </c>
      <c r="AP76" s="588">
        <v>2</v>
      </c>
      <c r="AQ76" s="588"/>
      <c r="AR76" s="588"/>
      <c r="AS76" s="588"/>
      <c r="AT76" s="588"/>
      <c r="AU76" s="588"/>
      <c r="AV76" s="588"/>
      <c r="AW76" s="9">
        <v>0</v>
      </c>
      <c r="AX76" s="242" t="s">
        <v>532</v>
      </c>
      <c r="AY76" s="622">
        <v>2</v>
      </c>
      <c r="AZ76" s="466"/>
      <c r="BA76" s="309">
        <v>2</v>
      </c>
      <c r="BB76" s="588"/>
      <c r="BC76" s="588"/>
      <c r="BD76" s="588"/>
      <c r="BE76" s="588"/>
      <c r="BF76" s="588"/>
      <c r="BG76" s="588"/>
      <c r="BH76" s="558">
        <v>0</v>
      </c>
      <c r="BI76" s="559" t="s">
        <v>41</v>
      </c>
      <c r="BJ76" s="489"/>
    </row>
    <row r="77" spans="1:62" s="15" customFormat="1" ht="36" customHeight="1">
      <c r="A77" s="517"/>
      <c r="B77" s="590" t="s">
        <v>510</v>
      </c>
      <c r="C77" s="619" t="s">
        <v>1386</v>
      </c>
      <c r="D77" s="421" t="s">
        <v>1224</v>
      </c>
      <c r="E77" s="421" t="s">
        <v>1225</v>
      </c>
      <c r="F77" s="123" t="s">
        <v>1223</v>
      </c>
      <c r="G77" s="588"/>
      <c r="H77" s="588"/>
      <c r="I77" s="9"/>
      <c r="J77" s="242"/>
      <c r="K77" s="588"/>
      <c r="L77" s="588"/>
      <c r="M77" s="588"/>
      <c r="N77" s="588"/>
      <c r="O77" s="588"/>
      <c r="P77" s="588"/>
      <c r="Q77" s="9"/>
      <c r="R77" s="242"/>
      <c r="S77" s="588"/>
      <c r="T77" s="588"/>
      <c r="U77" s="588"/>
      <c r="V77" s="588"/>
      <c r="W77" s="588"/>
      <c r="X77" s="588"/>
      <c r="Y77" s="588"/>
      <c r="Z77" s="9"/>
      <c r="AA77" s="242"/>
      <c r="AB77" s="242"/>
      <c r="AC77" s="466"/>
      <c r="AD77" s="466"/>
      <c r="AE77" s="579"/>
      <c r="AF77" s="579"/>
      <c r="AG77" s="579"/>
      <c r="AH77" s="579"/>
      <c r="AI77" s="579"/>
      <c r="AJ77" s="579"/>
      <c r="AK77" s="580"/>
      <c r="AL77" s="9"/>
      <c r="AM77" s="242"/>
      <c r="AN77" s="466"/>
      <c r="AO77" s="466">
        <v>26</v>
      </c>
      <c r="AP77" s="588">
        <v>26</v>
      </c>
      <c r="AQ77" s="588"/>
      <c r="AR77" s="588"/>
      <c r="AS77" s="588"/>
      <c r="AT77" s="588"/>
      <c r="AU77" s="588"/>
      <c r="AV77" s="588"/>
      <c r="AW77" s="9">
        <v>0</v>
      </c>
      <c r="AX77" s="242" t="s">
        <v>532</v>
      </c>
      <c r="AY77" s="622">
        <v>26</v>
      </c>
      <c r="AZ77" s="466"/>
      <c r="BA77" s="588"/>
      <c r="BB77" s="466">
        <v>26</v>
      </c>
      <c r="BC77" s="588"/>
      <c r="BD77" s="588"/>
      <c r="BE77" s="588"/>
      <c r="BF77" s="588"/>
      <c r="BG77" s="588"/>
      <c r="BH77" s="9">
        <v>3.0000000000000001E-3</v>
      </c>
      <c r="BI77" s="242" t="s">
        <v>41</v>
      </c>
      <c r="BJ77" s="489"/>
    </row>
    <row r="78" spans="1:62" s="15" customFormat="1" ht="24.75" customHeight="1">
      <c r="A78" s="517"/>
      <c r="B78" s="590" t="s">
        <v>510</v>
      </c>
      <c r="C78" s="350" t="s">
        <v>749</v>
      </c>
      <c r="D78" s="421" t="s">
        <v>1245</v>
      </c>
      <c r="E78" s="421" t="s">
        <v>35</v>
      </c>
      <c r="F78" s="123" t="s">
        <v>1220</v>
      </c>
      <c r="G78" s="588"/>
      <c r="H78" s="588"/>
      <c r="I78" s="9"/>
      <c r="J78" s="242"/>
      <c r="K78" s="588"/>
      <c r="L78" s="588"/>
      <c r="M78" s="588"/>
      <c r="N78" s="588"/>
      <c r="O78" s="588"/>
      <c r="P78" s="588"/>
      <c r="Q78" s="9"/>
      <c r="R78" s="242"/>
      <c r="S78" s="588"/>
      <c r="T78" s="588"/>
      <c r="U78" s="588"/>
      <c r="V78" s="588"/>
      <c r="W78" s="588"/>
      <c r="X78" s="588"/>
      <c r="Y78" s="588"/>
      <c r="Z78" s="9"/>
      <c r="AA78" s="242"/>
      <c r="AB78" s="242"/>
      <c r="AC78" s="466"/>
      <c r="AD78" s="466"/>
      <c r="AE78" s="579"/>
      <c r="AF78" s="579"/>
      <c r="AG78" s="579"/>
      <c r="AH78" s="579"/>
      <c r="AI78" s="579"/>
      <c r="AJ78" s="579"/>
      <c r="AK78" s="580"/>
      <c r="AL78" s="9"/>
      <c r="AM78" s="242"/>
      <c r="AN78" s="466"/>
      <c r="AO78" s="588">
        <v>44</v>
      </c>
      <c r="AP78" s="588">
        <v>44</v>
      </c>
      <c r="AQ78" s="588"/>
      <c r="AR78" s="588"/>
      <c r="AS78" s="588"/>
      <c r="AT78" s="588"/>
      <c r="AU78" s="588"/>
      <c r="AV78" s="588"/>
      <c r="AW78" s="9">
        <v>0</v>
      </c>
      <c r="AX78" s="242" t="s">
        <v>532</v>
      </c>
      <c r="AY78" s="622">
        <v>44</v>
      </c>
      <c r="AZ78" s="588"/>
      <c r="BA78" s="588"/>
      <c r="BB78" s="588">
        <v>44</v>
      </c>
      <c r="BC78" s="588"/>
      <c r="BD78" s="588"/>
      <c r="BE78" s="588"/>
      <c r="BF78" s="588"/>
      <c r="BG78" s="588"/>
      <c r="BH78" s="9">
        <v>4.0000000000000001E-3</v>
      </c>
      <c r="BI78" s="242" t="s">
        <v>41</v>
      </c>
      <c r="BJ78" s="489"/>
    </row>
    <row r="79" spans="1:62" s="15" customFormat="1" ht="33.75">
      <c r="A79" s="517"/>
      <c r="B79" s="590" t="s">
        <v>510</v>
      </c>
      <c r="C79" s="350" t="s">
        <v>1243</v>
      </c>
      <c r="D79" s="421" t="s">
        <v>1246</v>
      </c>
      <c r="E79" s="421" t="s">
        <v>31</v>
      </c>
      <c r="F79" s="123" t="s">
        <v>1220</v>
      </c>
      <c r="G79" s="588"/>
      <c r="H79" s="588"/>
      <c r="I79" s="9"/>
      <c r="J79" s="242"/>
      <c r="K79" s="588"/>
      <c r="L79" s="588"/>
      <c r="M79" s="588"/>
      <c r="N79" s="588"/>
      <c r="O79" s="588"/>
      <c r="P79" s="588"/>
      <c r="Q79" s="9"/>
      <c r="R79" s="242"/>
      <c r="S79" s="588"/>
      <c r="T79" s="588"/>
      <c r="U79" s="588"/>
      <c r="V79" s="588"/>
      <c r="W79" s="588"/>
      <c r="X79" s="588"/>
      <c r="Y79" s="588"/>
      <c r="Z79" s="9"/>
      <c r="AA79" s="242"/>
      <c r="AB79" s="242"/>
      <c r="AC79" s="466"/>
      <c r="AD79" s="466"/>
      <c r="AE79" s="579"/>
      <c r="AF79" s="579"/>
      <c r="AG79" s="579"/>
      <c r="AH79" s="579"/>
      <c r="AI79" s="579"/>
      <c r="AJ79" s="579"/>
      <c r="AK79" s="580"/>
      <c r="AL79" s="9"/>
      <c r="AM79" s="242"/>
      <c r="AN79" s="466"/>
      <c r="AO79" s="588">
        <v>13</v>
      </c>
      <c r="AP79" s="588">
        <v>13</v>
      </c>
      <c r="AQ79" s="588"/>
      <c r="AR79" s="588"/>
      <c r="AS79" s="588"/>
      <c r="AT79" s="588"/>
      <c r="AU79" s="588"/>
      <c r="AV79" s="588"/>
      <c r="AW79" s="9">
        <v>0</v>
      </c>
      <c r="AX79" s="242" t="s">
        <v>532</v>
      </c>
      <c r="AY79" s="289">
        <v>13</v>
      </c>
      <c r="AZ79" s="588"/>
      <c r="BA79" s="588">
        <v>13</v>
      </c>
      <c r="BB79" s="588"/>
      <c r="BC79" s="588"/>
      <c r="BD79" s="588"/>
      <c r="BE79" s="588"/>
      <c r="BF79" s="588"/>
      <c r="BG79" s="588"/>
      <c r="BH79" s="9">
        <v>0</v>
      </c>
      <c r="BI79" s="242" t="s">
        <v>532</v>
      </c>
      <c r="BJ79" s="489"/>
    </row>
    <row r="80" spans="1:62" s="15" customFormat="1" ht="22.5">
      <c r="A80" s="517"/>
      <c r="B80" s="590" t="s">
        <v>510</v>
      </c>
      <c r="C80" s="350" t="s">
        <v>1244</v>
      </c>
      <c r="D80" s="421" t="s">
        <v>19</v>
      </c>
      <c r="E80" s="421" t="s">
        <v>1247</v>
      </c>
      <c r="F80" s="123" t="s">
        <v>1220</v>
      </c>
      <c r="G80" s="588"/>
      <c r="H80" s="588"/>
      <c r="I80" s="9"/>
      <c r="J80" s="242"/>
      <c r="K80" s="588"/>
      <c r="L80" s="588"/>
      <c r="M80" s="588"/>
      <c r="N80" s="588"/>
      <c r="O80" s="588"/>
      <c r="P80" s="588"/>
      <c r="Q80" s="9"/>
      <c r="R80" s="242"/>
      <c r="S80" s="588"/>
      <c r="T80" s="588"/>
      <c r="U80" s="588"/>
      <c r="V80" s="588"/>
      <c r="W80" s="588"/>
      <c r="X80" s="588"/>
      <c r="Y80" s="588"/>
      <c r="Z80" s="9"/>
      <c r="AA80" s="242"/>
      <c r="AB80" s="242"/>
      <c r="AC80" s="466"/>
      <c r="AD80" s="466"/>
      <c r="AE80" s="579"/>
      <c r="AF80" s="579"/>
      <c r="AG80" s="579"/>
      <c r="AH80" s="579"/>
      <c r="AI80" s="579"/>
      <c r="AJ80" s="579"/>
      <c r="AK80" s="580"/>
      <c r="AL80" s="9"/>
      <c r="AM80" s="242"/>
      <c r="AN80" s="466"/>
      <c r="AO80" s="578">
        <v>34</v>
      </c>
      <c r="AP80" s="578">
        <v>34</v>
      </c>
      <c r="AQ80" s="588"/>
      <c r="AR80" s="588"/>
      <c r="AS80" s="588"/>
      <c r="AT80" s="588"/>
      <c r="AU80" s="588"/>
      <c r="AV80" s="588"/>
      <c r="AW80" s="9">
        <v>0</v>
      </c>
      <c r="AX80" s="242" t="s">
        <v>532</v>
      </c>
      <c r="AY80" s="623">
        <v>34</v>
      </c>
      <c r="AZ80" s="578"/>
      <c r="BA80" s="578"/>
      <c r="BB80" s="578">
        <v>34</v>
      </c>
      <c r="BC80" s="588"/>
      <c r="BD80" s="588"/>
      <c r="BE80" s="588"/>
      <c r="BF80" s="588"/>
      <c r="BG80" s="588"/>
      <c r="BH80" s="9">
        <v>0.1171</v>
      </c>
      <c r="BI80" s="242" t="s">
        <v>41</v>
      </c>
      <c r="BJ80" s="489"/>
    </row>
    <row r="81" spans="1:63" s="15" customFormat="1" ht="19.5" customHeight="1">
      <c r="A81" s="517"/>
      <c r="B81" s="590" t="s">
        <v>510</v>
      </c>
      <c r="C81" s="350" t="s">
        <v>1331</v>
      </c>
      <c r="D81" s="421" t="s">
        <v>19</v>
      </c>
      <c r="E81" s="421" t="s">
        <v>1247</v>
      </c>
      <c r="F81" s="123" t="s">
        <v>1223</v>
      </c>
      <c r="G81" s="588"/>
      <c r="H81" s="588"/>
      <c r="I81" s="9"/>
      <c r="J81" s="242"/>
      <c r="K81" s="588"/>
      <c r="L81" s="588"/>
      <c r="M81" s="588"/>
      <c r="N81" s="588"/>
      <c r="O81" s="588"/>
      <c r="P81" s="588"/>
      <c r="Q81" s="9"/>
      <c r="R81" s="242"/>
      <c r="S81" s="588"/>
      <c r="T81" s="588"/>
      <c r="U81" s="588"/>
      <c r="V81" s="588"/>
      <c r="W81" s="588"/>
      <c r="X81" s="588"/>
      <c r="Y81" s="588"/>
      <c r="Z81" s="9"/>
      <c r="AA81" s="242"/>
      <c r="AB81" s="242"/>
      <c r="AC81" s="466"/>
      <c r="AD81" s="466"/>
      <c r="AE81" s="579"/>
      <c r="AF81" s="579"/>
      <c r="AG81" s="579"/>
      <c r="AH81" s="579"/>
      <c r="AI81" s="579"/>
      <c r="AJ81" s="579"/>
      <c r="AK81" s="580"/>
      <c r="AL81" s="9"/>
      <c r="AM81" s="242"/>
      <c r="AN81" s="466"/>
      <c r="AO81" s="466">
        <v>50</v>
      </c>
      <c r="AP81" s="588">
        <v>50</v>
      </c>
      <c r="AQ81" s="588"/>
      <c r="AR81" s="588"/>
      <c r="AS81" s="588"/>
      <c r="AT81" s="588"/>
      <c r="AU81" s="588"/>
      <c r="AV81" s="588"/>
      <c r="AW81" s="9"/>
      <c r="AX81" s="242"/>
      <c r="AY81" s="289">
        <v>50</v>
      </c>
      <c r="AZ81" s="466"/>
      <c r="BA81" s="588"/>
      <c r="BB81" s="588">
        <v>50</v>
      </c>
      <c r="BC81" s="588"/>
      <c r="BD81" s="588"/>
      <c r="BE81" s="588"/>
      <c r="BF81" s="588"/>
      <c r="BG81" s="588"/>
      <c r="BH81" s="9">
        <v>0.16239999999999999</v>
      </c>
      <c r="BI81" s="242" t="s">
        <v>41</v>
      </c>
      <c r="BJ81" s="489"/>
    </row>
    <row r="82" spans="1:63" s="15" customFormat="1" ht="33.75">
      <c r="A82" s="517"/>
      <c r="B82" s="590" t="s">
        <v>510</v>
      </c>
      <c r="C82" s="350" t="s">
        <v>1358</v>
      </c>
      <c r="D82" s="421" t="s">
        <v>979</v>
      </c>
      <c r="E82" s="421" t="s">
        <v>34</v>
      </c>
      <c r="F82" s="123" t="s">
        <v>1352</v>
      </c>
      <c r="G82" s="588"/>
      <c r="H82" s="588"/>
      <c r="I82" s="9"/>
      <c r="J82" s="242"/>
      <c r="K82" s="588"/>
      <c r="L82" s="588"/>
      <c r="M82" s="588"/>
      <c r="N82" s="588"/>
      <c r="O82" s="588"/>
      <c r="P82" s="588"/>
      <c r="Q82" s="9"/>
      <c r="R82" s="242"/>
      <c r="S82" s="588"/>
      <c r="T82" s="588"/>
      <c r="U82" s="588"/>
      <c r="V82" s="588"/>
      <c r="W82" s="588"/>
      <c r="X82" s="588"/>
      <c r="Y82" s="588"/>
      <c r="Z82" s="9"/>
      <c r="AA82" s="242"/>
      <c r="AB82" s="242"/>
      <c r="AC82" s="466"/>
      <c r="AD82" s="466"/>
      <c r="AE82" s="579"/>
      <c r="AF82" s="579"/>
      <c r="AG82" s="579"/>
      <c r="AH82" s="579"/>
      <c r="AI82" s="579"/>
      <c r="AJ82" s="579"/>
      <c r="AK82" s="580"/>
      <c r="AL82" s="9"/>
      <c r="AM82" s="242"/>
      <c r="AN82" s="466"/>
      <c r="AO82" s="594"/>
      <c r="AP82" s="289"/>
      <c r="AQ82" s="289"/>
      <c r="AR82" s="588"/>
      <c r="AS82" s="588"/>
      <c r="AT82" s="588"/>
      <c r="AU82" s="588"/>
      <c r="AV82" s="588"/>
      <c r="AW82" s="9"/>
      <c r="AX82" s="242"/>
      <c r="AY82" s="466"/>
      <c r="AZ82" s="622">
        <v>13</v>
      </c>
      <c r="BA82" s="588">
        <v>13</v>
      </c>
      <c r="BB82" s="588"/>
      <c r="BC82" s="588"/>
      <c r="BD82" s="588"/>
      <c r="BE82" s="588"/>
      <c r="BF82" s="588"/>
      <c r="BG82" s="588"/>
      <c r="BH82" s="9">
        <v>0</v>
      </c>
      <c r="BI82" s="242" t="s">
        <v>532</v>
      </c>
      <c r="BJ82" s="489"/>
    </row>
    <row r="83" spans="1:63" s="15" customFormat="1" ht="22.5">
      <c r="A83" s="517"/>
      <c r="B83" s="590" t="s">
        <v>510</v>
      </c>
      <c r="C83" s="350" t="s">
        <v>1359</v>
      </c>
      <c r="D83" s="421" t="s">
        <v>19</v>
      </c>
      <c r="E83" s="421" t="s">
        <v>28</v>
      </c>
      <c r="F83" s="123" t="s">
        <v>1352</v>
      </c>
      <c r="G83" s="588"/>
      <c r="H83" s="588"/>
      <c r="I83" s="9"/>
      <c r="J83" s="242"/>
      <c r="K83" s="588"/>
      <c r="L83" s="588"/>
      <c r="M83" s="588"/>
      <c r="N83" s="588"/>
      <c r="O83" s="588"/>
      <c r="P83" s="588"/>
      <c r="Q83" s="9"/>
      <c r="R83" s="242"/>
      <c r="S83" s="588"/>
      <c r="T83" s="588"/>
      <c r="U83" s="588"/>
      <c r="V83" s="588"/>
      <c r="W83" s="588"/>
      <c r="X83" s="588"/>
      <c r="Y83" s="588"/>
      <c r="Z83" s="9"/>
      <c r="AA83" s="242"/>
      <c r="AB83" s="242"/>
      <c r="AC83" s="466"/>
      <c r="AD83" s="466"/>
      <c r="AE83" s="579"/>
      <c r="AF83" s="579"/>
      <c r="AG83" s="579"/>
      <c r="AH83" s="579"/>
      <c r="AI83" s="579"/>
      <c r="AJ83" s="579"/>
      <c r="AK83" s="580"/>
      <c r="AL83" s="9"/>
      <c r="AM83" s="242"/>
      <c r="AN83" s="466"/>
      <c r="AO83" s="594"/>
      <c r="AP83" s="289"/>
      <c r="AQ83" s="289"/>
      <c r="AR83" s="588"/>
      <c r="AS83" s="588"/>
      <c r="AT83" s="588"/>
      <c r="AU83" s="588"/>
      <c r="AV83" s="588"/>
      <c r="AW83" s="9"/>
      <c r="AX83" s="242"/>
      <c r="AY83" s="466"/>
      <c r="AZ83" s="622">
        <v>98</v>
      </c>
      <c r="BA83" s="588">
        <v>98</v>
      </c>
      <c r="BB83" s="588"/>
      <c r="BC83" s="588"/>
      <c r="BD83" s="588"/>
      <c r="BE83" s="588"/>
      <c r="BF83" s="588"/>
      <c r="BG83" s="588"/>
      <c r="BH83" s="9"/>
      <c r="BI83" s="242"/>
      <c r="BJ83" s="489"/>
    </row>
    <row r="84" spans="1:63" s="5" customFormat="1">
      <c r="A84" s="517"/>
      <c r="B84" s="540" t="s">
        <v>511</v>
      </c>
      <c r="C84" s="540"/>
      <c r="D84" s="523"/>
      <c r="E84" s="523"/>
      <c r="F84" s="540"/>
      <c r="G84" s="53">
        <f>SUM(G85:G98)</f>
        <v>283</v>
      </c>
      <c r="H84" s="53">
        <f>SUM(H85:H98)</f>
        <v>174</v>
      </c>
      <c r="I84" s="52"/>
      <c r="J84" s="257"/>
      <c r="K84" s="53">
        <f>SUM(K85:K98)</f>
        <v>174</v>
      </c>
      <c r="L84" s="53">
        <f>SUM(L85:L103)</f>
        <v>67</v>
      </c>
      <c r="M84" s="53">
        <f>SUM(M85:M103)</f>
        <v>100</v>
      </c>
      <c r="N84" s="53">
        <f>SUM(N85:N103)</f>
        <v>86</v>
      </c>
      <c r="O84" s="53">
        <f>SUM(O85:O103)</f>
        <v>0</v>
      </c>
      <c r="P84" s="53">
        <f>SUM(P85:P103)</f>
        <v>0</v>
      </c>
      <c r="Q84" s="52"/>
      <c r="R84" s="257"/>
      <c r="S84" s="53">
        <f>SUM(S85:S98)</f>
        <v>0</v>
      </c>
      <c r="T84" s="53">
        <f>SUM(T85:T98)</f>
        <v>0</v>
      </c>
      <c r="U84" s="53">
        <f>SUM(U85:U103)</f>
        <v>67</v>
      </c>
      <c r="V84" s="53">
        <f>SUM(V85:V103)</f>
        <v>100</v>
      </c>
      <c r="W84" s="53">
        <f>SUM(W85:W103)</f>
        <v>0</v>
      </c>
      <c r="X84" s="53">
        <f>SUM(X85:X103)</f>
        <v>0</v>
      </c>
      <c r="Y84" s="53">
        <f>SUM(Y85:Y103)</f>
        <v>0</v>
      </c>
      <c r="Z84" s="52"/>
      <c r="AA84" s="257"/>
      <c r="AB84" s="257"/>
      <c r="AC84" s="53">
        <f>SUM(AC85:AC105)</f>
        <v>298</v>
      </c>
      <c r="AD84" s="53">
        <f>SUM(AD85:AD105)</f>
        <v>0</v>
      </c>
      <c r="AE84" s="53">
        <f t="shared" ref="AE84:AK84" si="8">SUM(AE85:AE105)</f>
        <v>144</v>
      </c>
      <c r="AF84" s="53">
        <f t="shared" si="8"/>
        <v>116</v>
      </c>
      <c r="AG84" s="53">
        <f t="shared" si="8"/>
        <v>38</v>
      </c>
      <c r="AH84" s="53">
        <f t="shared" si="8"/>
        <v>0</v>
      </c>
      <c r="AI84" s="53">
        <f t="shared" si="8"/>
        <v>0</v>
      </c>
      <c r="AJ84" s="53">
        <f t="shared" si="8"/>
        <v>0</v>
      </c>
      <c r="AK84" s="53">
        <f t="shared" si="8"/>
        <v>0</v>
      </c>
      <c r="AL84" s="52"/>
      <c r="AM84" s="257"/>
      <c r="AN84" s="53">
        <f>SUM(AN85:AN107)</f>
        <v>298</v>
      </c>
      <c r="AO84" s="53">
        <f>SUM(AO85:AO107)</f>
        <v>47</v>
      </c>
      <c r="AP84" s="53">
        <f t="shared" ref="AP84:AV84" si="9">SUM(AP85:AP107)</f>
        <v>102</v>
      </c>
      <c r="AQ84" s="53">
        <f t="shared" si="9"/>
        <v>113</v>
      </c>
      <c r="AR84" s="53">
        <f t="shared" si="9"/>
        <v>106</v>
      </c>
      <c r="AS84" s="53">
        <f t="shared" si="9"/>
        <v>0</v>
      </c>
      <c r="AT84" s="53">
        <f t="shared" si="9"/>
        <v>24</v>
      </c>
      <c r="AU84" s="53">
        <f t="shared" si="9"/>
        <v>0</v>
      </c>
      <c r="AV84" s="53">
        <f t="shared" si="9"/>
        <v>0</v>
      </c>
      <c r="AW84" s="52"/>
      <c r="AX84" s="257"/>
      <c r="AY84" s="53">
        <f>SUM(AY85:AY108)</f>
        <v>178</v>
      </c>
      <c r="AZ84" s="53">
        <f t="shared" ref="AZ84:BF84" si="10">SUM(AZ85:AZ108)</f>
        <v>110</v>
      </c>
      <c r="BA84" s="53">
        <f t="shared" si="10"/>
        <v>107</v>
      </c>
      <c r="BB84" s="53">
        <f t="shared" si="10"/>
        <v>44</v>
      </c>
      <c r="BC84" s="53">
        <f t="shared" si="10"/>
        <v>26</v>
      </c>
      <c r="BD84" s="53">
        <f t="shared" si="10"/>
        <v>0</v>
      </c>
      <c r="BE84" s="53">
        <f t="shared" si="10"/>
        <v>24</v>
      </c>
      <c r="BF84" s="53">
        <f t="shared" si="10"/>
        <v>87</v>
      </c>
      <c r="BG84" s="53">
        <f>SUM(BG85:BG107)</f>
        <v>0</v>
      </c>
      <c r="BH84" s="52"/>
      <c r="BI84" s="257"/>
      <c r="BJ84" s="489"/>
    </row>
    <row r="85" spans="1:63" s="15" customFormat="1" ht="22.5" hidden="1">
      <c r="A85" s="517"/>
      <c r="B85" s="554" t="s">
        <v>511</v>
      </c>
      <c r="C85" s="121" t="s">
        <v>50</v>
      </c>
      <c r="D85" s="121" t="s">
        <v>51</v>
      </c>
      <c r="E85" s="121" t="s">
        <v>52</v>
      </c>
      <c r="F85" s="121"/>
      <c r="G85" s="6">
        <v>39</v>
      </c>
      <c r="H85" s="6"/>
      <c r="I85" s="9">
        <v>1</v>
      </c>
      <c r="J85" s="242" t="s">
        <v>17</v>
      </c>
      <c r="K85" s="6"/>
      <c r="L85" s="6"/>
      <c r="M85" s="6"/>
      <c r="N85" s="6"/>
      <c r="O85" s="6"/>
      <c r="P85" s="6"/>
      <c r="Q85" s="9"/>
      <c r="R85" s="242"/>
      <c r="S85" s="6"/>
      <c r="T85" s="6"/>
      <c r="U85" s="6"/>
      <c r="V85" s="6"/>
      <c r="W85" s="6"/>
      <c r="X85" s="6"/>
      <c r="Y85" s="6"/>
      <c r="Z85" s="9"/>
      <c r="AA85" s="242"/>
      <c r="AB85" s="242"/>
      <c r="AC85" s="6"/>
      <c r="AD85" s="6"/>
      <c r="AE85" s="6"/>
      <c r="AF85" s="6"/>
      <c r="AG85" s="6"/>
      <c r="AH85" s="6"/>
      <c r="AI85" s="6"/>
      <c r="AJ85" s="6"/>
      <c r="AK85" s="6"/>
      <c r="AL85" s="9"/>
      <c r="AM85" s="242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242"/>
      <c r="AY85" s="588"/>
      <c r="AZ85" s="588"/>
      <c r="BA85" s="588"/>
      <c r="BB85" s="588"/>
      <c r="BC85" s="588"/>
      <c r="BD85" s="588"/>
      <c r="BE85" s="588"/>
      <c r="BF85" s="588"/>
      <c r="BG85" s="588"/>
      <c r="BH85" s="9"/>
      <c r="BI85" s="242"/>
      <c r="BJ85" s="486"/>
    </row>
    <row r="86" spans="1:63" s="15" customFormat="1" ht="22.5" hidden="1">
      <c r="A86" s="517"/>
      <c r="B86" s="554" t="s">
        <v>511</v>
      </c>
      <c r="C86" s="242" t="s">
        <v>56</v>
      </c>
      <c r="D86" s="421" t="s">
        <v>57</v>
      </c>
      <c r="E86" s="421" t="s">
        <v>58</v>
      </c>
      <c r="F86" s="421"/>
      <c r="G86" s="6">
        <v>102</v>
      </c>
      <c r="H86" s="6"/>
      <c r="I86" s="9">
        <v>1</v>
      </c>
      <c r="J86" s="242" t="s">
        <v>17</v>
      </c>
      <c r="K86" s="6"/>
      <c r="L86" s="6"/>
      <c r="M86" s="6"/>
      <c r="N86" s="6"/>
      <c r="O86" s="6"/>
      <c r="P86" s="6"/>
      <c r="Q86" s="9"/>
      <c r="R86" s="242"/>
      <c r="S86" s="6"/>
      <c r="T86" s="6"/>
      <c r="U86" s="6"/>
      <c r="V86" s="6"/>
      <c r="W86" s="6"/>
      <c r="X86" s="6"/>
      <c r="Y86" s="6"/>
      <c r="Z86" s="9"/>
      <c r="AA86" s="242"/>
      <c r="AB86" s="242"/>
      <c r="AC86" s="6"/>
      <c r="AD86" s="6"/>
      <c r="AE86" s="6"/>
      <c r="AF86" s="6"/>
      <c r="AG86" s="6"/>
      <c r="AH86" s="6"/>
      <c r="AI86" s="6"/>
      <c r="AJ86" s="6"/>
      <c r="AK86" s="6"/>
      <c r="AL86" s="9"/>
      <c r="AM86" s="242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242"/>
      <c r="AY86" s="588"/>
      <c r="AZ86" s="588"/>
      <c r="BA86" s="588"/>
      <c r="BB86" s="588"/>
      <c r="BC86" s="588"/>
      <c r="BD86" s="588"/>
      <c r="BE86" s="588"/>
      <c r="BF86" s="588"/>
      <c r="BG86" s="588"/>
      <c r="BH86" s="9"/>
      <c r="BI86" s="242"/>
      <c r="BJ86" s="489"/>
    </row>
    <row r="87" spans="1:63" s="15" customFormat="1" ht="22.5" hidden="1" customHeight="1">
      <c r="A87" s="517"/>
      <c r="B87" s="554" t="s">
        <v>511</v>
      </c>
      <c r="C87" s="242" t="s">
        <v>59</v>
      </c>
      <c r="D87" s="421" t="s">
        <v>60</v>
      </c>
      <c r="E87" s="421" t="s">
        <v>53</v>
      </c>
      <c r="F87" s="421"/>
      <c r="G87" s="6">
        <v>33</v>
      </c>
      <c r="H87" s="6"/>
      <c r="I87" s="9">
        <v>1</v>
      </c>
      <c r="J87" s="242" t="s">
        <v>17</v>
      </c>
      <c r="K87" s="6"/>
      <c r="L87" s="6"/>
      <c r="M87" s="6"/>
      <c r="N87" s="6"/>
      <c r="O87" s="6"/>
      <c r="P87" s="6"/>
      <c r="Q87" s="9"/>
      <c r="R87" s="242"/>
      <c r="S87" s="6"/>
      <c r="T87" s="6"/>
      <c r="U87" s="6"/>
      <c r="V87" s="6"/>
      <c r="W87" s="6"/>
      <c r="X87" s="6"/>
      <c r="Y87" s="6"/>
      <c r="Z87" s="9"/>
      <c r="AA87" s="242"/>
      <c r="AB87" s="242"/>
      <c r="AC87" s="6"/>
      <c r="AD87" s="6"/>
      <c r="AE87" s="6"/>
      <c r="AF87" s="6"/>
      <c r="AG87" s="6"/>
      <c r="AH87" s="6"/>
      <c r="AI87" s="6"/>
      <c r="AJ87" s="6"/>
      <c r="AK87" s="6"/>
      <c r="AL87" s="9"/>
      <c r="AM87" s="242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242"/>
      <c r="AY87" s="588"/>
      <c r="AZ87" s="588"/>
      <c r="BA87" s="588"/>
      <c r="BB87" s="588"/>
      <c r="BC87" s="588"/>
      <c r="BD87" s="588"/>
      <c r="BE87" s="588"/>
      <c r="BF87" s="588"/>
      <c r="BG87" s="588"/>
      <c r="BH87" s="9"/>
      <c r="BI87" s="242"/>
      <c r="BJ87" s="489"/>
    </row>
    <row r="88" spans="1:63" s="15" customFormat="1" ht="33.75" hidden="1">
      <c r="A88" s="517">
        <v>654</v>
      </c>
      <c r="B88" s="554" t="s">
        <v>511</v>
      </c>
      <c r="C88" s="121" t="s">
        <v>61</v>
      </c>
      <c r="D88" s="421" t="s">
        <v>57</v>
      </c>
      <c r="E88" s="421" t="s">
        <v>54</v>
      </c>
      <c r="F88" s="123" t="s">
        <v>677</v>
      </c>
      <c r="G88" s="8" t="s">
        <v>0</v>
      </c>
      <c r="H88" s="8">
        <v>97</v>
      </c>
      <c r="I88" s="218">
        <v>0</v>
      </c>
      <c r="J88" s="421" t="s">
        <v>532</v>
      </c>
      <c r="K88" s="8">
        <v>97</v>
      </c>
      <c r="L88" s="8"/>
      <c r="M88" s="8"/>
      <c r="N88" s="8">
        <v>49</v>
      </c>
      <c r="O88" s="8"/>
      <c r="P88" s="8"/>
      <c r="Q88" s="9">
        <v>1</v>
      </c>
      <c r="R88" s="242" t="s">
        <v>668</v>
      </c>
      <c r="S88" s="8"/>
      <c r="T88" s="8"/>
      <c r="U88" s="8"/>
      <c r="V88" s="8"/>
      <c r="W88" s="8"/>
      <c r="X88" s="8"/>
      <c r="Y88" s="8"/>
      <c r="Z88" s="9">
        <v>1</v>
      </c>
      <c r="AA88" s="242" t="s">
        <v>668</v>
      </c>
      <c r="AB88" s="242"/>
      <c r="AC88" s="8"/>
      <c r="AD88" s="8"/>
      <c r="AE88" s="8"/>
      <c r="AF88" s="8"/>
      <c r="AG88" s="8"/>
      <c r="AH88" s="8"/>
      <c r="AI88" s="8"/>
      <c r="AJ88" s="8"/>
      <c r="AK88" s="8"/>
      <c r="AL88" s="9">
        <v>1</v>
      </c>
      <c r="AM88" s="242" t="s">
        <v>668</v>
      </c>
      <c r="AN88" s="8"/>
      <c r="AO88" s="8"/>
      <c r="AP88" s="8"/>
      <c r="AQ88" s="8"/>
      <c r="AR88" s="8"/>
      <c r="AS88" s="8"/>
      <c r="AT88" s="8"/>
      <c r="AU88" s="8"/>
      <c r="AV88" s="8"/>
      <c r="AW88" s="9">
        <v>1</v>
      </c>
      <c r="AX88" s="242" t="s">
        <v>668</v>
      </c>
      <c r="AY88" s="589"/>
      <c r="AZ88" s="589"/>
      <c r="BA88" s="589"/>
      <c r="BB88" s="589"/>
      <c r="BC88" s="589"/>
      <c r="BD88" s="589"/>
      <c r="BE88" s="589"/>
      <c r="BF88" s="589"/>
      <c r="BG88" s="589"/>
      <c r="BH88" s="9">
        <v>1</v>
      </c>
      <c r="BI88" s="242" t="s">
        <v>668</v>
      </c>
      <c r="BJ88" s="489"/>
    </row>
    <row r="89" spans="1:63" s="15" customFormat="1" ht="33.75" hidden="1">
      <c r="A89" s="517"/>
      <c r="B89" s="554" t="s">
        <v>511</v>
      </c>
      <c r="C89" s="121" t="s">
        <v>61</v>
      </c>
      <c r="D89" s="421" t="s">
        <v>57</v>
      </c>
      <c r="E89" s="421" t="s">
        <v>54</v>
      </c>
      <c r="F89" s="123" t="s">
        <v>677</v>
      </c>
      <c r="G89" s="589" t="s">
        <v>0</v>
      </c>
      <c r="H89" s="589"/>
      <c r="I89" s="218">
        <v>0</v>
      </c>
      <c r="J89" s="421" t="s">
        <v>532</v>
      </c>
      <c r="K89" s="589"/>
      <c r="L89" s="589"/>
      <c r="M89" s="589">
        <v>38</v>
      </c>
      <c r="N89" s="589"/>
      <c r="O89" s="589"/>
      <c r="P89" s="589"/>
      <c r="Q89" s="9">
        <v>0.59019999999999995</v>
      </c>
      <c r="R89" s="242" t="s">
        <v>41</v>
      </c>
      <c r="S89" s="589"/>
      <c r="T89" s="589"/>
      <c r="U89" s="589"/>
      <c r="V89" s="589">
        <v>38</v>
      </c>
      <c r="W89" s="589"/>
      <c r="X89" s="589"/>
      <c r="Y89" s="589"/>
      <c r="Z89" s="9">
        <v>0.59019999999999995</v>
      </c>
      <c r="AA89" s="242" t="s">
        <v>41</v>
      </c>
      <c r="AB89" s="242"/>
      <c r="AC89" s="589">
        <v>38</v>
      </c>
      <c r="AD89" s="589"/>
      <c r="AE89" s="589"/>
      <c r="AF89" s="589">
        <v>38</v>
      </c>
      <c r="AG89" s="589"/>
      <c r="AH89" s="589"/>
      <c r="AI89" s="589"/>
      <c r="AJ89" s="589"/>
      <c r="AK89" s="589"/>
      <c r="AL89" s="9">
        <v>0.74939999999999996</v>
      </c>
      <c r="AM89" s="242" t="s">
        <v>41</v>
      </c>
      <c r="AN89" s="589">
        <v>38</v>
      </c>
      <c r="AO89" s="589"/>
      <c r="AP89" s="589"/>
      <c r="AQ89" s="589"/>
      <c r="AR89" s="589">
        <v>38</v>
      </c>
      <c r="AS89" s="589"/>
      <c r="AT89" s="589"/>
      <c r="AU89" s="589"/>
      <c r="AV89" s="589"/>
      <c r="AW89" s="9">
        <v>1</v>
      </c>
      <c r="AX89" s="242" t="s">
        <v>668</v>
      </c>
      <c r="AY89" s="589"/>
      <c r="AZ89" s="589"/>
      <c r="BA89" s="589"/>
      <c r="BB89" s="589"/>
      <c r="BC89" s="589"/>
      <c r="BD89" s="589"/>
      <c r="BE89" s="589"/>
      <c r="BF89" s="589"/>
      <c r="BG89" s="589"/>
      <c r="BH89" s="9">
        <v>1</v>
      </c>
      <c r="BI89" s="242" t="s">
        <v>668</v>
      </c>
      <c r="BJ89" s="605" t="s">
        <v>1154</v>
      </c>
    </row>
    <row r="90" spans="1:63" s="15" customFormat="1" ht="33.75">
      <c r="A90" s="517"/>
      <c r="B90" s="554" t="s">
        <v>511</v>
      </c>
      <c r="C90" s="121" t="s">
        <v>61</v>
      </c>
      <c r="D90" s="421" t="s">
        <v>57</v>
      </c>
      <c r="E90" s="421" t="s">
        <v>54</v>
      </c>
      <c r="F90" s="123" t="s">
        <v>677</v>
      </c>
      <c r="G90" s="589" t="s">
        <v>0</v>
      </c>
      <c r="H90" s="589"/>
      <c r="I90" s="218">
        <v>0</v>
      </c>
      <c r="J90" s="421" t="s">
        <v>532</v>
      </c>
      <c r="K90" s="589"/>
      <c r="L90" s="589">
        <v>10</v>
      </c>
      <c r="M90" s="589"/>
      <c r="N90" s="589"/>
      <c r="O90" s="589"/>
      <c r="P90" s="589"/>
      <c r="Q90" s="9">
        <v>0</v>
      </c>
      <c r="R90" s="242" t="s">
        <v>532</v>
      </c>
      <c r="S90" s="589"/>
      <c r="T90" s="589"/>
      <c r="U90" s="589">
        <v>10</v>
      </c>
      <c r="V90" s="589"/>
      <c r="W90" s="589"/>
      <c r="X90" s="589"/>
      <c r="Y90" s="589"/>
      <c r="Z90" s="9">
        <v>0</v>
      </c>
      <c r="AA90" s="242" t="s">
        <v>532</v>
      </c>
      <c r="AB90" s="242"/>
      <c r="AC90" s="589">
        <v>10</v>
      </c>
      <c r="AD90" s="589"/>
      <c r="AE90" s="589">
        <v>10</v>
      </c>
      <c r="AF90" s="589"/>
      <c r="AG90" s="589"/>
      <c r="AH90" s="589"/>
      <c r="AI90" s="589"/>
      <c r="AJ90" s="589"/>
      <c r="AK90" s="589"/>
      <c r="AL90" s="9">
        <v>0</v>
      </c>
      <c r="AM90" s="242" t="s">
        <v>532</v>
      </c>
      <c r="AN90" s="589">
        <v>10</v>
      </c>
      <c r="AO90" s="589"/>
      <c r="AP90" s="589">
        <v>10</v>
      </c>
      <c r="AQ90" s="589"/>
      <c r="AR90" s="589"/>
      <c r="AS90" s="589"/>
      <c r="AT90" s="589"/>
      <c r="AU90" s="589"/>
      <c r="AV90" s="589"/>
      <c r="AW90" s="9">
        <v>0</v>
      </c>
      <c r="AX90" s="242" t="s">
        <v>532</v>
      </c>
      <c r="AY90" s="589"/>
      <c r="AZ90" s="624">
        <v>10</v>
      </c>
      <c r="BA90" s="589">
        <v>10</v>
      </c>
      <c r="BB90" s="589"/>
      <c r="BC90" s="589"/>
      <c r="BD90" s="589"/>
      <c r="BE90" s="589"/>
      <c r="BF90" s="589"/>
      <c r="BG90" s="589"/>
      <c r="BH90" s="9">
        <v>0</v>
      </c>
      <c r="BI90" s="242" t="s">
        <v>532</v>
      </c>
      <c r="BJ90" s="489"/>
    </row>
    <row r="91" spans="1:63" s="16" customFormat="1" ht="4.5" hidden="1" customHeight="1">
      <c r="A91" s="517">
        <v>60</v>
      </c>
      <c r="B91" s="554" t="s">
        <v>511</v>
      </c>
      <c r="C91" s="242" t="s">
        <v>678</v>
      </c>
      <c r="D91" s="421" t="s">
        <v>10</v>
      </c>
      <c r="E91" s="421" t="s">
        <v>54</v>
      </c>
      <c r="F91" s="123" t="s">
        <v>679</v>
      </c>
      <c r="G91" s="588" t="s">
        <v>0</v>
      </c>
      <c r="H91" s="588">
        <v>1</v>
      </c>
      <c r="I91" s="9">
        <v>0.99460000000000004</v>
      </c>
      <c r="J91" s="242" t="s">
        <v>41</v>
      </c>
      <c r="K91" s="588">
        <v>1</v>
      </c>
      <c r="L91" s="588"/>
      <c r="M91" s="588"/>
      <c r="N91" s="588">
        <v>0</v>
      </c>
      <c r="O91" s="588"/>
      <c r="P91" s="588"/>
      <c r="Q91" s="9">
        <v>1</v>
      </c>
      <c r="R91" s="242" t="s">
        <v>668</v>
      </c>
      <c r="S91" s="588"/>
      <c r="T91" s="588"/>
      <c r="U91" s="588"/>
      <c r="V91" s="588"/>
      <c r="W91" s="588"/>
      <c r="X91" s="588"/>
      <c r="Y91" s="588"/>
      <c r="Z91" s="9">
        <v>1</v>
      </c>
      <c r="AA91" s="242" t="s">
        <v>668</v>
      </c>
      <c r="AB91" s="242"/>
      <c r="AC91" s="588"/>
      <c r="AD91" s="588"/>
      <c r="AE91" s="588"/>
      <c r="AF91" s="588"/>
      <c r="AG91" s="588"/>
      <c r="AH91" s="588"/>
      <c r="AI91" s="588"/>
      <c r="AJ91" s="588"/>
      <c r="AK91" s="588"/>
      <c r="AL91" s="9">
        <v>1</v>
      </c>
      <c r="AM91" s="242" t="s">
        <v>668</v>
      </c>
      <c r="AN91" s="588"/>
      <c r="AO91" s="588"/>
      <c r="AP91" s="588"/>
      <c r="AQ91" s="588"/>
      <c r="AR91" s="588"/>
      <c r="AS91" s="588"/>
      <c r="AT91" s="588"/>
      <c r="AU91" s="588"/>
      <c r="AV91" s="588"/>
      <c r="AW91" s="9">
        <v>1</v>
      </c>
      <c r="AX91" s="242" t="s">
        <v>668</v>
      </c>
      <c r="AY91" s="588"/>
      <c r="AZ91" s="588"/>
      <c r="BA91" s="588"/>
      <c r="BB91" s="588"/>
      <c r="BC91" s="588"/>
      <c r="BD91" s="588"/>
      <c r="BE91" s="588"/>
      <c r="BF91" s="588"/>
      <c r="BG91" s="588"/>
      <c r="BH91" s="9">
        <v>1</v>
      </c>
      <c r="BI91" s="242" t="s">
        <v>668</v>
      </c>
      <c r="BJ91" s="489"/>
    </row>
    <row r="92" spans="1:63" s="16" customFormat="1" ht="4.5" hidden="1" customHeight="1">
      <c r="A92" s="517"/>
      <c r="B92" s="554" t="s">
        <v>511</v>
      </c>
      <c r="C92" s="242" t="s">
        <v>62</v>
      </c>
      <c r="D92" s="421" t="s">
        <v>43</v>
      </c>
      <c r="E92" s="421" t="s">
        <v>54</v>
      </c>
      <c r="F92" s="421"/>
      <c r="G92" s="588">
        <v>30</v>
      </c>
      <c r="H92" s="588"/>
      <c r="I92" s="9">
        <v>1</v>
      </c>
      <c r="J92" s="242" t="s">
        <v>17</v>
      </c>
      <c r="K92" s="588"/>
      <c r="L92" s="588"/>
      <c r="M92" s="588"/>
      <c r="N92" s="588"/>
      <c r="O92" s="588"/>
      <c r="P92" s="588"/>
      <c r="Q92" s="9"/>
      <c r="R92" s="242"/>
      <c r="S92" s="588"/>
      <c r="T92" s="588"/>
      <c r="U92" s="588"/>
      <c r="V92" s="588"/>
      <c r="W92" s="588"/>
      <c r="X92" s="588"/>
      <c r="Y92" s="588"/>
      <c r="Z92" s="9"/>
      <c r="AA92" s="242"/>
      <c r="AB92" s="242"/>
      <c r="AC92" s="588"/>
      <c r="AD92" s="588"/>
      <c r="AE92" s="588"/>
      <c r="AF92" s="588"/>
      <c r="AG92" s="588"/>
      <c r="AH92" s="588"/>
      <c r="AI92" s="588"/>
      <c r="AJ92" s="588"/>
      <c r="AK92" s="588"/>
      <c r="AL92" s="9"/>
      <c r="AM92" s="242"/>
      <c r="AN92" s="588"/>
      <c r="AO92" s="588"/>
      <c r="AP92" s="588"/>
      <c r="AQ92" s="588"/>
      <c r="AR92" s="588"/>
      <c r="AS92" s="588"/>
      <c r="AT92" s="588"/>
      <c r="AU92" s="588"/>
      <c r="AV92" s="588"/>
      <c r="AW92" s="9"/>
      <c r="AX92" s="242"/>
      <c r="AY92" s="588"/>
      <c r="AZ92" s="588"/>
      <c r="BA92" s="588"/>
      <c r="BB92" s="588"/>
      <c r="BC92" s="588"/>
      <c r="BD92" s="588"/>
      <c r="BE92" s="588"/>
      <c r="BF92" s="588"/>
      <c r="BG92" s="588"/>
      <c r="BH92" s="9"/>
      <c r="BI92" s="242"/>
      <c r="BJ92" s="490"/>
    </row>
    <row r="93" spans="1:63" s="16" customFormat="1" ht="21" hidden="1" customHeight="1">
      <c r="A93" s="517">
        <v>212</v>
      </c>
      <c r="B93" s="554" t="s">
        <v>511</v>
      </c>
      <c r="C93" s="95" t="s">
        <v>1155</v>
      </c>
      <c r="D93" s="95" t="s">
        <v>49</v>
      </c>
      <c r="E93" s="95" t="s">
        <v>564</v>
      </c>
      <c r="F93" s="123" t="s">
        <v>671</v>
      </c>
      <c r="G93" s="588"/>
      <c r="H93" s="588">
        <v>39</v>
      </c>
      <c r="I93" s="9">
        <v>0.51049999999999995</v>
      </c>
      <c r="J93" s="242" t="s">
        <v>41</v>
      </c>
      <c r="K93" s="588">
        <v>39</v>
      </c>
      <c r="L93" s="588"/>
      <c r="M93" s="588">
        <v>38</v>
      </c>
      <c r="N93" s="588"/>
      <c r="O93" s="588"/>
      <c r="P93" s="588"/>
      <c r="Q93" s="9">
        <v>0.85340000000000005</v>
      </c>
      <c r="R93" s="242" t="s">
        <v>41</v>
      </c>
      <c r="S93" s="588"/>
      <c r="T93" s="588"/>
      <c r="U93" s="588"/>
      <c r="V93" s="588">
        <v>38</v>
      </c>
      <c r="W93" s="588"/>
      <c r="X93" s="588"/>
      <c r="Y93" s="588"/>
      <c r="Z93" s="9">
        <v>0.85340000000000005</v>
      </c>
      <c r="AA93" s="242" t="s">
        <v>41</v>
      </c>
      <c r="AB93" s="242"/>
      <c r="AC93" s="588">
        <v>38</v>
      </c>
      <c r="AD93" s="588"/>
      <c r="AE93" s="588"/>
      <c r="AF93" s="588"/>
      <c r="AG93" s="588">
        <v>38</v>
      </c>
      <c r="AH93" s="588"/>
      <c r="AI93" s="588"/>
      <c r="AJ93" s="588"/>
      <c r="AK93" s="588"/>
      <c r="AL93" s="9">
        <v>1</v>
      </c>
      <c r="AM93" s="242" t="s">
        <v>668</v>
      </c>
      <c r="AN93" s="588">
        <v>38</v>
      </c>
      <c r="AO93" s="588"/>
      <c r="AP93" s="588"/>
      <c r="AQ93" s="588"/>
      <c r="AR93" s="588">
        <v>38</v>
      </c>
      <c r="AS93" s="588"/>
      <c r="AT93" s="588"/>
      <c r="AU93" s="588"/>
      <c r="AV93" s="588"/>
      <c r="AW93" s="9">
        <v>1</v>
      </c>
      <c r="AX93" s="242" t="s">
        <v>668</v>
      </c>
      <c r="AY93" s="588"/>
      <c r="AZ93" s="588"/>
      <c r="BA93" s="588"/>
      <c r="BB93" s="588"/>
      <c r="BC93" s="588"/>
      <c r="BD93" s="588"/>
      <c r="BE93" s="588"/>
      <c r="BF93" s="588"/>
      <c r="BG93" s="588"/>
      <c r="BH93" s="9">
        <v>1</v>
      </c>
      <c r="BI93" s="242" t="s">
        <v>668</v>
      </c>
      <c r="BJ93" s="490"/>
    </row>
    <row r="94" spans="1:63" s="16" customFormat="1" ht="25.5" customHeight="1">
      <c r="A94" s="517"/>
      <c r="B94" s="554" t="s">
        <v>511</v>
      </c>
      <c r="C94" s="95" t="s">
        <v>563</v>
      </c>
      <c r="D94" s="95" t="s">
        <v>49</v>
      </c>
      <c r="E94" s="95" t="s">
        <v>564</v>
      </c>
      <c r="F94" s="123" t="s">
        <v>671</v>
      </c>
      <c r="G94" s="588"/>
      <c r="H94" s="588"/>
      <c r="I94" s="9"/>
      <c r="J94" s="242"/>
      <c r="K94" s="588"/>
      <c r="L94" s="588">
        <v>1</v>
      </c>
      <c r="M94" s="588"/>
      <c r="N94" s="588"/>
      <c r="O94" s="588"/>
      <c r="P94" s="588"/>
      <c r="Q94" s="9">
        <v>0</v>
      </c>
      <c r="R94" s="242" t="s">
        <v>532</v>
      </c>
      <c r="S94" s="588"/>
      <c r="T94" s="588"/>
      <c r="U94" s="588">
        <v>1</v>
      </c>
      <c r="V94" s="588"/>
      <c r="W94" s="588"/>
      <c r="X94" s="588"/>
      <c r="Y94" s="588"/>
      <c r="Z94" s="9">
        <v>0</v>
      </c>
      <c r="AA94" s="242" t="s">
        <v>532</v>
      </c>
      <c r="AB94" s="242"/>
      <c r="AC94" s="588">
        <v>1</v>
      </c>
      <c r="AD94" s="588"/>
      <c r="AE94" s="588">
        <v>1</v>
      </c>
      <c r="AF94" s="588"/>
      <c r="AG94" s="588"/>
      <c r="AH94" s="588"/>
      <c r="AI94" s="588"/>
      <c r="AJ94" s="588"/>
      <c r="AK94" s="588"/>
      <c r="AL94" s="9">
        <v>0</v>
      </c>
      <c r="AM94" s="242" t="s">
        <v>532</v>
      </c>
      <c r="AN94" s="588">
        <v>1</v>
      </c>
      <c r="AO94" s="588"/>
      <c r="AP94" s="588">
        <v>1</v>
      </c>
      <c r="AQ94" s="588"/>
      <c r="AR94" s="588"/>
      <c r="AS94" s="588"/>
      <c r="AT94" s="588"/>
      <c r="AU94" s="588"/>
      <c r="AV94" s="588"/>
      <c r="AW94" s="9">
        <v>0</v>
      </c>
      <c r="AX94" s="242" t="s">
        <v>532</v>
      </c>
      <c r="AY94" s="588"/>
      <c r="AZ94" s="289">
        <v>1</v>
      </c>
      <c r="BA94" s="588">
        <v>1</v>
      </c>
      <c r="BB94" s="588"/>
      <c r="BC94" s="588"/>
      <c r="BD94" s="588"/>
      <c r="BE94" s="588"/>
      <c r="BF94" s="588"/>
      <c r="BG94" s="588"/>
      <c r="BH94" s="9">
        <v>0</v>
      </c>
      <c r="BI94" s="242" t="s">
        <v>532</v>
      </c>
      <c r="BJ94" s="606" t="s">
        <v>1214</v>
      </c>
      <c r="BK94" s="15"/>
    </row>
    <row r="95" spans="1:63" s="16" customFormat="1" ht="4.5" hidden="1" customHeight="1">
      <c r="A95" s="517"/>
      <c r="B95" s="554" t="s">
        <v>511</v>
      </c>
      <c r="C95" s="421" t="s">
        <v>562</v>
      </c>
      <c r="D95" s="421" t="s">
        <v>49</v>
      </c>
      <c r="E95" s="421" t="s">
        <v>55</v>
      </c>
      <c r="F95" s="421"/>
      <c r="G95" s="588">
        <v>39</v>
      </c>
      <c r="H95" s="588"/>
      <c r="I95" s="9">
        <v>1</v>
      </c>
      <c r="J95" s="242" t="s">
        <v>17</v>
      </c>
      <c r="K95" s="588"/>
      <c r="L95" s="588"/>
      <c r="M95" s="588"/>
      <c r="N95" s="588"/>
      <c r="O95" s="588"/>
      <c r="P95" s="588"/>
      <c r="Q95" s="9"/>
      <c r="R95" s="242"/>
      <c r="S95" s="588"/>
      <c r="T95" s="588"/>
      <c r="U95" s="588"/>
      <c r="V95" s="588"/>
      <c r="W95" s="588"/>
      <c r="X95" s="588"/>
      <c r="Y95" s="588"/>
      <c r="Z95" s="9"/>
      <c r="AA95" s="242"/>
      <c r="AB95" s="242"/>
      <c r="AC95" s="588"/>
      <c r="AD95" s="588"/>
      <c r="AE95" s="588"/>
      <c r="AF95" s="588"/>
      <c r="AG95" s="588"/>
      <c r="AH95" s="588"/>
      <c r="AI95" s="588"/>
      <c r="AJ95" s="588"/>
      <c r="AK95" s="588"/>
      <c r="AL95" s="9"/>
      <c r="AM95" s="242"/>
      <c r="AN95" s="588"/>
      <c r="AO95" s="588"/>
      <c r="AP95" s="588"/>
      <c r="AQ95" s="588"/>
      <c r="AR95" s="588"/>
      <c r="AS95" s="588"/>
      <c r="AT95" s="588"/>
      <c r="AU95" s="588"/>
      <c r="AV95" s="588"/>
      <c r="AW95" s="9"/>
      <c r="AX95" s="242"/>
      <c r="AY95" s="588"/>
      <c r="AZ95" s="588"/>
      <c r="BA95" s="588"/>
      <c r="BB95" s="588"/>
      <c r="BC95" s="588"/>
      <c r="BD95" s="588"/>
      <c r="BE95" s="588"/>
      <c r="BF95" s="588"/>
      <c r="BG95" s="588"/>
      <c r="BH95" s="9"/>
      <c r="BI95" s="242"/>
      <c r="BJ95" s="607" t="s">
        <v>1215</v>
      </c>
    </row>
    <row r="96" spans="1:63" s="16" customFormat="1" ht="4.5" hidden="1" customHeight="1">
      <c r="A96" s="517"/>
      <c r="B96" s="554" t="s">
        <v>511</v>
      </c>
      <c r="C96" s="7" t="s">
        <v>1003</v>
      </c>
      <c r="D96" s="95" t="s">
        <v>57</v>
      </c>
      <c r="E96" s="95" t="s">
        <v>54</v>
      </c>
      <c r="F96" s="95"/>
      <c r="G96" s="588">
        <v>40</v>
      </c>
      <c r="H96" s="588"/>
      <c r="I96" s="9">
        <v>1</v>
      </c>
      <c r="J96" s="242" t="s">
        <v>17</v>
      </c>
      <c r="K96" s="588"/>
      <c r="L96" s="588"/>
      <c r="M96" s="588"/>
      <c r="N96" s="588"/>
      <c r="O96" s="588"/>
      <c r="P96" s="588"/>
      <c r="Q96" s="9"/>
      <c r="R96" s="242"/>
      <c r="S96" s="588"/>
      <c r="T96" s="588"/>
      <c r="U96" s="588"/>
      <c r="V96" s="588"/>
      <c r="W96" s="588"/>
      <c r="X96" s="588"/>
      <c r="Y96" s="588"/>
      <c r="Z96" s="9"/>
      <c r="AA96" s="242"/>
      <c r="AB96" s="242"/>
      <c r="AC96" s="588"/>
      <c r="AD96" s="588"/>
      <c r="AE96" s="588"/>
      <c r="AF96" s="588"/>
      <c r="AG96" s="588"/>
      <c r="AH96" s="588"/>
      <c r="AI96" s="588"/>
      <c r="AJ96" s="588"/>
      <c r="AK96" s="588"/>
      <c r="AL96" s="9"/>
      <c r="AM96" s="242"/>
      <c r="AN96" s="588"/>
      <c r="AO96" s="588"/>
      <c r="AP96" s="588"/>
      <c r="AQ96" s="588"/>
      <c r="AR96" s="588"/>
      <c r="AS96" s="588"/>
      <c r="AT96" s="588"/>
      <c r="AU96" s="588"/>
      <c r="AV96" s="588"/>
      <c r="AW96" s="9"/>
      <c r="AX96" s="242"/>
      <c r="AY96" s="588"/>
      <c r="AZ96" s="588"/>
      <c r="BA96" s="588"/>
      <c r="BB96" s="588"/>
      <c r="BC96" s="588"/>
      <c r="BD96" s="588"/>
      <c r="BE96" s="588"/>
      <c r="BF96" s="588"/>
      <c r="BG96" s="588"/>
      <c r="BH96" s="9"/>
      <c r="BI96" s="242"/>
      <c r="BJ96" s="607"/>
    </row>
    <row r="97" spans="1:62" s="16" customFormat="1" ht="4.5" hidden="1" customHeight="1">
      <c r="A97" s="517">
        <v>1011</v>
      </c>
      <c r="B97" s="554" t="s">
        <v>511</v>
      </c>
      <c r="C97" s="242" t="s">
        <v>63</v>
      </c>
      <c r="D97" s="421" t="s">
        <v>57</v>
      </c>
      <c r="E97" s="421" t="s">
        <v>54</v>
      </c>
      <c r="F97" s="123" t="s">
        <v>655</v>
      </c>
      <c r="G97" s="588"/>
      <c r="H97" s="588">
        <v>20</v>
      </c>
      <c r="I97" s="9">
        <v>0</v>
      </c>
      <c r="J97" s="242" t="s">
        <v>532</v>
      </c>
      <c r="K97" s="588">
        <v>20</v>
      </c>
      <c r="L97" s="588"/>
      <c r="M97" s="588"/>
      <c r="N97" s="588">
        <v>20</v>
      </c>
      <c r="O97" s="588"/>
      <c r="P97" s="588"/>
      <c r="Q97" s="9">
        <v>1</v>
      </c>
      <c r="R97" s="242" t="s">
        <v>668</v>
      </c>
      <c r="S97" s="588"/>
      <c r="T97" s="588"/>
      <c r="U97" s="588"/>
      <c r="V97" s="588"/>
      <c r="W97" s="588"/>
      <c r="X97" s="588"/>
      <c r="Y97" s="588"/>
      <c r="Z97" s="9">
        <v>1</v>
      </c>
      <c r="AA97" s="242" t="s">
        <v>668</v>
      </c>
      <c r="AB97" s="242"/>
      <c r="AC97" s="588"/>
      <c r="AD97" s="588"/>
      <c r="AE97" s="588"/>
      <c r="AF97" s="588"/>
      <c r="AG97" s="588"/>
      <c r="AH97" s="588"/>
      <c r="AI97" s="588"/>
      <c r="AJ97" s="588"/>
      <c r="AK97" s="588"/>
      <c r="AL97" s="9">
        <v>1</v>
      </c>
      <c r="AM97" s="242" t="s">
        <v>668</v>
      </c>
      <c r="AN97" s="588"/>
      <c r="AO97" s="588"/>
      <c r="AP97" s="588"/>
      <c r="AQ97" s="588"/>
      <c r="AR97" s="588"/>
      <c r="AS97" s="588"/>
      <c r="AT97" s="588"/>
      <c r="AU97" s="588"/>
      <c r="AV97" s="588"/>
      <c r="AW97" s="9">
        <v>1</v>
      </c>
      <c r="AX97" s="242" t="s">
        <v>668</v>
      </c>
      <c r="AY97" s="588"/>
      <c r="AZ97" s="588"/>
      <c r="BA97" s="588"/>
      <c r="BB97" s="588"/>
      <c r="BC97" s="588"/>
      <c r="BD97" s="588"/>
      <c r="BE97" s="588"/>
      <c r="BF97" s="588"/>
      <c r="BG97" s="588"/>
      <c r="BH97" s="9">
        <v>1</v>
      </c>
      <c r="BI97" s="242" t="s">
        <v>668</v>
      </c>
      <c r="BJ97" s="490"/>
    </row>
    <row r="98" spans="1:62" s="16" customFormat="1" ht="4.5" hidden="1" customHeight="1">
      <c r="A98" s="517">
        <v>603</v>
      </c>
      <c r="B98" s="554" t="s">
        <v>511</v>
      </c>
      <c r="C98" s="242" t="s">
        <v>980</v>
      </c>
      <c r="D98" s="421" t="s">
        <v>64</v>
      </c>
      <c r="E98" s="421" t="s">
        <v>760</v>
      </c>
      <c r="F98" s="123" t="s">
        <v>674</v>
      </c>
      <c r="G98" s="588"/>
      <c r="H98" s="588">
        <v>17</v>
      </c>
      <c r="I98" s="9">
        <v>0</v>
      </c>
      <c r="J98" s="242" t="s">
        <v>532</v>
      </c>
      <c r="K98" s="588">
        <v>17</v>
      </c>
      <c r="L98" s="588"/>
      <c r="M98" s="588"/>
      <c r="N98" s="588">
        <v>17</v>
      </c>
      <c r="O98" s="588"/>
      <c r="P98" s="588"/>
      <c r="Q98" s="9">
        <v>1</v>
      </c>
      <c r="R98" s="242" t="s">
        <v>668</v>
      </c>
      <c r="S98" s="588"/>
      <c r="T98" s="588"/>
      <c r="U98" s="588"/>
      <c r="V98" s="588"/>
      <c r="W98" s="588"/>
      <c r="X98" s="588"/>
      <c r="Y98" s="588"/>
      <c r="Z98" s="9">
        <v>1</v>
      </c>
      <c r="AA98" s="242" t="s">
        <v>668</v>
      </c>
      <c r="AB98" s="242"/>
      <c r="AC98" s="588"/>
      <c r="AD98" s="588"/>
      <c r="AE98" s="588"/>
      <c r="AF98" s="588"/>
      <c r="AG98" s="588"/>
      <c r="AH98" s="588"/>
      <c r="AI98" s="588"/>
      <c r="AJ98" s="588"/>
      <c r="AK98" s="588"/>
      <c r="AL98" s="9">
        <v>1</v>
      </c>
      <c r="AM98" s="242" t="s">
        <v>668</v>
      </c>
      <c r="AN98" s="588"/>
      <c r="AO98" s="588"/>
      <c r="AP98" s="588"/>
      <c r="AQ98" s="588"/>
      <c r="AR98" s="588"/>
      <c r="AS98" s="588"/>
      <c r="AT98" s="588"/>
      <c r="AU98" s="588"/>
      <c r="AV98" s="588"/>
      <c r="AW98" s="9">
        <v>1</v>
      </c>
      <c r="AX98" s="242" t="s">
        <v>668</v>
      </c>
      <c r="AY98" s="588"/>
      <c r="AZ98" s="588"/>
      <c r="BA98" s="588"/>
      <c r="BB98" s="588"/>
      <c r="BC98" s="588"/>
      <c r="BD98" s="588"/>
      <c r="BE98" s="588"/>
      <c r="BF98" s="588"/>
      <c r="BG98" s="588"/>
      <c r="BH98" s="9">
        <v>1</v>
      </c>
      <c r="BI98" s="242" t="s">
        <v>668</v>
      </c>
      <c r="BJ98" s="490"/>
    </row>
    <row r="99" spans="1:62" s="16" customFormat="1" ht="23.25" customHeight="1">
      <c r="A99" s="517"/>
      <c r="B99" s="554" t="s">
        <v>511</v>
      </c>
      <c r="C99" s="95" t="s">
        <v>761</v>
      </c>
      <c r="D99" s="421" t="s">
        <v>762</v>
      </c>
      <c r="E99" s="421" t="s">
        <v>55</v>
      </c>
      <c r="F99" s="123" t="s">
        <v>740</v>
      </c>
      <c r="G99" s="588"/>
      <c r="H99" s="588"/>
      <c r="I99" s="9"/>
      <c r="J99" s="242"/>
      <c r="K99" s="588"/>
      <c r="L99" s="588"/>
      <c r="M99" s="588">
        <v>24</v>
      </c>
      <c r="N99" s="588"/>
      <c r="O99" s="588"/>
      <c r="P99" s="588"/>
      <c r="Q99" s="9">
        <v>0.30599999999999999</v>
      </c>
      <c r="R99" s="242" t="s">
        <v>41</v>
      </c>
      <c r="S99" s="588"/>
      <c r="T99" s="588"/>
      <c r="U99" s="588"/>
      <c r="V99" s="588">
        <v>24</v>
      </c>
      <c r="W99" s="588"/>
      <c r="X99" s="588"/>
      <c r="Y99" s="588"/>
      <c r="Z99" s="9">
        <v>0.30599999999999999</v>
      </c>
      <c r="AA99" s="242" t="s">
        <v>41</v>
      </c>
      <c r="AB99" s="242"/>
      <c r="AC99" s="588">
        <v>24</v>
      </c>
      <c r="AD99" s="588"/>
      <c r="AE99" s="588"/>
      <c r="AF99" s="588">
        <v>24</v>
      </c>
      <c r="AG99" s="588"/>
      <c r="AH99" s="588"/>
      <c r="AI99" s="588"/>
      <c r="AJ99" s="588"/>
      <c r="AK99" s="588"/>
      <c r="AL99" s="9">
        <v>0.48</v>
      </c>
      <c r="AM99" s="242" t="s">
        <v>41</v>
      </c>
      <c r="AN99" s="588">
        <v>24</v>
      </c>
      <c r="AO99" s="588"/>
      <c r="AP99" s="588"/>
      <c r="AQ99" s="588"/>
      <c r="AR99" s="588"/>
      <c r="AS99" s="588"/>
      <c r="AT99" s="588">
        <v>24</v>
      </c>
      <c r="AU99" s="588"/>
      <c r="AV99" s="588"/>
      <c r="AW99" s="9">
        <v>0.5</v>
      </c>
      <c r="AX99" s="242" t="s">
        <v>1010</v>
      </c>
      <c r="AY99" s="588"/>
      <c r="AZ99" s="289">
        <v>24</v>
      </c>
      <c r="BA99" s="588"/>
      <c r="BB99" s="588"/>
      <c r="BC99" s="588"/>
      <c r="BD99" s="588"/>
      <c r="BE99" s="588">
        <v>24</v>
      </c>
      <c r="BF99" s="588"/>
      <c r="BG99" s="588"/>
      <c r="BH99" s="9">
        <v>0.51</v>
      </c>
      <c r="BI99" s="242" t="s">
        <v>1010</v>
      </c>
      <c r="BJ99" s="490" t="s">
        <v>1344</v>
      </c>
    </row>
    <row r="100" spans="1:62" s="16" customFormat="1" ht="33.75" hidden="1">
      <c r="A100" s="517"/>
      <c r="B100" s="554" t="s">
        <v>511</v>
      </c>
      <c r="C100" s="95" t="s">
        <v>1156</v>
      </c>
      <c r="D100" s="421" t="s">
        <v>763</v>
      </c>
      <c r="E100" s="421" t="s">
        <v>764</v>
      </c>
      <c r="F100" s="123" t="s">
        <v>742</v>
      </c>
      <c r="G100" s="588"/>
      <c r="H100" s="588"/>
      <c r="I100" s="9"/>
      <c r="J100" s="242"/>
      <c r="K100" s="588"/>
      <c r="L100" s="588">
        <v>25</v>
      </c>
      <c r="M100" s="588"/>
      <c r="N100" s="588"/>
      <c r="O100" s="588"/>
      <c r="P100" s="588"/>
      <c r="Q100" s="9">
        <v>0</v>
      </c>
      <c r="R100" s="242" t="s">
        <v>532</v>
      </c>
      <c r="S100" s="588"/>
      <c r="T100" s="588"/>
      <c r="U100" s="588">
        <v>25</v>
      </c>
      <c r="V100" s="588"/>
      <c r="W100" s="588"/>
      <c r="X100" s="588"/>
      <c r="Y100" s="588"/>
      <c r="Z100" s="9">
        <v>0</v>
      </c>
      <c r="AA100" s="242" t="s">
        <v>532</v>
      </c>
      <c r="AB100" s="242"/>
      <c r="AC100" s="588">
        <v>25</v>
      </c>
      <c r="AD100" s="588"/>
      <c r="AE100" s="588"/>
      <c r="AF100" s="588">
        <v>25</v>
      </c>
      <c r="AG100" s="588"/>
      <c r="AH100" s="588"/>
      <c r="AI100" s="588"/>
      <c r="AJ100" s="588"/>
      <c r="AK100" s="588"/>
      <c r="AL100" s="9">
        <v>0.56599999999999995</v>
      </c>
      <c r="AM100" s="242" t="s">
        <v>41</v>
      </c>
      <c r="AN100" s="588">
        <v>25</v>
      </c>
      <c r="AO100" s="588"/>
      <c r="AP100" s="588"/>
      <c r="AQ100" s="588"/>
      <c r="AR100" s="588">
        <v>25</v>
      </c>
      <c r="AS100" s="588"/>
      <c r="AT100" s="588"/>
      <c r="AU100" s="588"/>
      <c r="AV100" s="588"/>
      <c r="AW100" s="9">
        <v>1</v>
      </c>
      <c r="AX100" s="242" t="s">
        <v>668</v>
      </c>
      <c r="AY100" s="588"/>
      <c r="AZ100" s="588"/>
      <c r="BA100" s="588"/>
      <c r="BB100" s="588"/>
      <c r="BC100" s="588"/>
      <c r="BD100" s="588"/>
      <c r="BE100" s="588"/>
      <c r="BF100" s="588"/>
      <c r="BG100" s="588"/>
      <c r="BH100" s="9">
        <v>1</v>
      </c>
      <c r="BI100" s="242" t="s">
        <v>668</v>
      </c>
      <c r="BJ100" s="490"/>
    </row>
    <row r="101" spans="1:62" s="16" customFormat="1" ht="33.75">
      <c r="A101" s="517"/>
      <c r="B101" s="554" t="s">
        <v>511</v>
      </c>
      <c r="C101" s="95" t="s">
        <v>1156</v>
      </c>
      <c r="D101" s="421" t="s">
        <v>763</v>
      </c>
      <c r="E101" s="421" t="s">
        <v>764</v>
      </c>
      <c r="F101" s="123" t="s">
        <v>742</v>
      </c>
      <c r="G101" s="588"/>
      <c r="H101" s="588"/>
      <c r="I101" s="9"/>
      <c r="J101" s="242"/>
      <c r="K101" s="588"/>
      <c r="L101" s="588">
        <v>2</v>
      </c>
      <c r="M101" s="588"/>
      <c r="N101" s="588"/>
      <c r="O101" s="588"/>
      <c r="P101" s="588"/>
      <c r="Q101" s="9">
        <v>0</v>
      </c>
      <c r="R101" s="242" t="s">
        <v>532</v>
      </c>
      <c r="S101" s="588"/>
      <c r="T101" s="588"/>
      <c r="U101" s="588">
        <v>2</v>
      </c>
      <c r="V101" s="588"/>
      <c r="W101" s="588"/>
      <c r="X101" s="588"/>
      <c r="Y101" s="588"/>
      <c r="Z101" s="9">
        <v>0</v>
      </c>
      <c r="AA101" s="242" t="s">
        <v>532</v>
      </c>
      <c r="AB101" s="242"/>
      <c r="AC101" s="588">
        <v>2</v>
      </c>
      <c r="AD101" s="588"/>
      <c r="AE101" s="588">
        <v>2</v>
      </c>
      <c r="AF101" s="588"/>
      <c r="AG101" s="588"/>
      <c r="AH101" s="588"/>
      <c r="AI101" s="588"/>
      <c r="AJ101" s="588"/>
      <c r="AK101" s="588"/>
      <c r="AL101" s="9">
        <v>0</v>
      </c>
      <c r="AM101" s="242" t="s">
        <v>532</v>
      </c>
      <c r="AN101" s="588">
        <v>2</v>
      </c>
      <c r="AO101" s="588"/>
      <c r="AP101" s="588"/>
      <c r="AQ101" s="588">
        <v>2</v>
      </c>
      <c r="AR101" s="588"/>
      <c r="AS101" s="588"/>
      <c r="AT101" s="588"/>
      <c r="AU101" s="588"/>
      <c r="AV101" s="588"/>
      <c r="AW101" s="9">
        <v>0.53059999999999996</v>
      </c>
      <c r="AX101" s="242" t="s">
        <v>41</v>
      </c>
      <c r="AY101" s="588"/>
      <c r="AZ101" s="289">
        <v>2</v>
      </c>
      <c r="BA101" s="588"/>
      <c r="BB101" s="588"/>
      <c r="BC101" s="588">
        <v>2</v>
      </c>
      <c r="BD101" s="588"/>
      <c r="BE101" s="588"/>
      <c r="BF101" s="588"/>
      <c r="BG101" s="588"/>
      <c r="BH101" s="9">
        <v>1</v>
      </c>
      <c r="BI101" s="242" t="s">
        <v>668</v>
      </c>
      <c r="BJ101" s="490"/>
    </row>
    <row r="102" spans="1:62" s="16" customFormat="1" ht="24" customHeight="1">
      <c r="A102" s="517"/>
      <c r="B102" s="554" t="s">
        <v>511</v>
      </c>
      <c r="C102" s="95" t="s">
        <v>997</v>
      </c>
      <c r="D102" s="421" t="s">
        <v>979</v>
      </c>
      <c r="E102" s="421" t="s">
        <v>564</v>
      </c>
      <c r="F102" s="123" t="s">
        <v>747</v>
      </c>
      <c r="G102" s="588"/>
      <c r="H102" s="588"/>
      <c r="I102" s="9"/>
      <c r="J102" s="242"/>
      <c r="K102" s="588"/>
      <c r="L102" s="588">
        <v>24</v>
      </c>
      <c r="M102" s="588"/>
      <c r="N102" s="588"/>
      <c r="O102" s="588"/>
      <c r="P102" s="588"/>
      <c r="Q102" s="9">
        <v>0</v>
      </c>
      <c r="R102" s="242" t="s">
        <v>532</v>
      </c>
      <c r="S102" s="588"/>
      <c r="T102" s="588"/>
      <c r="U102" s="588">
        <v>24</v>
      </c>
      <c r="V102" s="588"/>
      <c r="W102" s="588"/>
      <c r="X102" s="588"/>
      <c r="Y102" s="588"/>
      <c r="Z102" s="9">
        <v>0</v>
      </c>
      <c r="AA102" s="242" t="s">
        <v>532</v>
      </c>
      <c r="AB102" s="242"/>
      <c r="AC102" s="588">
        <v>24</v>
      </c>
      <c r="AD102" s="588"/>
      <c r="AE102" s="588"/>
      <c r="AF102" s="588">
        <v>24</v>
      </c>
      <c r="AG102" s="588"/>
      <c r="AH102" s="588"/>
      <c r="AI102" s="588"/>
      <c r="AJ102" s="588"/>
      <c r="AK102" s="588"/>
      <c r="AL102" s="9">
        <v>0</v>
      </c>
      <c r="AM102" s="242" t="s">
        <v>41</v>
      </c>
      <c r="AN102" s="588">
        <v>24</v>
      </c>
      <c r="AO102" s="588"/>
      <c r="AP102" s="588"/>
      <c r="AQ102" s="588">
        <v>24</v>
      </c>
      <c r="AR102" s="588"/>
      <c r="AS102" s="588"/>
      <c r="AT102" s="588"/>
      <c r="AU102" s="588"/>
      <c r="AV102" s="588"/>
      <c r="AW102" s="9">
        <v>0.76200000000000001</v>
      </c>
      <c r="AX102" s="242" t="s">
        <v>41</v>
      </c>
      <c r="AY102" s="588"/>
      <c r="AZ102" s="289">
        <v>24</v>
      </c>
      <c r="BA102" s="588"/>
      <c r="BB102" s="588"/>
      <c r="BC102" s="588">
        <v>24</v>
      </c>
      <c r="BD102" s="588"/>
      <c r="BE102" s="588"/>
      <c r="BF102" s="588"/>
      <c r="BG102" s="588"/>
      <c r="BH102" s="9">
        <v>1</v>
      </c>
      <c r="BI102" s="242" t="s">
        <v>668</v>
      </c>
      <c r="BJ102" s="490"/>
    </row>
    <row r="103" spans="1:62" s="16" customFormat="1" ht="27" hidden="1" customHeight="1">
      <c r="A103" s="517"/>
      <c r="B103" s="554" t="s">
        <v>511</v>
      </c>
      <c r="C103" s="95" t="s">
        <v>765</v>
      </c>
      <c r="D103" s="421" t="s">
        <v>64</v>
      </c>
      <c r="E103" s="421" t="s">
        <v>760</v>
      </c>
      <c r="F103" s="123" t="s">
        <v>747</v>
      </c>
      <c r="G103" s="588"/>
      <c r="H103" s="588"/>
      <c r="I103" s="9"/>
      <c r="J103" s="242"/>
      <c r="K103" s="588"/>
      <c r="L103" s="588">
        <v>5</v>
      </c>
      <c r="M103" s="588"/>
      <c r="N103" s="588"/>
      <c r="O103" s="588"/>
      <c r="P103" s="588"/>
      <c r="Q103" s="9">
        <v>0</v>
      </c>
      <c r="R103" s="242" t="s">
        <v>532</v>
      </c>
      <c r="S103" s="588"/>
      <c r="T103" s="588"/>
      <c r="U103" s="588">
        <v>5</v>
      </c>
      <c r="V103" s="588"/>
      <c r="W103" s="588"/>
      <c r="X103" s="588"/>
      <c r="Y103" s="588"/>
      <c r="Z103" s="9">
        <v>0</v>
      </c>
      <c r="AA103" s="242" t="s">
        <v>532</v>
      </c>
      <c r="AB103" s="242"/>
      <c r="AC103" s="588">
        <v>5</v>
      </c>
      <c r="AD103" s="588"/>
      <c r="AE103" s="588"/>
      <c r="AF103" s="588">
        <v>5</v>
      </c>
      <c r="AG103" s="588"/>
      <c r="AH103" s="588"/>
      <c r="AI103" s="588"/>
      <c r="AJ103" s="588"/>
      <c r="AK103" s="588"/>
      <c r="AL103" s="9">
        <v>0.56000000000000005</v>
      </c>
      <c r="AM103" s="242" t="s">
        <v>41</v>
      </c>
      <c r="AN103" s="588">
        <v>5</v>
      </c>
      <c r="AO103" s="588"/>
      <c r="AP103" s="588"/>
      <c r="AQ103" s="588"/>
      <c r="AR103" s="588">
        <v>5</v>
      </c>
      <c r="AS103" s="588"/>
      <c r="AT103" s="588"/>
      <c r="AU103" s="588"/>
      <c r="AV103" s="588"/>
      <c r="AW103" s="9">
        <v>1</v>
      </c>
      <c r="AX103" s="242" t="s">
        <v>668</v>
      </c>
      <c r="AY103" s="588"/>
      <c r="AZ103" s="588"/>
      <c r="BA103" s="588"/>
      <c r="BB103" s="588"/>
      <c r="BC103" s="588"/>
      <c r="BD103" s="588"/>
      <c r="BE103" s="588"/>
      <c r="BF103" s="588"/>
      <c r="BG103" s="588"/>
      <c r="BH103" s="9">
        <v>1</v>
      </c>
      <c r="BI103" s="242" t="s">
        <v>668</v>
      </c>
      <c r="BJ103" s="490"/>
    </row>
    <row r="104" spans="1:62" s="16" customFormat="1" ht="27" customHeight="1">
      <c r="A104" s="517"/>
      <c r="B104" s="554" t="s">
        <v>511</v>
      </c>
      <c r="C104" s="95" t="s">
        <v>1012</v>
      </c>
      <c r="D104" s="421" t="s">
        <v>57</v>
      </c>
      <c r="E104" s="421" t="s">
        <v>1062</v>
      </c>
      <c r="F104" s="123" t="s">
        <v>1041</v>
      </c>
      <c r="G104" s="588"/>
      <c r="H104" s="588"/>
      <c r="I104" s="9"/>
      <c r="J104" s="242"/>
      <c r="K104" s="588"/>
      <c r="L104" s="588"/>
      <c r="M104" s="588"/>
      <c r="N104" s="588"/>
      <c r="O104" s="588"/>
      <c r="P104" s="588"/>
      <c r="Q104" s="9"/>
      <c r="R104" s="242"/>
      <c r="S104" s="588"/>
      <c r="T104" s="588"/>
      <c r="U104" s="588"/>
      <c r="V104" s="588"/>
      <c r="W104" s="588"/>
      <c r="X104" s="588"/>
      <c r="Y104" s="588"/>
      <c r="Z104" s="9"/>
      <c r="AA104" s="242"/>
      <c r="AB104" s="242"/>
      <c r="AC104" s="588">
        <v>44</v>
      </c>
      <c r="AD104" s="588"/>
      <c r="AE104" s="588">
        <v>44</v>
      </c>
      <c r="AF104" s="588"/>
      <c r="AG104" s="588"/>
      <c r="AH104" s="588"/>
      <c r="AI104" s="588"/>
      <c r="AJ104" s="588"/>
      <c r="AK104" s="588"/>
      <c r="AL104" s="9">
        <v>0</v>
      </c>
      <c r="AM104" s="242" t="s">
        <v>532</v>
      </c>
      <c r="AN104" s="588">
        <v>44</v>
      </c>
      <c r="AO104" s="588"/>
      <c r="AP104" s="588">
        <v>44</v>
      </c>
      <c r="AQ104" s="588"/>
      <c r="AR104" s="588"/>
      <c r="AS104" s="588"/>
      <c r="AT104" s="588"/>
      <c r="AU104" s="588"/>
      <c r="AV104" s="588"/>
      <c r="AW104" s="9">
        <v>0</v>
      </c>
      <c r="AX104" s="242" t="s">
        <v>532</v>
      </c>
      <c r="AY104" s="289">
        <v>44</v>
      </c>
      <c r="AZ104" s="588"/>
      <c r="BA104" s="588"/>
      <c r="BB104" s="588">
        <v>44</v>
      </c>
      <c r="BC104" s="588"/>
      <c r="BD104" s="588"/>
      <c r="BE104" s="588"/>
      <c r="BF104" s="588"/>
      <c r="BG104" s="588"/>
      <c r="BH104" s="9">
        <v>0.46250000000000002</v>
      </c>
      <c r="BI104" s="242" t="s">
        <v>41</v>
      </c>
      <c r="BJ104" s="490"/>
    </row>
    <row r="105" spans="1:62" s="16" customFormat="1" ht="22.5">
      <c r="A105" s="517"/>
      <c r="B105" s="554" t="s">
        <v>511</v>
      </c>
      <c r="C105" s="421" t="s">
        <v>1099</v>
      </c>
      <c r="D105" s="421" t="s">
        <v>48</v>
      </c>
      <c r="E105" s="421" t="s">
        <v>1100</v>
      </c>
      <c r="F105" s="123" t="s">
        <v>1041</v>
      </c>
      <c r="G105" s="588"/>
      <c r="H105" s="588"/>
      <c r="I105" s="9"/>
      <c r="J105" s="242"/>
      <c r="K105" s="588"/>
      <c r="L105" s="588"/>
      <c r="M105" s="588"/>
      <c r="N105" s="588"/>
      <c r="O105" s="588"/>
      <c r="P105" s="588"/>
      <c r="Q105" s="9"/>
      <c r="R105" s="242"/>
      <c r="S105" s="588"/>
      <c r="T105" s="588"/>
      <c r="U105" s="588"/>
      <c r="V105" s="588"/>
      <c r="W105" s="588"/>
      <c r="X105" s="588"/>
      <c r="Y105" s="588"/>
      <c r="Z105" s="9"/>
      <c r="AA105" s="242"/>
      <c r="AB105" s="242"/>
      <c r="AC105" s="588">
        <v>87</v>
      </c>
      <c r="AD105" s="588"/>
      <c r="AE105" s="588">
        <v>87</v>
      </c>
      <c r="AF105" s="588"/>
      <c r="AG105" s="588"/>
      <c r="AH105" s="588"/>
      <c r="AI105" s="588"/>
      <c r="AJ105" s="588"/>
      <c r="AK105" s="588"/>
      <c r="AL105" s="9">
        <v>0</v>
      </c>
      <c r="AM105" s="242" t="s">
        <v>532</v>
      </c>
      <c r="AN105" s="588">
        <v>87</v>
      </c>
      <c r="AO105" s="588"/>
      <c r="AP105" s="588"/>
      <c r="AQ105" s="588">
        <v>87</v>
      </c>
      <c r="AR105" s="588"/>
      <c r="AS105" s="588"/>
      <c r="AT105" s="588"/>
      <c r="AU105" s="588"/>
      <c r="AV105" s="588"/>
      <c r="AW105" s="9">
        <v>0.45619999999999999</v>
      </c>
      <c r="AX105" s="242" t="s">
        <v>41</v>
      </c>
      <c r="AY105" s="289">
        <v>87</v>
      </c>
      <c r="AZ105" s="588"/>
      <c r="BA105" s="588"/>
      <c r="BB105" s="588"/>
      <c r="BC105" s="588"/>
      <c r="BD105" s="588"/>
      <c r="BE105" s="588"/>
      <c r="BF105" s="588">
        <v>87</v>
      </c>
      <c r="BG105" s="588"/>
      <c r="BH105" s="9">
        <v>0.45619999999999999</v>
      </c>
      <c r="BI105" s="242" t="s">
        <v>1059</v>
      </c>
      <c r="BJ105" s="490"/>
    </row>
    <row r="106" spans="1:62" s="16" customFormat="1" ht="22.5">
      <c r="A106" s="517"/>
      <c r="B106" s="554" t="s">
        <v>511</v>
      </c>
      <c r="C106" s="421" t="s">
        <v>1248</v>
      </c>
      <c r="D106" s="421" t="s">
        <v>578</v>
      </c>
      <c r="E106" s="421" t="s">
        <v>1250</v>
      </c>
      <c r="F106" s="123" t="s">
        <v>1220</v>
      </c>
      <c r="G106" s="588"/>
      <c r="H106" s="588"/>
      <c r="I106" s="9"/>
      <c r="J106" s="242"/>
      <c r="K106" s="588"/>
      <c r="L106" s="588"/>
      <c r="M106" s="588"/>
      <c r="N106" s="588"/>
      <c r="O106" s="588"/>
      <c r="P106" s="588"/>
      <c r="Q106" s="9"/>
      <c r="R106" s="242"/>
      <c r="S106" s="588"/>
      <c r="T106" s="588"/>
      <c r="U106" s="588"/>
      <c r="V106" s="588"/>
      <c r="W106" s="588"/>
      <c r="X106" s="588"/>
      <c r="Y106" s="588"/>
      <c r="Z106" s="9"/>
      <c r="AA106" s="242"/>
      <c r="AB106" s="242"/>
      <c r="AC106" s="588"/>
      <c r="AD106" s="588"/>
      <c r="AE106" s="588"/>
      <c r="AF106" s="588"/>
      <c r="AG106" s="588"/>
      <c r="AH106" s="588"/>
      <c r="AI106" s="588"/>
      <c r="AJ106" s="588"/>
      <c r="AK106" s="588"/>
      <c r="AL106" s="9"/>
      <c r="AM106" s="242"/>
      <c r="AN106" s="588"/>
      <c r="AO106" s="588">
        <v>14</v>
      </c>
      <c r="AP106" s="588">
        <v>14</v>
      </c>
      <c r="AQ106" s="588"/>
      <c r="AR106" s="588"/>
      <c r="AS106" s="588"/>
      <c r="AT106" s="588"/>
      <c r="AU106" s="588"/>
      <c r="AV106" s="588"/>
      <c r="AW106" s="9">
        <v>0</v>
      </c>
      <c r="AX106" s="242" t="s">
        <v>532</v>
      </c>
      <c r="AY106" s="289">
        <v>14</v>
      </c>
      <c r="AZ106" s="588"/>
      <c r="BA106" s="588">
        <v>14</v>
      </c>
      <c r="BB106" s="588"/>
      <c r="BC106" s="588"/>
      <c r="BD106" s="588"/>
      <c r="BE106" s="588"/>
      <c r="BF106" s="588"/>
      <c r="BG106" s="588"/>
      <c r="BH106" s="9">
        <v>0</v>
      </c>
      <c r="BI106" s="242" t="s">
        <v>532</v>
      </c>
      <c r="BJ106" s="490"/>
    </row>
    <row r="107" spans="1:62" s="16" customFormat="1" ht="22.5">
      <c r="A107" s="517"/>
      <c r="B107" s="554" t="s">
        <v>511</v>
      </c>
      <c r="C107" s="421" t="s">
        <v>1249</v>
      </c>
      <c r="D107" s="421" t="s">
        <v>1251</v>
      </c>
      <c r="E107" s="421" t="s">
        <v>1100</v>
      </c>
      <c r="F107" s="123" t="s">
        <v>1220</v>
      </c>
      <c r="G107" s="588"/>
      <c r="H107" s="588"/>
      <c r="I107" s="9"/>
      <c r="J107" s="242"/>
      <c r="K107" s="588"/>
      <c r="L107" s="588"/>
      <c r="M107" s="588"/>
      <c r="N107" s="588"/>
      <c r="O107" s="588"/>
      <c r="P107" s="588"/>
      <c r="Q107" s="9"/>
      <c r="R107" s="242"/>
      <c r="S107" s="588"/>
      <c r="T107" s="588"/>
      <c r="U107" s="588"/>
      <c r="V107" s="588"/>
      <c r="W107" s="588"/>
      <c r="X107" s="588"/>
      <c r="Y107" s="588"/>
      <c r="Z107" s="9"/>
      <c r="AA107" s="242"/>
      <c r="AB107" s="242"/>
      <c r="AC107" s="588"/>
      <c r="AD107" s="588"/>
      <c r="AE107" s="588"/>
      <c r="AF107" s="588"/>
      <c r="AG107" s="588"/>
      <c r="AH107" s="588"/>
      <c r="AI107" s="588"/>
      <c r="AJ107" s="588"/>
      <c r="AK107" s="588"/>
      <c r="AL107" s="9"/>
      <c r="AM107" s="242"/>
      <c r="AN107" s="588"/>
      <c r="AO107" s="588">
        <v>33</v>
      </c>
      <c r="AP107" s="588">
        <v>33</v>
      </c>
      <c r="AQ107" s="588"/>
      <c r="AR107" s="588"/>
      <c r="AS107" s="588"/>
      <c r="AT107" s="588"/>
      <c r="AU107" s="588"/>
      <c r="AV107" s="588"/>
      <c r="AW107" s="9">
        <v>0</v>
      </c>
      <c r="AX107" s="242" t="s">
        <v>532</v>
      </c>
      <c r="AY107" s="289">
        <v>33</v>
      </c>
      <c r="AZ107" s="588"/>
      <c r="BA107" s="588">
        <v>33</v>
      </c>
      <c r="BB107" s="588"/>
      <c r="BC107" s="588"/>
      <c r="BD107" s="588"/>
      <c r="BE107" s="588"/>
      <c r="BF107" s="588"/>
      <c r="BG107" s="588"/>
      <c r="BH107" s="9">
        <v>0</v>
      </c>
      <c r="BI107" s="242" t="s">
        <v>532</v>
      </c>
      <c r="BJ107" s="490"/>
    </row>
    <row r="108" spans="1:62" s="16" customFormat="1" ht="22.5">
      <c r="A108" s="517"/>
      <c r="B108" s="554" t="s">
        <v>511</v>
      </c>
      <c r="C108" s="421" t="s">
        <v>1360</v>
      </c>
      <c r="D108" s="421" t="s">
        <v>1361</v>
      </c>
      <c r="E108" s="421" t="s">
        <v>1100</v>
      </c>
      <c r="F108" s="123" t="s">
        <v>1352</v>
      </c>
      <c r="G108" s="588"/>
      <c r="H108" s="588"/>
      <c r="I108" s="9"/>
      <c r="J108" s="242"/>
      <c r="K108" s="588"/>
      <c r="L108" s="588"/>
      <c r="M108" s="588"/>
      <c r="N108" s="588"/>
      <c r="O108" s="588"/>
      <c r="P108" s="588"/>
      <c r="Q108" s="9"/>
      <c r="R108" s="242"/>
      <c r="S108" s="588"/>
      <c r="T108" s="588"/>
      <c r="U108" s="588"/>
      <c r="V108" s="588"/>
      <c r="W108" s="588"/>
      <c r="X108" s="588"/>
      <c r="Y108" s="588"/>
      <c r="Z108" s="9"/>
      <c r="AA108" s="242"/>
      <c r="AB108" s="242"/>
      <c r="AC108" s="588"/>
      <c r="AD108" s="588"/>
      <c r="AE108" s="588"/>
      <c r="AF108" s="588"/>
      <c r="AG108" s="588"/>
      <c r="AH108" s="588"/>
      <c r="AI108" s="588"/>
      <c r="AJ108" s="588"/>
      <c r="AK108" s="588"/>
      <c r="AL108" s="9"/>
      <c r="AM108" s="242"/>
      <c r="AN108" s="588"/>
      <c r="AO108" s="588"/>
      <c r="AP108" s="588"/>
      <c r="AQ108" s="588"/>
      <c r="AR108" s="588"/>
      <c r="AS108" s="588"/>
      <c r="AT108" s="588"/>
      <c r="AU108" s="588"/>
      <c r="AV108" s="588"/>
      <c r="AW108" s="9"/>
      <c r="AX108" s="242"/>
      <c r="AY108" s="588"/>
      <c r="AZ108" s="289">
        <v>49</v>
      </c>
      <c r="BA108" s="588">
        <v>49</v>
      </c>
      <c r="BB108" s="588"/>
      <c r="BC108" s="588"/>
      <c r="BD108" s="588"/>
      <c r="BE108" s="588"/>
      <c r="BF108" s="588"/>
      <c r="BG108" s="588"/>
      <c r="BH108" s="9">
        <v>0</v>
      </c>
      <c r="BI108" s="242" t="s">
        <v>532</v>
      </c>
      <c r="BJ108" s="490"/>
    </row>
    <row r="109" spans="1:62" s="5" customFormat="1" ht="18" customHeight="1">
      <c r="A109" s="517"/>
      <c r="B109" s="523" t="s">
        <v>512</v>
      </c>
      <c r="C109" s="523"/>
      <c r="D109" s="523"/>
      <c r="E109" s="523"/>
      <c r="F109" s="540"/>
      <c r="G109" s="51">
        <f>SUM(G110:G115)</f>
        <v>148</v>
      </c>
      <c r="H109" s="51">
        <f>SUM(H110:H115)</f>
        <v>79</v>
      </c>
      <c r="I109" s="50"/>
      <c r="J109" s="532"/>
      <c r="K109" s="51">
        <f>SUM(K110:K115)</f>
        <v>78</v>
      </c>
      <c r="L109" s="51">
        <f>SUM(L110:L126)</f>
        <v>380</v>
      </c>
      <c r="M109" s="51">
        <f>SUM(M110:M126)</f>
        <v>0</v>
      </c>
      <c r="N109" s="51">
        <f>SUM(N110:N126)</f>
        <v>78</v>
      </c>
      <c r="O109" s="51">
        <f>SUM(O110:O126)</f>
        <v>0</v>
      </c>
      <c r="P109" s="51">
        <f>SUM(P110:P126)</f>
        <v>1</v>
      </c>
      <c r="Q109" s="50"/>
      <c r="R109" s="532"/>
      <c r="S109" s="51">
        <f>SUM(S110:S115)</f>
        <v>0</v>
      </c>
      <c r="T109" s="51"/>
      <c r="U109" s="51">
        <f>SUM(U110:U126)</f>
        <v>380</v>
      </c>
      <c r="V109" s="51">
        <f>SUM(V110:V126)</f>
        <v>0</v>
      </c>
      <c r="W109" s="51">
        <f>SUM(W110:W126)</f>
        <v>0</v>
      </c>
      <c r="X109" s="51">
        <f>SUM(X110:X126)</f>
        <v>0</v>
      </c>
      <c r="Y109" s="51">
        <f>SUM(Y110:Y126)</f>
        <v>0</v>
      </c>
      <c r="Z109" s="50"/>
      <c r="AA109" s="532"/>
      <c r="AB109" s="532"/>
      <c r="AC109" s="51">
        <f>SUM(AC110:AC130)</f>
        <v>529</v>
      </c>
      <c r="AD109" s="51">
        <f t="shared" ref="AD109:AV109" si="11">SUM(AD110:AD130)</f>
        <v>0</v>
      </c>
      <c r="AE109" s="51">
        <f t="shared" si="11"/>
        <v>77</v>
      </c>
      <c r="AF109" s="51">
        <f t="shared" si="11"/>
        <v>452</v>
      </c>
      <c r="AG109" s="51">
        <f t="shared" si="11"/>
        <v>0</v>
      </c>
      <c r="AH109" s="51">
        <f t="shared" si="11"/>
        <v>0</v>
      </c>
      <c r="AI109" s="51">
        <f t="shared" si="11"/>
        <v>0</v>
      </c>
      <c r="AJ109" s="51">
        <f t="shared" si="11"/>
        <v>0</v>
      </c>
      <c r="AK109" s="51">
        <f t="shared" si="11"/>
        <v>0</v>
      </c>
      <c r="AL109" s="51">
        <f t="shared" si="11"/>
        <v>3.9178999999999995</v>
      </c>
      <c r="AM109" s="51">
        <f t="shared" si="11"/>
        <v>0</v>
      </c>
      <c r="AN109" s="51">
        <f>SUM(AN110:AN130)</f>
        <v>529</v>
      </c>
      <c r="AO109" s="51">
        <f>SUM(AO110:AO130)</f>
        <v>40</v>
      </c>
      <c r="AP109" s="51">
        <f t="shared" si="11"/>
        <v>2</v>
      </c>
      <c r="AQ109" s="51">
        <f t="shared" si="11"/>
        <v>528</v>
      </c>
      <c r="AR109" s="51">
        <f t="shared" si="11"/>
        <v>17</v>
      </c>
      <c r="AS109" s="51">
        <f t="shared" si="11"/>
        <v>0</v>
      </c>
      <c r="AT109" s="51">
        <f t="shared" si="11"/>
        <v>0</v>
      </c>
      <c r="AU109" s="51">
        <f t="shared" si="11"/>
        <v>22</v>
      </c>
      <c r="AV109" s="51">
        <f t="shared" si="11"/>
        <v>0</v>
      </c>
      <c r="AW109" s="50"/>
      <c r="AX109" s="532"/>
      <c r="AY109" s="51">
        <f>SUM(AY110:AY131)</f>
        <v>187</v>
      </c>
      <c r="AZ109" s="51">
        <f t="shared" ref="AZ109:BF109" si="12">SUM(AZ110:AZ131)</f>
        <v>405</v>
      </c>
      <c r="BA109" s="51">
        <f t="shared" si="12"/>
        <v>42</v>
      </c>
      <c r="BB109" s="51">
        <f t="shared" si="12"/>
        <v>222</v>
      </c>
      <c r="BC109" s="51">
        <f t="shared" si="12"/>
        <v>288</v>
      </c>
      <c r="BD109" s="51">
        <f t="shared" si="12"/>
        <v>0</v>
      </c>
      <c r="BE109" s="51">
        <f t="shared" si="12"/>
        <v>0</v>
      </c>
      <c r="BF109" s="51">
        <f t="shared" si="12"/>
        <v>40</v>
      </c>
      <c r="BG109" s="51">
        <f>SUM(BG110:BG130)</f>
        <v>0</v>
      </c>
      <c r="BH109" s="50"/>
      <c r="BI109" s="532"/>
      <c r="BJ109" s="490"/>
    </row>
    <row r="110" spans="1:62" s="15" customFormat="1" ht="4.5" hidden="1" customHeight="1">
      <c r="A110" s="517">
        <v>79</v>
      </c>
      <c r="B110" s="524" t="s">
        <v>512</v>
      </c>
      <c r="C110" s="242" t="s">
        <v>680</v>
      </c>
      <c r="D110" s="421" t="s">
        <v>64</v>
      </c>
      <c r="E110" s="421" t="s">
        <v>65</v>
      </c>
      <c r="F110" s="123" t="s">
        <v>681</v>
      </c>
      <c r="G110" s="6"/>
      <c r="H110" s="6">
        <v>28</v>
      </c>
      <c r="I110" s="9">
        <v>0</v>
      </c>
      <c r="J110" s="242" t="s">
        <v>532</v>
      </c>
      <c r="K110" s="6">
        <v>28</v>
      </c>
      <c r="L110" s="6"/>
      <c r="M110" s="6"/>
      <c r="N110" s="289">
        <v>28</v>
      </c>
      <c r="O110" s="6"/>
      <c r="P110" s="6"/>
      <c r="Q110" s="9">
        <v>1</v>
      </c>
      <c r="R110" s="242" t="s">
        <v>668</v>
      </c>
      <c r="S110" s="6"/>
      <c r="T110" s="6"/>
      <c r="U110" s="6"/>
      <c r="V110" s="6"/>
      <c r="W110" s="6"/>
      <c r="X110" s="6"/>
      <c r="Y110" s="6"/>
      <c r="Z110" s="9">
        <v>1</v>
      </c>
      <c r="AA110" s="242" t="s">
        <v>668</v>
      </c>
      <c r="AB110" s="242"/>
      <c r="AC110" s="6"/>
      <c r="AD110" s="6"/>
      <c r="AE110" s="6"/>
      <c r="AF110" s="6"/>
      <c r="AG110" s="6"/>
      <c r="AH110" s="6"/>
      <c r="AI110" s="6"/>
      <c r="AJ110" s="6"/>
      <c r="AK110" s="6"/>
      <c r="AL110" s="9">
        <v>1</v>
      </c>
      <c r="AM110" s="242" t="s">
        <v>668</v>
      </c>
      <c r="AN110" s="6"/>
      <c r="AO110" s="6"/>
      <c r="AP110" s="6"/>
      <c r="AQ110" s="6"/>
      <c r="AR110" s="6"/>
      <c r="AS110" s="6"/>
      <c r="AT110" s="6"/>
      <c r="AU110" s="6"/>
      <c r="AV110" s="6"/>
      <c r="AW110" s="9">
        <v>1</v>
      </c>
      <c r="AX110" s="242" t="s">
        <v>668</v>
      </c>
      <c r="AY110" s="588"/>
      <c r="AZ110" s="588"/>
      <c r="BA110" s="588"/>
      <c r="BB110" s="588"/>
      <c r="BC110" s="588"/>
      <c r="BD110" s="588"/>
      <c r="BE110" s="588"/>
      <c r="BF110" s="588"/>
      <c r="BG110" s="588"/>
      <c r="BH110" s="9">
        <v>1</v>
      </c>
      <c r="BI110" s="242" t="s">
        <v>668</v>
      </c>
      <c r="BJ110" s="51">
        <f>SUM(BJ111:BJ132)</f>
        <v>0</v>
      </c>
    </row>
    <row r="111" spans="1:62" s="15" customFormat="1" ht="4.5" hidden="1" customHeight="1">
      <c r="A111" s="517"/>
      <c r="B111" s="524" t="s">
        <v>512</v>
      </c>
      <c r="C111" s="536" t="s">
        <v>67</v>
      </c>
      <c r="D111" s="421" t="s">
        <v>68</v>
      </c>
      <c r="E111" s="421" t="s">
        <v>65</v>
      </c>
      <c r="F111" s="421"/>
      <c r="G111" s="289">
        <v>43</v>
      </c>
      <c r="H111" s="6"/>
      <c r="I111" s="9">
        <v>1</v>
      </c>
      <c r="J111" s="242" t="s">
        <v>17</v>
      </c>
      <c r="K111" s="6"/>
      <c r="L111" s="6"/>
      <c r="M111" s="6"/>
      <c r="N111" s="6"/>
      <c r="O111" s="6"/>
      <c r="P111" s="6"/>
      <c r="Q111" s="9"/>
      <c r="R111" s="242"/>
      <c r="S111" s="6"/>
      <c r="T111" s="6"/>
      <c r="U111" s="6"/>
      <c r="V111" s="6"/>
      <c r="W111" s="6"/>
      <c r="X111" s="6"/>
      <c r="Y111" s="6"/>
      <c r="Z111" s="9"/>
      <c r="AA111" s="242"/>
      <c r="AB111" s="242"/>
      <c r="AC111" s="6"/>
      <c r="AD111" s="6"/>
      <c r="AE111" s="6"/>
      <c r="AF111" s="6"/>
      <c r="AG111" s="6"/>
      <c r="AH111" s="6"/>
      <c r="AI111" s="6"/>
      <c r="AJ111" s="6"/>
      <c r="AK111" s="6"/>
      <c r="AL111" s="9"/>
      <c r="AM111" s="242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242"/>
      <c r="AY111" s="588"/>
      <c r="AZ111" s="588"/>
      <c r="BA111" s="588"/>
      <c r="BB111" s="588"/>
      <c r="BC111" s="588"/>
      <c r="BD111" s="588"/>
      <c r="BE111" s="588"/>
      <c r="BF111" s="588"/>
      <c r="BG111" s="588"/>
      <c r="BH111" s="9"/>
      <c r="BI111" s="242"/>
      <c r="BJ111" s="489"/>
    </row>
    <row r="112" spans="1:62" s="15" customFormat="1" ht="4.5" hidden="1" customHeight="1">
      <c r="A112" s="517"/>
      <c r="B112" s="524" t="s">
        <v>512</v>
      </c>
      <c r="C112" s="536" t="s">
        <v>69</v>
      </c>
      <c r="D112" s="421" t="s">
        <v>70</v>
      </c>
      <c r="E112" s="421" t="s">
        <v>66</v>
      </c>
      <c r="F112" s="421"/>
      <c r="G112" s="289">
        <v>66</v>
      </c>
      <c r="H112" s="6"/>
      <c r="I112" s="9">
        <v>1</v>
      </c>
      <c r="J112" s="242" t="s">
        <v>17</v>
      </c>
      <c r="K112" s="6"/>
      <c r="L112" s="6"/>
      <c r="M112" s="6"/>
      <c r="N112" s="6"/>
      <c r="O112" s="6"/>
      <c r="P112" s="6"/>
      <c r="Q112" s="9"/>
      <c r="R112" s="242"/>
      <c r="S112" s="6"/>
      <c r="T112" s="6"/>
      <c r="U112" s="6"/>
      <c r="V112" s="6"/>
      <c r="W112" s="6"/>
      <c r="X112" s="6"/>
      <c r="Y112" s="6"/>
      <c r="Z112" s="9"/>
      <c r="AA112" s="242"/>
      <c r="AB112" s="242"/>
      <c r="AC112" s="6"/>
      <c r="AD112" s="6"/>
      <c r="AE112" s="6"/>
      <c r="AF112" s="6"/>
      <c r="AG112" s="6"/>
      <c r="AH112" s="6"/>
      <c r="AI112" s="6"/>
      <c r="AJ112" s="6"/>
      <c r="AK112" s="6"/>
      <c r="AL112" s="9"/>
      <c r="AM112" s="242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242"/>
      <c r="AY112" s="588"/>
      <c r="AZ112" s="588"/>
      <c r="BA112" s="588"/>
      <c r="BB112" s="588"/>
      <c r="BC112" s="588"/>
      <c r="BD112" s="588"/>
      <c r="BE112" s="588"/>
      <c r="BF112" s="588"/>
      <c r="BG112" s="588"/>
      <c r="BH112" s="9"/>
      <c r="BI112" s="242"/>
      <c r="BJ112" s="489"/>
    </row>
    <row r="113" spans="1:62" s="15" customFormat="1" ht="4.5" hidden="1" customHeight="1">
      <c r="A113" s="517"/>
      <c r="B113" s="524" t="s">
        <v>512</v>
      </c>
      <c r="C113" s="247" t="s">
        <v>71</v>
      </c>
      <c r="D113" s="7" t="s">
        <v>72</v>
      </c>
      <c r="E113" s="95" t="s">
        <v>73</v>
      </c>
      <c r="F113" s="421"/>
      <c r="G113" s="289">
        <v>39</v>
      </c>
      <c r="H113" s="6"/>
      <c r="I113" s="9">
        <v>1</v>
      </c>
      <c r="J113" s="242" t="s">
        <v>17</v>
      </c>
      <c r="K113" s="6"/>
      <c r="L113" s="6"/>
      <c r="M113" s="6"/>
      <c r="N113" s="6"/>
      <c r="O113" s="6"/>
      <c r="P113" s="6"/>
      <c r="Q113" s="9"/>
      <c r="R113" s="242"/>
      <c r="S113" s="6"/>
      <c r="T113" s="6"/>
      <c r="U113" s="6"/>
      <c r="V113" s="6"/>
      <c r="W113" s="6"/>
      <c r="X113" s="6"/>
      <c r="Y113" s="6"/>
      <c r="Z113" s="9"/>
      <c r="AA113" s="242"/>
      <c r="AB113" s="242"/>
      <c r="AC113" s="6"/>
      <c r="AD113" s="6"/>
      <c r="AE113" s="6"/>
      <c r="AF113" s="6"/>
      <c r="AG113" s="6"/>
      <c r="AH113" s="6"/>
      <c r="AI113" s="6"/>
      <c r="AJ113" s="6"/>
      <c r="AK113" s="6"/>
      <c r="AL113" s="9"/>
      <c r="AM113" s="242"/>
      <c r="AN113" s="6"/>
      <c r="AO113" s="6"/>
      <c r="AP113" s="6"/>
      <c r="AQ113" s="6"/>
      <c r="AR113" s="6"/>
      <c r="AS113" s="6"/>
      <c r="AT113" s="6"/>
      <c r="AU113" s="6"/>
      <c r="AV113" s="6"/>
      <c r="AW113" s="9"/>
      <c r="AX113" s="242"/>
      <c r="AY113" s="588"/>
      <c r="AZ113" s="588"/>
      <c r="BA113" s="588"/>
      <c r="BB113" s="588"/>
      <c r="BC113" s="588"/>
      <c r="BD113" s="588"/>
      <c r="BE113" s="588"/>
      <c r="BF113" s="588"/>
      <c r="BG113" s="588"/>
      <c r="BH113" s="9"/>
      <c r="BI113" s="242"/>
      <c r="BJ113" s="489"/>
    </row>
    <row r="114" spans="1:62" s="15" customFormat="1" ht="4.5" hidden="1" customHeight="1">
      <c r="A114" s="517">
        <v>631</v>
      </c>
      <c r="B114" s="524" t="s">
        <v>512</v>
      </c>
      <c r="C114" s="247" t="s">
        <v>71</v>
      </c>
      <c r="D114" s="7" t="s">
        <v>72</v>
      </c>
      <c r="E114" s="95" t="s">
        <v>73</v>
      </c>
      <c r="F114" s="123" t="s">
        <v>682</v>
      </c>
      <c r="G114" s="6"/>
      <c r="H114" s="6">
        <v>1</v>
      </c>
      <c r="I114" s="9">
        <v>0.71399999999999997</v>
      </c>
      <c r="J114" s="242" t="s">
        <v>41</v>
      </c>
      <c r="K114" s="6">
        <f>1-1</f>
        <v>0</v>
      </c>
      <c r="L114" s="6"/>
      <c r="M114" s="6"/>
      <c r="N114" s="6">
        <f>1-1</f>
        <v>0</v>
      </c>
      <c r="O114" s="6"/>
      <c r="P114" s="6">
        <v>1</v>
      </c>
      <c r="Q114" s="9">
        <v>0</v>
      </c>
      <c r="R114" s="421" t="s">
        <v>974</v>
      </c>
      <c r="S114" s="6"/>
      <c r="T114" s="6"/>
      <c r="U114" s="6"/>
      <c r="V114" s="6"/>
      <c r="W114" s="6"/>
      <c r="X114" s="6"/>
      <c r="Y114" s="6"/>
      <c r="Z114" s="9">
        <v>0</v>
      </c>
      <c r="AA114" s="421" t="s">
        <v>974</v>
      </c>
      <c r="AB114" s="421"/>
      <c r="AC114" s="6"/>
      <c r="AD114" s="6"/>
      <c r="AE114" s="6"/>
      <c r="AF114" s="6"/>
      <c r="AG114" s="6"/>
      <c r="AH114" s="6"/>
      <c r="AI114" s="6"/>
      <c r="AJ114" s="6"/>
      <c r="AK114" s="6"/>
      <c r="AL114" s="9">
        <v>0</v>
      </c>
      <c r="AM114" s="421" t="s">
        <v>974</v>
      </c>
      <c r="AN114" s="6"/>
      <c r="AO114" s="6"/>
      <c r="AP114" s="6"/>
      <c r="AQ114" s="6"/>
      <c r="AR114" s="6"/>
      <c r="AS114" s="6"/>
      <c r="AT114" s="6"/>
      <c r="AU114" s="6"/>
      <c r="AV114" s="6"/>
      <c r="AW114" s="9">
        <v>0</v>
      </c>
      <c r="AX114" s="421" t="s">
        <v>974</v>
      </c>
      <c r="AY114" s="588"/>
      <c r="AZ114" s="588"/>
      <c r="BA114" s="588"/>
      <c r="BB114" s="588"/>
      <c r="BC114" s="588"/>
      <c r="BD114" s="588"/>
      <c r="BE114" s="588"/>
      <c r="BF114" s="588"/>
      <c r="BG114" s="588"/>
      <c r="BH114" s="9">
        <v>0</v>
      </c>
      <c r="BI114" s="421" t="s">
        <v>974</v>
      </c>
      <c r="BJ114" s="489"/>
    </row>
    <row r="115" spans="1:62" s="15" customFormat="1" ht="4.5" hidden="1" customHeight="1">
      <c r="A115" s="517">
        <v>1009</v>
      </c>
      <c r="B115" s="524" t="s">
        <v>512</v>
      </c>
      <c r="C115" s="121" t="s">
        <v>74</v>
      </c>
      <c r="D115" s="421" t="s">
        <v>19</v>
      </c>
      <c r="E115" s="421" t="s">
        <v>66</v>
      </c>
      <c r="F115" s="123" t="s">
        <v>674</v>
      </c>
      <c r="G115" s="6"/>
      <c r="H115" s="6">
        <v>50</v>
      </c>
      <c r="I115" s="9">
        <v>0</v>
      </c>
      <c r="J115" s="242" t="s">
        <v>532</v>
      </c>
      <c r="K115" s="6">
        <v>50</v>
      </c>
      <c r="L115" s="6"/>
      <c r="M115" s="6"/>
      <c r="N115" s="289">
        <v>50</v>
      </c>
      <c r="O115" s="6"/>
      <c r="P115" s="6"/>
      <c r="Q115" s="9">
        <v>1</v>
      </c>
      <c r="R115" s="242" t="s">
        <v>668</v>
      </c>
      <c r="S115" s="6"/>
      <c r="T115" s="6"/>
      <c r="U115" s="6"/>
      <c r="V115" s="6"/>
      <c r="W115" s="6"/>
      <c r="X115" s="6"/>
      <c r="Y115" s="6"/>
      <c r="Z115" s="9">
        <v>1</v>
      </c>
      <c r="AA115" s="242" t="s">
        <v>668</v>
      </c>
      <c r="AB115" s="242"/>
      <c r="AC115" s="6"/>
      <c r="AD115" s="6"/>
      <c r="AE115" s="6"/>
      <c r="AF115" s="6"/>
      <c r="AG115" s="6"/>
      <c r="AH115" s="6"/>
      <c r="AI115" s="6"/>
      <c r="AJ115" s="6"/>
      <c r="AK115" s="6"/>
      <c r="AL115" s="9">
        <v>1</v>
      </c>
      <c r="AM115" s="242" t="s">
        <v>668</v>
      </c>
      <c r="AN115" s="6"/>
      <c r="AO115" s="6"/>
      <c r="AP115" s="6"/>
      <c r="AQ115" s="6"/>
      <c r="AR115" s="6"/>
      <c r="AS115" s="6"/>
      <c r="AT115" s="6"/>
      <c r="AU115" s="6"/>
      <c r="AV115" s="6"/>
      <c r="AW115" s="9">
        <v>1</v>
      </c>
      <c r="AX115" s="242" t="s">
        <v>668</v>
      </c>
      <c r="AY115" s="588"/>
      <c r="AZ115" s="588"/>
      <c r="BA115" s="588"/>
      <c r="BB115" s="588"/>
      <c r="BC115" s="588"/>
      <c r="BD115" s="588"/>
      <c r="BE115" s="588"/>
      <c r="BF115" s="588"/>
      <c r="BG115" s="588"/>
      <c r="BH115" s="9">
        <v>1</v>
      </c>
      <c r="BI115" s="242" t="s">
        <v>668</v>
      </c>
      <c r="BJ115" s="489"/>
    </row>
    <row r="116" spans="1:62" s="15" customFormat="1" ht="26.25" customHeight="1">
      <c r="A116" s="517"/>
      <c r="B116" s="590" t="s">
        <v>512</v>
      </c>
      <c r="C116" s="421" t="s">
        <v>1157</v>
      </c>
      <c r="D116" s="350" t="s">
        <v>163</v>
      </c>
      <c r="E116" s="350" t="s">
        <v>65</v>
      </c>
      <c r="F116" s="399" t="s">
        <v>740</v>
      </c>
      <c r="G116" s="588"/>
      <c r="H116" s="588"/>
      <c r="I116" s="9"/>
      <c r="J116" s="242"/>
      <c r="K116" s="588"/>
      <c r="L116" s="25">
        <v>22</v>
      </c>
      <c r="M116" s="25"/>
      <c r="N116" s="25"/>
      <c r="O116" s="25"/>
      <c r="P116" s="25"/>
      <c r="Q116" s="166">
        <v>0</v>
      </c>
      <c r="R116" s="534" t="s">
        <v>532</v>
      </c>
      <c r="S116" s="588"/>
      <c r="T116" s="588"/>
      <c r="U116" s="25">
        <v>22</v>
      </c>
      <c r="V116" s="25"/>
      <c r="W116" s="25"/>
      <c r="X116" s="25"/>
      <c r="Y116" s="25"/>
      <c r="Z116" s="166">
        <v>0</v>
      </c>
      <c r="AA116" s="534" t="s">
        <v>532</v>
      </c>
      <c r="AB116" s="534"/>
      <c r="AC116" s="588">
        <v>22</v>
      </c>
      <c r="AD116" s="588"/>
      <c r="AE116" s="25"/>
      <c r="AF116" s="588">
        <v>22</v>
      </c>
      <c r="AG116" s="25"/>
      <c r="AH116" s="25"/>
      <c r="AI116" s="25"/>
      <c r="AJ116" s="25"/>
      <c r="AK116" s="25"/>
      <c r="AL116" s="9">
        <v>0.44419999999999998</v>
      </c>
      <c r="AM116" s="242" t="s">
        <v>41</v>
      </c>
      <c r="AN116" s="588">
        <v>22</v>
      </c>
      <c r="AO116" s="588"/>
      <c r="AP116" s="25"/>
      <c r="AQ116" s="588"/>
      <c r="AR116" s="25"/>
      <c r="AS116" s="25"/>
      <c r="AT116" s="25"/>
      <c r="AU116" s="588">
        <v>22</v>
      </c>
      <c r="AV116" s="25"/>
      <c r="AW116" s="9">
        <v>0.44419999999999998</v>
      </c>
      <c r="AX116" s="242" t="s">
        <v>1059</v>
      </c>
      <c r="AY116" s="588"/>
      <c r="AZ116" s="588">
        <v>22</v>
      </c>
      <c r="BA116" s="25"/>
      <c r="BB116" s="588">
        <v>22</v>
      </c>
      <c r="BC116" s="25"/>
      <c r="BD116" s="25"/>
      <c r="BE116" s="25"/>
      <c r="BF116" s="588"/>
      <c r="BG116" s="25"/>
      <c r="BH116" s="9">
        <v>0.98119999999999996</v>
      </c>
      <c r="BI116" s="242" t="s">
        <v>41</v>
      </c>
      <c r="BJ116" s="489"/>
    </row>
    <row r="117" spans="1:62" s="15" customFormat="1" ht="33.75">
      <c r="A117" s="517"/>
      <c r="B117" s="590" t="s">
        <v>512</v>
      </c>
      <c r="C117" s="121" t="s">
        <v>774</v>
      </c>
      <c r="D117" s="229" t="s">
        <v>766</v>
      </c>
      <c r="E117" s="421" t="s">
        <v>66</v>
      </c>
      <c r="F117" s="123" t="s">
        <v>742</v>
      </c>
      <c r="G117" s="209">
        <v>78</v>
      </c>
      <c r="H117" s="588"/>
      <c r="I117" s="9"/>
      <c r="J117" s="242"/>
      <c r="K117" s="588"/>
      <c r="L117" s="588">
        <v>78</v>
      </c>
      <c r="M117" s="588"/>
      <c r="N117" s="588"/>
      <c r="O117" s="588"/>
      <c r="P117" s="588"/>
      <c r="Q117" s="9">
        <v>0</v>
      </c>
      <c r="R117" s="242" t="s">
        <v>532</v>
      </c>
      <c r="S117" s="588"/>
      <c r="T117" s="588"/>
      <c r="U117" s="588">
        <v>78</v>
      </c>
      <c r="V117" s="588"/>
      <c r="W117" s="588"/>
      <c r="X117" s="588"/>
      <c r="Y117" s="588"/>
      <c r="Z117" s="9">
        <v>0</v>
      </c>
      <c r="AA117" s="242" t="s">
        <v>532</v>
      </c>
      <c r="AB117" s="242"/>
      <c r="AC117" s="588">
        <v>78</v>
      </c>
      <c r="AD117" s="588"/>
      <c r="AE117" s="588"/>
      <c r="AF117" s="588">
        <v>78</v>
      </c>
      <c r="AG117" s="588"/>
      <c r="AH117" s="588"/>
      <c r="AI117" s="588"/>
      <c r="AJ117" s="588"/>
      <c r="AK117" s="588"/>
      <c r="AL117" s="9">
        <v>0.4698</v>
      </c>
      <c r="AM117" s="242" t="s">
        <v>41</v>
      </c>
      <c r="AN117" s="588">
        <v>78</v>
      </c>
      <c r="AO117" s="588"/>
      <c r="AP117" s="588"/>
      <c r="AQ117" s="588">
        <v>78</v>
      </c>
      <c r="AR117" s="588"/>
      <c r="AS117" s="588"/>
      <c r="AT117" s="588"/>
      <c r="AU117" s="588"/>
      <c r="AV117" s="588"/>
      <c r="AW117" s="9">
        <v>0.93610000000000004</v>
      </c>
      <c r="AX117" s="242" t="s">
        <v>41</v>
      </c>
      <c r="AY117" s="588"/>
      <c r="AZ117" s="588">
        <v>78</v>
      </c>
      <c r="BA117" s="588"/>
      <c r="BB117" s="588"/>
      <c r="BC117" s="588">
        <v>78</v>
      </c>
      <c r="BD117" s="588"/>
      <c r="BE117" s="588"/>
      <c r="BF117" s="588"/>
      <c r="BG117" s="588"/>
      <c r="BH117" s="9">
        <v>1</v>
      </c>
      <c r="BI117" s="242" t="s">
        <v>668</v>
      </c>
      <c r="BJ117" s="489"/>
    </row>
    <row r="118" spans="1:62" s="15" customFormat="1" ht="33.75">
      <c r="A118" s="517"/>
      <c r="B118" s="590" t="s">
        <v>512</v>
      </c>
      <c r="C118" s="121" t="s">
        <v>767</v>
      </c>
      <c r="D118" s="229" t="s">
        <v>768</v>
      </c>
      <c r="E118" s="421" t="s">
        <v>66</v>
      </c>
      <c r="F118" s="123" t="s">
        <v>742</v>
      </c>
      <c r="G118" s="209">
        <v>70</v>
      </c>
      <c r="H118" s="588"/>
      <c r="I118" s="9"/>
      <c r="J118" s="242"/>
      <c r="K118" s="588"/>
      <c r="L118" s="25">
        <v>69</v>
      </c>
      <c r="M118" s="25"/>
      <c r="N118" s="25"/>
      <c r="O118" s="25"/>
      <c r="P118" s="25"/>
      <c r="Q118" s="9">
        <v>0</v>
      </c>
      <c r="R118" s="242" t="s">
        <v>532</v>
      </c>
      <c r="S118" s="588"/>
      <c r="T118" s="588"/>
      <c r="U118" s="25">
        <v>69</v>
      </c>
      <c r="V118" s="25"/>
      <c r="W118" s="25"/>
      <c r="X118" s="25"/>
      <c r="Y118" s="25"/>
      <c r="Z118" s="9">
        <v>0</v>
      </c>
      <c r="AA118" s="242" t="s">
        <v>532</v>
      </c>
      <c r="AB118" s="242"/>
      <c r="AC118" s="588">
        <v>69</v>
      </c>
      <c r="AD118" s="588"/>
      <c r="AE118" s="25"/>
      <c r="AF118" s="588">
        <v>69</v>
      </c>
      <c r="AG118" s="25"/>
      <c r="AH118" s="25"/>
      <c r="AI118" s="25"/>
      <c r="AJ118" s="25"/>
      <c r="AK118" s="25"/>
      <c r="AL118" s="9">
        <v>0.19550000000000001</v>
      </c>
      <c r="AM118" s="242" t="s">
        <v>41</v>
      </c>
      <c r="AN118" s="588">
        <v>69</v>
      </c>
      <c r="AO118" s="588"/>
      <c r="AP118" s="25"/>
      <c r="AQ118" s="588">
        <v>69</v>
      </c>
      <c r="AR118" s="25"/>
      <c r="AS118" s="25"/>
      <c r="AT118" s="25"/>
      <c r="AU118" s="25"/>
      <c r="AV118" s="25"/>
      <c r="AW118" s="9">
        <v>0.47070000000000001</v>
      </c>
      <c r="AX118" s="242" t="s">
        <v>41</v>
      </c>
      <c r="AY118" s="588"/>
      <c r="AZ118" s="588">
        <v>69</v>
      </c>
      <c r="BA118" s="25"/>
      <c r="BB118" s="588"/>
      <c r="BC118" s="588">
        <v>69</v>
      </c>
      <c r="BD118" s="25"/>
      <c r="BE118" s="25"/>
      <c r="BF118" s="25"/>
      <c r="BG118" s="25"/>
      <c r="BH118" s="9">
        <v>1</v>
      </c>
      <c r="BI118" s="242" t="s">
        <v>668</v>
      </c>
      <c r="BJ118" s="489"/>
    </row>
    <row r="119" spans="1:62" s="15" customFormat="1" ht="33.75">
      <c r="A119" s="517"/>
      <c r="B119" s="590" t="s">
        <v>512</v>
      </c>
      <c r="C119" s="121" t="s">
        <v>767</v>
      </c>
      <c r="D119" s="229" t="s">
        <v>768</v>
      </c>
      <c r="E119" s="421" t="s">
        <v>66</v>
      </c>
      <c r="F119" s="123" t="s">
        <v>742</v>
      </c>
      <c r="G119" s="209"/>
      <c r="H119" s="588"/>
      <c r="I119" s="9"/>
      <c r="J119" s="242"/>
      <c r="K119" s="588"/>
      <c r="L119" s="25">
        <v>1</v>
      </c>
      <c r="M119" s="25"/>
      <c r="N119" s="25"/>
      <c r="O119" s="25"/>
      <c r="P119" s="25"/>
      <c r="Q119" s="9">
        <v>0</v>
      </c>
      <c r="R119" s="242" t="s">
        <v>532</v>
      </c>
      <c r="S119" s="588"/>
      <c r="T119" s="588"/>
      <c r="U119" s="25">
        <v>1</v>
      </c>
      <c r="V119" s="25"/>
      <c r="W119" s="25"/>
      <c r="X119" s="25"/>
      <c r="Y119" s="25"/>
      <c r="Z119" s="9">
        <v>0</v>
      </c>
      <c r="AA119" s="242" t="s">
        <v>532</v>
      </c>
      <c r="AB119" s="242"/>
      <c r="AC119" s="588">
        <v>1</v>
      </c>
      <c r="AD119" s="588"/>
      <c r="AE119" s="588">
        <v>1</v>
      </c>
      <c r="AF119" s="25"/>
      <c r="AG119" s="25"/>
      <c r="AH119" s="25"/>
      <c r="AI119" s="25"/>
      <c r="AJ119" s="25"/>
      <c r="AK119" s="25"/>
      <c r="AL119" s="9">
        <v>0</v>
      </c>
      <c r="AM119" s="242" t="s">
        <v>532</v>
      </c>
      <c r="AN119" s="588">
        <v>1</v>
      </c>
      <c r="AO119" s="588"/>
      <c r="AP119" s="588"/>
      <c r="AQ119" s="588">
        <v>1</v>
      </c>
      <c r="AR119" s="25"/>
      <c r="AS119" s="25"/>
      <c r="AT119" s="25"/>
      <c r="AU119" s="25"/>
      <c r="AV119" s="25"/>
      <c r="AW119" s="9">
        <v>0.47070000000000001</v>
      </c>
      <c r="AX119" s="242" t="s">
        <v>41</v>
      </c>
      <c r="AY119" s="588"/>
      <c r="AZ119" s="588">
        <v>1</v>
      </c>
      <c r="BA119" s="588"/>
      <c r="BB119" s="588"/>
      <c r="BC119" s="588">
        <v>1</v>
      </c>
      <c r="BD119" s="25"/>
      <c r="BE119" s="25"/>
      <c r="BF119" s="25"/>
      <c r="BG119" s="25"/>
      <c r="BH119" s="9">
        <v>1</v>
      </c>
      <c r="BI119" s="242" t="s">
        <v>668</v>
      </c>
      <c r="BJ119" s="489"/>
    </row>
    <row r="120" spans="1:62" s="15" customFormat="1" ht="26.25" customHeight="1">
      <c r="A120" s="517"/>
      <c r="B120" s="590" t="s">
        <v>512</v>
      </c>
      <c r="C120" s="121" t="s">
        <v>769</v>
      </c>
      <c r="D120" s="229" t="s">
        <v>768</v>
      </c>
      <c r="E120" s="229" t="s">
        <v>973</v>
      </c>
      <c r="F120" s="123" t="s">
        <v>742</v>
      </c>
      <c r="G120" s="209">
        <v>103</v>
      </c>
      <c r="H120" s="588"/>
      <c r="I120" s="9"/>
      <c r="J120" s="242"/>
      <c r="K120" s="588"/>
      <c r="L120" s="25">
        <v>101</v>
      </c>
      <c r="M120" s="25"/>
      <c r="N120" s="25"/>
      <c r="O120" s="25"/>
      <c r="P120" s="25"/>
      <c r="Q120" s="9">
        <v>0</v>
      </c>
      <c r="R120" s="242" t="s">
        <v>532</v>
      </c>
      <c r="S120" s="588"/>
      <c r="T120" s="588"/>
      <c r="U120" s="25">
        <v>101</v>
      </c>
      <c r="V120" s="25"/>
      <c r="W120" s="25"/>
      <c r="X120" s="25"/>
      <c r="Y120" s="25"/>
      <c r="Z120" s="9">
        <v>0</v>
      </c>
      <c r="AA120" s="242" t="s">
        <v>532</v>
      </c>
      <c r="AB120" s="242"/>
      <c r="AC120" s="588">
        <v>101</v>
      </c>
      <c r="AD120" s="588"/>
      <c r="AE120" s="25"/>
      <c r="AF120" s="34">
        <v>101</v>
      </c>
      <c r="AG120" s="25"/>
      <c r="AH120" s="25"/>
      <c r="AI120" s="25"/>
      <c r="AJ120" s="25"/>
      <c r="AK120" s="25"/>
      <c r="AL120" s="9">
        <v>0.4526</v>
      </c>
      <c r="AM120" s="242" t="s">
        <v>41</v>
      </c>
      <c r="AN120" s="588">
        <v>101</v>
      </c>
      <c r="AO120" s="588"/>
      <c r="AP120" s="25"/>
      <c r="AQ120" s="34">
        <v>101</v>
      </c>
      <c r="AR120" s="25"/>
      <c r="AS120" s="25"/>
      <c r="AT120" s="25"/>
      <c r="AU120" s="25"/>
      <c r="AV120" s="25"/>
      <c r="AW120" s="9">
        <v>0.83430000000000004</v>
      </c>
      <c r="AX120" s="242" t="s">
        <v>41</v>
      </c>
      <c r="AY120" s="588"/>
      <c r="AZ120" s="588">
        <v>101</v>
      </c>
      <c r="BA120" s="25"/>
      <c r="BB120" s="34"/>
      <c r="BC120" s="34">
        <v>101</v>
      </c>
      <c r="BD120" s="25"/>
      <c r="BE120" s="25"/>
      <c r="BF120" s="25"/>
      <c r="BG120" s="25"/>
      <c r="BH120" s="9">
        <v>1</v>
      </c>
      <c r="BI120" s="242" t="s">
        <v>668</v>
      </c>
      <c r="BJ120" s="489"/>
    </row>
    <row r="121" spans="1:62" s="15" customFormat="1" ht="26.25" customHeight="1">
      <c r="A121" s="517"/>
      <c r="B121" s="590" t="s">
        <v>512</v>
      </c>
      <c r="C121" s="121" t="s">
        <v>769</v>
      </c>
      <c r="D121" s="229" t="s">
        <v>768</v>
      </c>
      <c r="E121" s="229" t="s">
        <v>973</v>
      </c>
      <c r="F121" s="123" t="s">
        <v>742</v>
      </c>
      <c r="G121" s="209"/>
      <c r="H121" s="588"/>
      <c r="I121" s="9"/>
      <c r="J121" s="242"/>
      <c r="K121" s="588"/>
      <c r="L121" s="25">
        <v>2</v>
      </c>
      <c r="M121" s="25"/>
      <c r="N121" s="25"/>
      <c r="O121" s="25"/>
      <c r="P121" s="25"/>
      <c r="Q121" s="9">
        <v>0</v>
      </c>
      <c r="R121" s="242" t="s">
        <v>532</v>
      </c>
      <c r="S121" s="588"/>
      <c r="T121" s="588"/>
      <c r="U121" s="25">
        <v>2</v>
      </c>
      <c r="V121" s="25"/>
      <c r="W121" s="25"/>
      <c r="X121" s="25"/>
      <c r="Y121" s="25"/>
      <c r="Z121" s="9">
        <v>0</v>
      </c>
      <c r="AA121" s="242" t="s">
        <v>532</v>
      </c>
      <c r="AB121" s="242"/>
      <c r="AC121" s="588">
        <v>2</v>
      </c>
      <c r="AD121" s="588"/>
      <c r="AE121" s="34">
        <v>2</v>
      </c>
      <c r="AF121" s="25"/>
      <c r="AG121" s="25"/>
      <c r="AH121" s="25"/>
      <c r="AI121" s="25"/>
      <c r="AJ121" s="25"/>
      <c r="AK121" s="25"/>
      <c r="AL121" s="9">
        <v>0</v>
      </c>
      <c r="AM121" s="242" t="s">
        <v>532</v>
      </c>
      <c r="AN121" s="588">
        <v>2</v>
      </c>
      <c r="AO121" s="588"/>
      <c r="AP121" s="34"/>
      <c r="AQ121" s="34">
        <v>2</v>
      </c>
      <c r="AR121" s="25"/>
      <c r="AS121" s="25"/>
      <c r="AT121" s="25"/>
      <c r="AU121" s="25"/>
      <c r="AV121" s="25"/>
      <c r="AW121" s="9">
        <v>0.83430000000000004</v>
      </c>
      <c r="AX121" s="242" t="s">
        <v>41</v>
      </c>
      <c r="AY121" s="588"/>
      <c r="AZ121" s="588">
        <v>2</v>
      </c>
      <c r="BA121" s="34"/>
      <c r="BB121" s="34"/>
      <c r="BC121" s="34">
        <v>2</v>
      </c>
      <c r="BD121" s="25"/>
      <c r="BE121" s="25"/>
      <c r="BF121" s="25"/>
      <c r="BG121" s="25"/>
      <c r="BH121" s="9">
        <v>1</v>
      </c>
      <c r="BI121" s="242" t="s">
        <v>668</v>
      </c>
      <c r="BJ121" s="489"/>
    </row>
    <row r="122" spans="1:62" s="15" customFormat="1" ht="26.25" customHeight="1">
      <c r="A122" s="517"/>
      <c r="B122" s="590" t="s">
        <v>512</v>
      </c>
      <c r="C122" s="121" t="s">
        <v>770</v>
      </c>
      <c r="D122" s="229" t="s">
        <v>775</v>
      </c>
      <c r="E122" s="229" t="s">
        <v>973</v>
      </c>
      <c r="F122" s="123" t="s">
        <v>747</v>
      </c>
      <c r="G122" s="209"/>
      <c r="H122" s="588"/>
      <c r="I122" s="9"/>
      <c r="J122" s="242"/>
      <c r="K122" s="588"/>
      <c r="L122" s="588">
        <v>37</v>
      </c>
      <c r="M122" s="588"/>
      <c r="N122" s="588"/>
      <c r="O122" s="588"/>
      <c r="P122" s="588"/>
      <c r="Q122" s="9">
        <v>0</v>
      </c>
      <c r="R122" s="242" t="s">
        <v>532</v>
      </c>
      <c r="S122" s="588"/>
      <c r="T122" s="588"/>
      <c r="U122" s="588">
        <v>37</v>
      </c>
      <c r="V122" s="588"/>
      <c r="W122" s="588"/>
      <c r="X122" s="588"/>
      <c r="Y122" s="588"/>
      <c r="Z122" s="9">
        <v>0</v>
      </c>
      <c r="AA122" s="242" t="s">
        <v>532</v>
      </c>
      <c r="AB122" s="242"/>
      <c r="AC122" s="588">
        <v>37</v>
      </c>
      <c r="AD122" s="588"/>
      <c r="AE122" s="588"/>
      <c r="AF122" s="588">
        <v>37</v>
      </c>
      <c r="AG122" s="588"/>
      <c r="AH122" s="588"/>
      <c r="AI122" s="588"/>
      <c r="AJ122" s="588"/>
      <c r="AK122" s="588"/>
      <c r="AL122" s="9">
        <v>7.46E-2</v>
      </c>
      <c r="AM122" s="242" t="s">
        <v>41</v>
      </c>
      <c r="AN122" s="588">
        <v>37</v>
      </c>
      <c r="AO122" s="588"/>
      <c r="AP122" s="588"/>
      <c r="AQ122" s="588">
        <v>37</v>
      </c>
      <c r="AR122" s="588"/>
      <c r="AS122" s="588"/>
      <c r="AT122" s="588"/>
      <c r="AU122" s="588"/>
      <c r="AV122" s="588"/>
      <c r="AW122" s="9">
        <v>0.66100000000000003</v>
      </c>
      <c r="AX122" s="242" t="s">
        <v>41</v>
      </c>
      <c r="AY122" s="588"/>
      <c r="AZ122" s="588">
        <v>37</v>
      </c>
      <c r="BA122" s="588"/>
      <c r="BB122" s="588"/>
      <c r="BC122" s="588">
        <v>37</v>
      </c>
      <c r="BD122" s="588"/>
      <c r="BE122" s="588"/>
      <c r="BF122" s="588"/>
      <c r="BG122" s="588"/>
      <c r="BH122" s="9">
        <v>1</v>
      </c>
      <c r="BI122" s="242" t="s">
        <v>668</v>
      </c>
      <c r="BJ122" s="489"/>
    </row>
    <row r="123" spans="1:62" s="15" customFormat="1" ht="26.25" hidden="1" customHeight="1">
      <c r="A123" s="517"/>
      <c r="B123" s="590" t="s">
        <v>512</v>
      </c>
      <c r="C123" s="121" t="s">
        <v>772</v>
      </c>
      <c r="D123" s="229" t="s">
        <v>775</v>
      </c>
      <c r="E123" s="229" t="s">
        <v>973</v>
      </c>
      <c r="F123" s="123" t="s">
        <v>747</v>
      </c>
      <c r="G123" s="209"/>
      <c r="H123" s="588"/>
      <c r="I123" s="9"/>
      <c r="J123" s="242"/>
      <c r="K123" s="588"/>
      <c r="L123" s="588">
        <v>17</v>
      </c>
      <c r="M123" s="588"/>
      <c r="N123" s="588"/>
      <c r="O123" s="588"/>
      <c r="P123" s="588"/>
      <c r="Q123" s="9">
        <v>0</v>
      </c>
      <c r="R123" s="242" t="s">
        <v>532</v>
      </c>
      <c r="S123" s="588"/>
      <c r="T123" s="588"/>
      <c r="U123" s="588">
        <v>17</v>
      </c>
      <c r="V123" s="588"/>
      <c r="W123" s="588"/>
      <c r="X123" s="588"/>
      <c r="Y123" s="588"/>
      <c r="Z123" s="9">
        <v>0</v>
      </c>
      <c r="AA123" s="242" t="s">
        <v>532</v>
      </c>
      <c r="AB123" s="242"/>
      <c r="AC123" s="588">
        <v>17</v>
      </c>
      <c r="AD123" s="588"/>
      <c r="AE123" s="588"/>
      <c r="AF123" s="588">
        <v>17</v>
      </c>
      <c r="AG123" s="588"/>
      <c r="AH123" s="588"/>
      <c r="AI123" s="588"/>
      <c r="AJ123" s="588"/>
      <c r="AK123" s="588"/>
      <c r="AL123" s="9">
        <v>0.1169</v>
      </c>
      <c r="AM123" s="242" t="s">
        <v>41</v>
      </c>
      <c r="AN123" s="588">
        <v>17</v>
      </c>
      <c r="AO123" s="588"/>
      <c r="AP123" s="588"/>
      <c r="AQ123" s="588"/>
      <c r="AR123" s="588">
        <v>17</v>
      </c>
      <c r="AS123" s="588"/>
      <c r="AT123" s="588"/>
      <c r="AU123" s="588"/>
      <c r="AV123" s="588"/>
      <c r="AW123" s="9">
        <v>1</v>
      </c>
      <c r="AX123" s="242" t="s">
        <v>668</v>
      </c>
      <c r="AY123" s="588"/>
      <c r="AZ123" s="588"/>
      <c r="BA123" s="588"/>
      <c r="BB123" s="588"/>
      <c r="BC123" s="588"/>
      <c r="BD123" s="588"/>
      <c r="BE123" s="588"/>
      <c r="BF123" s="588"/>
      <c r="BG123" s="588"/>
      <c r="BH123" s="9">
        <v>1</v>
      </c>
      <c r="BI123" s="242" t="s">
        <v>668</v>
      </c>
      <c r="BJ123" s="489"/>
    </row>
    <row r="124" spans="1:62" s="15" customFormat="1" ht="26.25" customHeight="1">
      <c r="A124" s="517"/>
      <c r="B124" s="590" t="s">
        <v>512</v>
      </c>
      <c r="C124" s="121" t="s">
        <v>773</v>
      </c>
      <c r="D124" s="229" t="s">
        <v>775</v>
      </c>
      <c r="E124" s="229" t="s">
        <v>973</v>
      </c>
      <c r="F124" s="123" t="s">
        <v>747</v>
      </c>
      <c r="G124" s="209"/>
      <c r="H124" s="588"/>
      <c r="I124" s="9"/>
      <c r="J124" s="242"/>
      <c r="K124" s="588"/>
      <c r="L124" s="588">
        <v>22</v>
      </c>
      <c r="M124" s="588"/>
      <c r="N124" s="588"/>
      <c r="O124" s="588"/>
      <c r="P124" s="588"/>
      <c r="Q124" s="9">
        <v>0</v>
      </c>
      <c r="R124" s="242" t="s">
        <v>532</v>
      </c>
      <c r="S124" s="588"/>
      <c r="T124" s="588"/>
      <c r="U124" s="588">
        <v>22</v>
      </c>
      <c r="V124" s="588"/>
      <c r="W124" s="588"/>
      <c r="X124" s="588"/>
      <c r="Y124" s="588"/>
      <c r="Z124" s="9">
        <v>0</v>
      </c>
      <c r="AA124" s="242" t="s">
        <v>532</v>
      </c>
      <c r="AB124" s="242"/>
      <c r="AC124" s="588">
        <f>22-2</f>
        <v>20</v>
      </c>
      <c r="AD124" s="588"/>
      <c r="AE124" s="588">
        <f>22-2</f>
        <v>20</v>
      </c>
      <c r="AF124" s="588"/>
      <c r="AG124" s="588"/>
      <c r="AH124" s="588"/>
      <c r="AI124" s="588"/>
      <c r="AJ124" s="588"/>
      <c r="AK124" s="588"/>
      <c r="AL124" s="9">
        <v>0</v>
      </c>
      <c r="AM124" s="242" t="s">
        <v>532</v>
      </c>
      <c r="AN124" s="588">
        <f>22-2</f>
        <v>20</v>
      </c>
      <c r="AO124" s="588"/>
      <c r="AP124" s="588"/>
      <c r="AQ124" s="588">
        <f>22-2</f>
        <v>20</v>
      </c>
      <c r="AR124" s="588"/>
      <c r="AS124" s="588"/>
      <c r="AT124" s="588"/>
      <c r="AU124" s="588"/>
      <c r="AV124" s="588"/>
      <c r="AW124" s="9">
        <v>0.45429999999999998</v>
      </c>
      <c r="AX124" s="242" t="s">
        <v>41</v>
      </c>
      <c r="AY124" s="588"/>
      <c r="AZ124" s="588">
        <f>22-2</f>
        <v>20</v>
      </c>
      <c r="BA124" s="588"/>
      <c r="BB124" s="588">
        <f>22-2</f>
        <v>20</v>
      </c>
      <c r="BC124" s="588"/>
      <c r="BD124" s="588"/>
      <c r="BE124" s="588"/>
      <c r="BF124" s="588"/>
      <c r="BG124" s="588"/>
      <c r="BH124" s="9">
        <v>0.85250000000000004</v>
      </c>
      <c r="BI124" s="242" t="s">
        <v>41</v>
      </c>
      <c r="BJ124" s="489"/>
    </row>
    <row r="125" spans="1:62" s="15" customFormat="1" ht="26.25" customHeight="1">
      <c r="A125" s="517"/>
      <c r="B125" s="590" t="s">
        <v>512</v>
      </c>
      <c r="C125" s="121" t="s">
        <v>773</v>
      </c>
      <c r="D125" s="229" t="s">
        <v>775</v>
      </c>
      <c r="E125" s="229" t="s">
        <v>973</v>
      </c>
      <c r="F125" s="123" t="s">
        <v>747</v>
      </c>
      <c r="G125" s="209"/>
      <c r="H125" s="588"/>
      <c r="I125" s="9"/>
      <c r="J125" s="242"/>
      <c r="K125" s="588"/>
      <c r="L125" s="588"/>
      <c r="M125" s="588"/>
      <c r="N125" s="588"/>
      <c r="O125" s="588"/>
      <c r="P125" s="588"/>
      <c r="Q125" s="9"/>
      <c r="R125" s="242"/>
      <c r="S125" s="588"/>
      <c r="T125" s="588"/>
      <c r="U125" s="588"/>
      <c r="V125" s="588"/>
      <c r="W125" s="588"/>
      <c r="X125" s="588"/>
      <c r="Y125" s="588"/>
      <c r="Z125" s="9"/>
      <c r="AA125" s="242"/>
      <c r="AB125" s="242"/>
      <c r="AC125" s="588">
        <v>2</v>
      </c>
      <c r="AD125" s="588"/>
      <c r="AE125" s="588">
        <v>2</v>
      </c>
      <c r="AF125" s="588"/>
      <c r="AG125" s="588"/>
      <c r="AH125" s="588"/>
      <c r="AI125" s="588"/>
      <c r="AJ125" s="588"/>
      <c r="AK125" s="588"/>
      <c r="AL125" s="9">
        <v>0</v>
      </c>
      <c r="AM125" s="242" t="s">
        <v>532</v>
      </c>
      <c r="AN125" s="588">
        <v>2</v>
      </c>
      <c r="AO125" s="588"/>
      <c r="AP125" s="588"/>
      <c r="AQ125" s="588">
        <v>2</v>
      </c>
      <c r="AR125" s="588"/>
      <c r="AS125" s="588"/>
      <c r="AT125" s="588"/>
      <c r="AU125" s="588"/>
      <c r="AV125" s="588"/>
      <c r="AW125" s="9">
        <v>0.45429999999999998</v>
      </c>
      <c r="AX125" s="242" t="s">
        <v>41</v>
      </c>
      <c r="AY125" s="588"/>
      <c r="AZ125" s="588">
        <v>2</v>
      </c>
      <c r="BA125" s="588"/>
      <c r="BB125" s="588">
        <v>2</v>
      </c>
      <c r="BC125" s="588"/>
      <c r="BD125" s="588"/>
      <c r="BE125" s="588"/>
      <c r="BF125" s="588"/>
      <c r="BG125" s="588"/>
      <c r="BH125" s="9">
        <v>0.85250000000000004</v>
      </c>
      <c r="BI125" s="242" t="s">
        <v>41</v>
      </c>
      <c r="BJ125" s="489"/>
    </row>
    <row r="126" spans="1:62" s="15" customFormat="1" ht="26.25" customHeight="1">
      <c r="A126" s="517"/>
      <c r="B126" s="590" t="s">
        <v>512</v>
      </c>
      <c r="C126" s="121" t="s">
        <v>776</v>
      </c>
      <c r="D126" s="229" t="s">
        <v>72</v>
      </c>
      <c r="E126" s="421" t="s">
        <v>66</v>
      </c>
      <c r="F126" s="123" t="s">
        <v>759</v>
      </c>
      <c r="G126" s="209"/>
      <c r="H126" s="588"/>
      <c r="I126" s="9"/>
      <c r="J126" s="242"/>
      <c r="K126" s="588"/>
      <c r="L126" s="588">
        <v>31</v>
      </c>
      <c r="M126" s="588"/>
      <c r="N126" s="588"/>
      <c r="O126" s="588"/>
      <c r="P126" s="588"/>
      <c r="Q126" s="9">
        <v>0</v>
      </c>
      <c r="R126" s="242" t="s">
        <v>532</v>
      </c>
      <c r="S126" s="588"/>
      <c r="T126" s="588"/>
      <c r="U126" s="588">
        <v>31</v>
      </c>
      <c r="V126" s="588"/>
      <c r="W126" s="588"/>
      <c r="X126" s="588"/>
      <c r="Y126" s="588"/>
      <c r="Z126" s="9">
        <v>0</v>
      </c>
      <c r="AA126" s="242" t="s">
        <v>532</v>
      </c>
      <c r="AB126" s="242"/>
      <c r="AC126" s="588">
        <v>31</v>
      </c>
      <c r="AD126" s="588"/>
      <c r="AE126" s="588"/>
      <c r="AF126" s="588">
        <v>31</v>
      </c>
      <c r="AG126" s="588"/>
      <c r="AH126" s="588"/>
      <c r="AI126" s="588"/>
      <c r="AJ126" s="588"/>
      <c r="AK126" s="588"/>
      <c r="AL126" s="9">
        <v>0.1643</v>
      </c>
      <c r="AM126" s="242" t="s">
        <v>41</v>
      </c>
      <c r="AN126" s="588">
        <v>31</v>
      </c>
      <c r="AO126" s="588"/>
      <c r="AP126" s="588"/>
      <c r="AQ126" s="588">
        <v>31</v>
      </c>
      <c r="AR126" s="588"/>
      <c r="AS126" s="588"/>
      <c r="AT126" s="588"/>
      <c r="AU126" s="588"/>
      <c r="AV126" s="588"/>
      <c r="AW126" s="9">
        <v>0.45169999999999999</v>
      </c>
      <c r="AX126" s="242" t="s">
        <v>41</v>
      </c>
      <c r="AY126" s="588"/>
      <c r="AZ126" s="588">
        <v>31</v>
      </c>
      <c r="BA126" s="588"/>
      <c r="BB126" s="588">
        <v>31</v>
      </c>
      <c r="BC126" s="588"/>
      <c r="BD126" s="588"/>
      <c r="BE126" s="588"/>
      <c r="BF126" s="588"/>
      <c r="BG126" s="588"/>
      <c r="BH126" s="9">
        <v>0.63519999999999999</v>
      </c>
      <c r="BI126" s="242" t="s">
        <v>41</v>
      </c>
      <c r="BJ126" s="489"/>
    </row>
    <row r="127" spans="1:62" s="15" customFormat="1" ht="33.75">
      <c r="A127" s="517"/>
      <c r="B127" s="590" t="s">
        <v>512</v>
      </c>
      <c r="C127" s="421" t="s">
        <v>1063</v>
      </c>
      <c r="D127" s="229" t="s">
        <v>70</v>
      </c>
      <c r="E127" s="421" t="s">
        <v>66</v>
      </c>
      <c r="F127" s="123" t="s">
        <v>1041</v>
      </c>
      <c r="G127" s="209"/>
      <c r="H127" s="588"/>
      <c r="I127" s="9"/>
      <c r="J127" s="242"/>
      <c r="K127" s="588"/>
      <c r="L127" s="588"/>
      <c r="M127" s="588"/>
      <c r="N127" s="588"/>
      <c r="O127" s="588"/>
      <c r="P127" s="588"/>
      <c r="Q127" s="9"/>
      <c r="R127" s="242"/>
      <c r="S127" s="588"/>
      <c r="T127" s="588"/>
      <c r="U127" s="588"/>
      <c r="V127" s="588"/>
      <c r="W127" s="588"/>
      <c r="X127" s="588"/>
      <c r="Y127" s="588"/>
      <c r="Z127" s="9"/>
      <c r="AA127" s="242"/>
      <c r="AB127" s="242"/>
      <c r="AC127" s="588">
        <f>99-2</f>
        <v>97</v>
      </c>
      <c r="AD127" s="588"/>
      <c r="AE127" s="588"/>
      <c r="AF127" s="588">
        <v>97</v>
      </c>
      <c r="AG127" s="588"/>
      <c r="AH127" s="588"/>
      <c r="AI127" s="588"/>
      <c r="AJ127" s="588"/>
      <c r="AK127" s="588"/>
      <c r="AL127" s="9">
        <v>0</v>
      </c>
      <c r="AM127" s="242" t="s">
        <v>41</v>
      </c>
      <c r="AN127" s="588">
        <f>99-2</f>
        <v>97</v>
      </c>
      <c r="AO127" s="588"/>
      <c r="AP127" s="588"/>
      <c r="AQ127" s="588">
        <v>97</v>
      </c>
      <c r="AR127" s="588"/>
      <c r="AS127" s="588"/>
      <c r="AT127" s="588"/>
      <c r="AU127" s="588"/>
      <c r="AV127" s="588"/>
      <c r="AW127" s="9">
        <v>0.50149999999999995</v>
      </c>
      <c r="AX127" s="242" t="s">
        <v>41</v>
      </c>
      <c r="AY127" s="588">
        <f>99-2</f>
        <v>97</v>
      </c>
      <c r="AZ127" s="588"/>
      <c r="BA127" s="588"/>
      <c r="BB127" s="588">
        <v>97</v>
      </c>
      <c r="BC127" s="588"/>
      <c r="BD127" s="588"/>
      <c r="BE127" s="588"/>
      <c r="BF127" s="588"/>
      <c r="BG127" s="588"/>
      <c r="BH127" s="9">
        <v>0.50149999999999995</v>
      </c>
      <c r="BI127" s="242" t="s">
        <v>41</v>
      </c>
      <c r="BJ127" s="489"/>
    </row>
    <row r="128" spans="1:62" s="15" customFormat="1" ht="33.75">
      <c r="A128" s="517"/>
      <c r="B128" s="590" t="s">
        <v>512</v>
      </c>
      <c r="C128" s="421" t="s">
        <v>1063</v>
      </c>
      <c r="D128" s="229" t="s">
        <v>70</v>
      </c>
      <c r="E128" s="421" t="s">
        <v>66</v>
      </c>
      <c r="F128" s="123" t="s">
        <v>1041</v>
      </c>
      <c r="G128" s="209"/>
      <c r="H128" s="588"/>
      <c r="I128" s="9"/>
      <c r="J128" s="242"/>
      <c r="K128" s="588"/>
      <c r="L128" s="588"/>
      <c r="M128" s="588"/>
      <c r="N128" s="588"/>
      <c r="O128" s="588"/>
      <c r="P128" s="588"/>
      <c r="Q128" s="9"/>
      <c r="R128" s="242"/>
      <c r="S128" s="588"/>
      <c r="T128" s="588"/>
      <c r="U128" s="588"/>
      <c r="V128" s="588"/>
      <c r="W128" s="588"/>
      <c r="X128" s="588"/>
      <c r="Y128" s="588"/>
      <c r="Z128" s="9"/>
      <c r="AA128" s="242"/>
      <c r="AB128" s="242"/>
      <c r="AC128" s="588">
        <v>2</v>
      </c>
      <c r="AD128" s="588"/>
      <c r="AE128" s="588">
        <v>2</v>
      </c>
      <c r="AF128" s="588"/>
      <c r="AG128" s="588"/>
      <c r="AH128" s="588"/>
      <c r="AI128" s="588"/>
      <c r="AJ128" s="588"/>
      <c r="AK128" s="588"/>
      <c r="AL128" s="9">
        <v>0</v>
      </c>
      <c r="AM128" s="242" t="s">
        <v>532</v>
      </c>
      <c r="AN128" s="588">
        <v>2</v>
      </c>
      <c r="AO128" s="588"/>
      <c r="AP128" s="588">
        <v>2</v>
      </c>
      <c r="AQ128" s="588"/>
      <c r="AR128" s="588"/>
      <c r="AS128" s="588"/>
      <c r="AT128" s="588"/>
      <c r="AU128" s="588"/>
      <c r="AV128" s="588"/>
      <c r="AW128" s="9">
        <v>0</v>
      </c>
      <c r="AX128" s="242" t="s">
        <v>532</v>
      </c>
      <c r="AY128" s="588"/>
      <c r="AZ128" s="588">
        <v>2</v>
      </c>
      <c r="BA128" s="588">
        <v>2</v>
      </c>
      <c r="BB128" s="588"/>
      <c r="BC128" s="588"/>
      <c r="BD128" s="588"/>
      <c r="BE128" s="588"/>
      <c r="BF128" s="588"/>
      <c r="BG128" s="588"/>
      <c r="BH128" s="9">
        <v>0</v>
      </c>
      <c r="BI128" s="242" t="s">
        <v>532</v>
      </c>
      <c r="BJ128" s="489"/>
    </row>
    <row r="129" spans="1:64" s="15" customFormat="1" ht="36.75" customHeight="1">
      <c r="A129" s="517"/>
      <c r="B129" s="590" t="s">
        <v>512</v>
      </c>
      <c r="C129" s="421" t="s">
        <v>1101</v>
      </c>
      <c r="D129" s="229" t="s">
        <v>1102</v>
      </c>
      <c r="E129" s="229" t="s">
        <v>1103</v>
      </c>
      <c r="F129" s="123" t="s">
        <v>1041</v>
      </c>
      <c r="G129" s="209"/>
      <c r="H129" s="588"/>
      <c r="I129" s="9"/>
      <c r="J129" s="242"/>
      <c r="K129" s="588"/>
      <c r="L129" s="588"/>
      <c r="M129" s="588"/>
      <c r="N129" s="588"/>
      <c r="O129" s="588"/>
      <c r="P129" s="588"/>
      <c r="Q129" s="9"/>
      <c r="R129" s="242"/>
      <c r="S129" s="588"/>
      <c r="T129" s="588"/>
      <c r="U129" s="588"/>
      <c r="V129" s="588"/>
      <c r="W129" s="588"/>
      <c r="X129" s="588"/>
      <c r="Y129" s="588"/>
      <c r="Z129" s="9"/>
      <c r="AA129" s="242"/>
      <c r="AB129" s="242"/>
      <c r="AC129" s="588">
        <v>50</v>
      </c>
      <c r="AD129" s="588"/>
      <c r="AE129" s="588">
        <v>50</v>
      </c>
      <c r="AF129" s="588"/>
      <c r="AG129" s="588"/>
      <c r="AH129" s="588"/>
      <c r="AI129" s="588"/>
      <c r="AJ129" s="588"/>
      <c r="AK129" s="588"/>
      <c r="AL129" s="9">
        <v>0</v>
      </c>
      <c r="AM129" s="242" t="s">
        <v>532</v>
      </c>
      <c r="AN129" s="588">
        <v>50</v>
      </c>
      <c r="AO129" s="588"/>
      <c r="AP129" s="588"/>
      <c r="AQ129" s="588">
        <v>50</v>
      </c>
      <c r="AR129" s="588"/>
      <c r="AS129" s="588"/>
      <c r="AT129" s="588"/>
      <c r="AU129" s="588"/>
      <c r="AV129" s="588"/>
      <c r="AW129" s="9">
        <v>0.48920000000000002</v>
      </c>
      <c r="AX129" s="242" t="s">
        <v>41</v>
      </c>
      <c r="AY129" s="588">
        <v>50</v>
      </c>
      <c r="AZ129" s="588"/>
      <c r="BA129" s="588"/>
      <c r="BB129" s="588">
        <v>50</v>
      </c>
      <c r="BC129" s="588"/>
      <c r="BD129" s="588"/>
      <c r="BE129" s="588"/>
      <c r="BF129" s="588"/>
      <c r="BG129" s="588"/>
      <c r="BH129" s="9">
        <v>0.67710000000000004</v>
      </c>
      <c r="BI129" s="242" t="s">
        <v>41</v>
      </c>
      <c r="BJ129" s="489"/>
    </row>
    <row r="130" spans="1:64" s="15" customFormat="1" ht="36.75" customHeight="1">
      <c r="A130" s="517"/>
      <c r="B130" s="590" t="s">
        <v>512</v>
      </c>
      <c r="C130" s="421" t="s">
        <v>1158</v>
      </c>
      <c r="D130" s="229" t="s">
        <v>1102</v>
      </c>
      <c r="E130" s="229" t="s">
        <v>1103</v>
      </c>
      <c r="F130" s="123" t="s">
        <v>1151</v>
      </c>
      <c r="G130" s="209"/>
      <c r="H130" s="588"/>
      <c r="I130" s="9"/>
      <c r="J130" s="242"/>
      <c r="K130" s="588"/>
      <c r="L130" s="588"/>
      <c r="M130" s="588"/>
      <c r="N130" s="588"/>
      <c r="O130" s="588"/>
      <c r="P130" s="588"/>
      <c r="Q130" s="9"/>
      <c r="R130" s="242"/>
      <c r="S130" s="588"/>
      <c r="T130" s="588"/>
      <c r="U130" s="588"/>
      <c r="V130" s="588"/>
      <c r="W130" s="588"/>
      <c r="X130" s="588"/>
      <c r="Y130" s="588"/>
      <c r="Z130" s="9"/>
      <c r="AA130" s="242"/>
      <c r="AB130" s="242"/>
      <c r="AC130" s="588"/>
      <c r="AD130" s="588"/>
      <c r="AE130" s="588"/>
      <c r="AF130" s="588"/>
      <c r="AG130" s="586"/>
      <c r="AH130" s="583"/>
      <c r="AI130" s="583"/>
      <c r="AJ130" s="583"/>
      <c r="AK130" s="582"/>
      <c r="AL130" s="582"/>
      <c r="AM130" s="242"/>
      <c r="AN130" s="588"/>
      <c r="AO130" s="588">
        <v>40</v>
      </c>
      <c r="AP130" s="588"/>
      <c r="AQ130" s="588">
        <v>40</v>
      </c>
      <c r="AR130" s="588"/>
      <c r="AS130" s="588"/>
      <c r="AT130" s="588"/>
      <c r="AU130" s="588"/>
      <c r="AV130" s="588"/>
      <c r="AW130" s="9">
        <v>2.2700000000000001E-2</v>
      </c>
      <c r="AX130" s="242" t="s">
        <v>41</v>
      </c>
      <c r="AY130" s="588">
        <v>40</v>
      </c>
      <c r="AZ130" s="588"/>
      <c r="BA130" s="588"/>
      <c r="BB130" s="588"/>
      <c r="BC130" s="588"/>
      <c r="BD130" s="588"/>
      <c r="BE130" s="588"/>
      <c r="BF130" s="588">
        <v>40</v>
      </c>
      <c r="BG130" s="588"/>
      <c r="BH130" s="9">
        <v>0.45019999999999999</v>
      </c>
      <c r="BI130" s="242" t="s">
        <v>1059</v>
      </c>
      <c r="BJ130" s="489"/>
    </row>
    <row r="131" spans="1:64" s="15" customFormat="1" ht="36.75" customHeight="1">
      <c r="A131" s="517"/>
      <c r="B131" s="590" t="s">
        <v>512</v>
      </c>
      <c r="C131" s="421" t="s">
        <v>1362</v>
      </c>
      <c r="D131" s="229" t="s">
        <v>1104</v>
      </c>
      <c r="E131" s="229" t="s">
        <v>66</v>
      </c>
      <c r="F131" s="123" t="s">
        <v>1352</v>
      </c>
      <c r="G131" s="209"/>
      <c r="H131" s="588"/>
      <c r="I131" s="9"/>
      <c r="J131" s="242"/>
      <c r="K131" s="588"/>
      <c r="L131" s="588"/>
      <c r="M131" s="588"/>
      <c r="N131" s="588"/>
      <c r="O131" s="588"/>
      <c r="P131" s="588"/>
      <c r="Q131" s="9"/>
      <c r="R131" s="242"/>
      <c r="S131" s="588"/>
      <c r="T131" s="588"/>
      <c r="U131" s="588"/>
      <c r="V131" s="588"/>
      <c r="W131" s="588"/>
      <c r="X131" s="588"/>
      <c r="Y131" s="588"/>
      <c r="Z131" s="9"/>
      <c r="AA131" s="242"/>
      <c r="AB131" s="242"/>
      <c r="AC131" s="588"/>
      <c r="AD131" s="588"/>
      <c r="AE131" s="588"/>
      <c r="AF131" s="588"/>
      <c r="AG131" s="586"/>
      <c r="AH131" s="583"/>
      <c r="AI131" s="583"/>
      <c r="AJ131" s="583"/>
      <c r="AK131" s="582"/>
      <c r="AL131" s="582"/>
      <c r="AM131" s="242"/>
      <c r="AN131" s="588"/>
      <c r="AO131" s="588"/>
      <c r="AP131" s="588"/>
      <c r="AQ131" s="588"/>
      <c r="AR131" s="588"/>
      <c r="AS131" s="588"/>
      <c r="AT131" s="588"/>
      <c r="AU131" s="588"/>
      <c r="AV131" s="588"/>
      <c r="AW131" s="9"/>
      <c r="AX131" s="242"/>
      <c r="AY131" s="588"/>
      <c r="AZ131" s="588">
        <v>40</v>
      </c>
      <c r="BA131" s="588">
        <v>40</v>
      </c>
      <c r="BB131" s="588"/>
      <c r="BC131" s="588"/>
      <c r="BD131" s="588"/>
      <c r="BE131" s="588"/>
      <c r="BF131" s="588"/>
      <c r="BG131" s="588"/>
      <c r="BH131" s="9">
        <v>0</v>
      </c>
      <c r="BI131" s="242" t="s">
        <v>532</v>
      </c>
      <c r="BJ131" s="489"/>
    </row>
    <row r="132" spans="1:64" s="5" customFormat="1" ht="20.25" customHeight="1">
      <c r="A132" s="517"/>
      <c r="B132" s="523" t="s">
        <v>513</v>
      </c>
      <c r="C132" s="523"/>
      <c r="D132" s="523"/>
      <c r="E132" s="523"/>
      <c r="F132" s="540"/>
      <c r="G132" s="53">
        <f>SUM(G133:G178)</f>
        <v>825</v>
      </c>
      <c r="H132" s="53">
        <f>SUM(H134:H178)</f>
        <v>425</v>
      </c>
      <c r="I132" s="52"/>
      <c r="J132" s="257"/>
      <c r="K132" s="53">
        <f>SUM(K134:K178)</f>
        <v>424</v>
      </c>
      <c r="L132" s="53">
        <f>SUM(L134:L187)</f>
        <v>168</v>
      </c>
      <c r="M132" s="53">
        <f>SUM(M134:M187)</f>
        <v>229</v>
      </c>
      <c r="N132" s="53">
        <f>SUM(N134:N187)</f>
        <v>249</v>
      </c>
      <c r="O132" s="53">
        <f>SUM(O134:O187)</f>
        <v>0</v>
      </c>
      <c r="P132" s="53">
        <f>SUM(P134:P187)</f>
        <v>2</v>
      </c>
      <c r="Q132" s="52"/>
      <c r="R132" s="257"/>
      <c r="S132" s="53">
        <f>SUM(S134:S178)</f>
        <v>0</v>
      </c>
      <c r="T132" s="53">
        <f>SUM(T134:T178)</f>
        <v>0</v>
      </c>
      <c r="U132" s="53">
        <f>SUM(U134:U187)</f>
        <v>167</v>
      </c>
      <c r="V132" s="53">
        <f>SUM(V134:V187)</f>
        <v>260</v>
      </c>
      <c r="W132" s="53">
        <f>SUM(W134:W187)</f>
        <v>0</v>
      </c>
      <c r="X132" s="53">
        <f>SUM(X134:X187)</f>
        <v>0</v>
      </c>
      <c r="Y132" s="53">
        <f>SUM(Y134:Y187)</f>
        <v>1</v>
      </c>
      <c r="Z132" s="52"/>
      <c r="AA132" s="257"/>
      <c r="AB132" s="257"/>
      <c r="AC132" s="53">
        <f>SUM(AC133:AC195)</f>
        <v>477</v>
      </c>
      <c r="AD132" s="53">
        <f>SUM(AD133:AD195)</f>
        <v>2</v>
      </c>
      <c r="AE132" s="53">
        <f t="shared" ref="AE132:AK132" si="13">SUM(AE133:AE192)</f>
        <v>29</v>
      </c>
      <c r="AF132" s="53">
        <f t="shared" si="13"/>
        <v>242</v>
      </c>
      <c r="AG132" s="53">
        <f t="shared" si="13"/>
        <v>138</v>
      </c>
      <c r="AH132" s="53">
        <f t="shared" si="13"/>
        <v>0</v>
      </c>
      <c r="AI132" s="53">
        <f t="shared" si="13"/>
        <v>70</v>
      </c>
      <c r="AJ132" s="53">
        <f t="shared" si="13"/>
        <v>0</v>
      </c>
      <c r="AK132" s="53">
        <f t="shared" si="13"/>
        <v>1</v>
      </c>
      <c r="AL132" s="52"/>
      <c r="AM132" s="257"/>
      <c r="AN132" s="53">
        <f>SUM(AN133:AN200)</f>
        <v>476</v>
      </c>
      <c r="AO132" s="53">
        <f t="shared" ref="AO132:AV132" si="14">SUM(AO133:AO200)</f>
        <v>220</v>
      </c>
      <c r="AP132" s="53">
        <f t="shared" si="14"/>
        <v>118</v>
      </c>
      <c r="AQ132" s="53">
        <f t="shared" si="14"/>
        <v>239</v>
      </c>
      <c r="AR132" s="53">
        <f t="shared" si="14"/>
        <v>177</v>
      </c>
      <c r="AS132" s="53">
        <f t="shared" si="14"/>
        <v>0</v>
      </c>
      <c r="AT132" s="53">
        <f t="shared" si="14"/>
        <v>124</v>
      </c>
      <c r="AU132" s="53">
        <f t="shared" si="14"/>
        <v>38</v>
      </c>
      <c r="AV132" s="53">
        <f t="shared" si="14"/>
        <v>0</v>
      </c>
      <c r="AW132" s="53"/>
      <c r="AX132" s="257"/>
      <c r="AY132" s="53">
        <f>SUM(AY133:AY203)</f>
        <v>208</v>
      </c>
      <c r="AZ132" s="53">
        <f t="shared" ref="AZ132:BF132" si="15">SUM(AZ133:AZ203)</f>
        <v>422</v>
      </c>
      <c r="BA132" s="53">
        <f t="shared" si="15"/>
        <v>186</v>
      </c>
      <c r="BB132" s="53">
        <f t="shared" si="15"/>
        <v>257</v>
      </c>
      <c r="BC132" s="53">
        <f>SUM(BC133:BC203)</f>
        <v>75</v>
      </c>
      <c r="BD132" s="53">
        <f t="shared" si="15"/>
        <v>0</v>
      </c>
      <c r="BE132" s="53">
        <f t="shared" si="15"/>
        <v>112</v>
      </c>
      <c r="BF132" s="53">
        <f t="shared" si="15"/>
        <v>0</v>
      </c>
      <c r="BG132" s="53">
        <f>SUM(BG133:BG200)</f>
        <v>0</v>
      </c>
      <c r="BH132" s="53"/>
      <c r="BI132" s="257"/>
      <c r="BJ132" s="489"/>
    </row>
    <row r="133" spans="1:64" s="5" customFormat="1" ht="4.5" hidden="1" customHeight="1">
      <c r="A133" s="517"/>
      <c r="B133" s="524" t="s">
        <v>513</v>
      </c>
      <c r="C133" s="421" t="s">
        <v>736</v>
      </c>
      <c r="D133" s="421" t="s">
        <v>75</v>
      </c>
      <c r="E133" s="421" t="s">
        <v>87</v>
      </c>
      <c r="F133" s="123"/>
      <c r="G133" s="289">
        <v>41</v>
      </c>
      <c r="H133" s="6"/>
      <c r="I133" s="9">
        <v>1</v>
      </c>
      <c r="J133" s="242" t="s">
        <v>17</v>
      </c>
      <c r="K133" s="6"/>
      <c r="L133" s="6"/>
      <c r="M133" s="6"/>
      <c r="N133" s="6"/>
      <c r="O133" s="6"/>
      <c r="P133" s="6"/>
      <c r="Q133" s="9"/>
      <c r="R133" s="242"/>
      <c r="S133" s="6"/>
      <c r="T133" s="6"/>
      <c r="U133" s="6"/>
      <c r="V133" s="6"/>
      <c r="W133" s="6"/>
      <c r="X133" s="6"/>
      <c r="Y133" s="6"/>
      <c r="Z133" s="9"/>
      <c r="AA133" s="242"/>
      <c r="AB133" s="242"/>
      <c r="AC133" s="6"/>
      <c r="AD133" s="6"/>
      <c r="AE133" s="6"/>
      <c r="AF133" s="6"/>
      <c r="AG133" s="6"/>
      <c r="AH133" s="6"/>
      <c r="AI133" s="6"/>
      <c r="AJ133" s="6"/>
      <c r="AK133" s="6"/>
      <c r="AL133" s="9"/>
      <c r="AM133" s="242"/>
      <c r="AN133" s="6"/>
      <c r="AO133" s="6"/>
      <c r="AP133" s="6"/>
      <c r="AQ133" s="6"/>
      <c r="AR133" s="6"/>
      <c r="AS133" s="6"/>
      <c r="AT133" s="6"/>
      <c r="AU133" s="6"/>
      <c r="AV133" s="6"/>
      <c r="AW133" s="9"/>
      <c r="AX133" s="242"/>
      <c r="AY133" s="588"/>
      <c r="AZ133" s="588"/>
      <c r="BA133" s="588"/>
      <c r="BB133" s="588"/>
      <c r="BC133" s="588"/>
      <c r="BD133" s="588"/>
      <c r="BE133" s="588"/>
      <c r="BF133" s="588"/>
      <c r="BG133" s="588"/>
      <c r="BH133" s="9"/>
      <c r="BI133" s="242"/>
      <c r="BJ133" s="486"/>
    </row>
    <row r="134" spans="1:64" s="18" customFormat="1" ht="4.5" hidden="1" customHeight="1">
      <c r="A134" s="517">
        <v>87</v>
      </c>
      <c r="B134" s="524" t="s">
        <v>513</v>
      </c>
      <c r="C134" s="95" t="s">
        <v>651</v>
      </c>
      <c r="D134" s="95" t="s">
        <v>64</v>
      </c>
      <c r="E134" s="95" t="s">
        <v>92</v>
      </c>
      <c r="F134" s="123" t="s">
        <v>683</v>
      </c>
      <c r="G134" s="6"/>
      <c r="H134" s="289">
        <v>26</v>
      </c>
      <c r="I134" s="9">
        <v>0</v>
      </c>
      <c r="J134" s="242" t="s">
        <v>532</v>
      </c>
      <c r="K134" s="6">
        <v>26</v>
      </c>
      <c r="L134" s="6"/>
      <c r="M134" s="6"/>
      <c r="N134" s="289">
        <v>23</v>
      </c>
      <c r="O134" s="6"/>
      <c r="P134" s="6"/>
      <c r="Q134" s="9">
        <v>1</v>
      </c>
      <c r="R134" s="242" t="s">
        <v>668</v>
      </c>
      <c r="S134" s="6"/>
      <c r="T134" s="6"/>
      <c r="U134" s="6"/>
      <c r="V134" s="6"/>
      <c r="W134" s="6"/>
      <c r="X134" s="6"/>
      <c r="Y134" s="6"/>
      <c r="Z134" s="9">
        <v>1</v>
      </c>
      <c r="AA134" s="242" t="s">
        <v>668</v>
      </c>
      <c r="AB134" s="242"/>
      <c r="AC134" s="6"/>
      <c r="AD134" s="6"/>
      <c r="AE134" s="6"/>
      <c r="AF134" s="6"/>
      <c r="AG134" s="6"/>
      <c r="AH134" s="6"/>
      <c r="AI134" s="6"/>
      <c r="AJ134" s="6"/>
      <c r="AK134" s="6"/>
      <c r="AL134" s="9">
        <v>1</v>
      </c>
      <c r="AM134" s="242" t="s">
        <v>668</v>
      </c>
      <c r="AN134" s="6"/>
      <c r="AO134" s="6"/>
      <c r="AP134" s="6"/>
      <c r="AQ134" s="6"/>
      <c r="AR134" s="6"/>
      <c r="AS134" s="6"/>
      <c r="AT134" s="6"/>
      <c r="AU134" s="6"/>
      <c r="AV134" s="6"/>
      <c r="AW134" s="9">
        <v>1</v>
      </c>
      <c r="AX134" s="242" t="s">
        <v>668</v>
      </c>
      <c r="AY134" s="588"/>
      <c r="AZ134" s="588"/>
      <c r="BA134" s="588"/>
      <c r="BB134" s="588"/>
      <c r="BC134" s="588"/>
      <c r="BD134" s="588"/>
      <c r="BE134" s="588"/>
      <c r="BF134" s="588"/>
      <c r="BG134" s="588"/>
      <c r="BH134" s="9">
        <v>1</v>
      </c>
      <c r="BI134" s="242" t="s">
        <v>668</v>
      </c>
      <c r="BJ134" s="486"/>
    </row>
    <row r="135" spans="1:64" s="18" customFormat="1" ht="28.5" customHeight="1">
      <c r="A135" s="517"/>
      <c r="B135" s="590" t="s">
        <v>513</v>
      </c>
      <c r="C135" s="95" t="s">
        <v>651</v>
      </c>
      <c r="D135" s="95" t="s">
        <v>64</v>
      </c>
      <c r="E135" s="95" t="s">
        <v>92</v>
      </c>
      <c r="F135" s="123" t="s">
        <v>683</v>
      </c>
      <c r="G135" s="588"/>
      <c r="H135" s="588"/>
      <c r="I135" s="9"/>
      <c r="J135" s="242"/>
      <c r="K135" s="588"/>
      <c r="L135" s="25">
        <v>3</v>
      </c>
      <c r="M135" s="25"/>
      <c r="N135" s="25"/>
      <c r="O135" s="25"/>
      <c r="P135" s="25"/>
      <c r="Q135" s="9">
        <v>0</v>
      </c>
      <c r="R135" s="242" t="s">
        <v>532</v>
      </c>
      <c r="S135" s="588"/>
      <c r="T135" s="588"/>
      <c r="U135" s="25">
        <v>3</v>
      </c>
      <c r="V135" s="25"/>
      <c r="W135" s="25"/>
      <c r="X135" s="25"/>
      <c r="Y135" s="25"/>
      <c r="Z135" s="9">
        <v>0</v>
      </c>
      <c r="AA135" s="242" t="s">
        <v>532</v>
      </c>
      <c r="AB135" s="242"/>
      <c r="AC135" s="588">
        <v>3</v>
      </c>
      <c r="AD135" s="469"/>
      <c r="AE135" s="34">
        <v>3</v>
      </c>
      <c r="AF135" s="25"/>
      <c r="AG135" s="25"/>
      <c r="AH135" s="25"/>
      <c r="AI135" s="25"/>
      <c r="AJ135" s="25"/>
      <c r="AK135" s="25"/>
      <c r="AL135" s="9">
        <v>0</v>
      </c>
      <c r="AM135" s="242" t="s">
        <v>532</v>
      </c>
      <c r="AN135" s="588">
        <v>3</v>
      </c>
      <c r="AO135" s="469"/>
      <c r="AP135" s="34">
        <v>3</v>
      </c>
      <c r="AQ135" s="25"/>
      <c r="AR135" s="25"/>
      <c r="AS135" s="25"/>
      <c r="AT135" s="25"/>
      <c r="AU135" s="25"/>
      <c r="AV135" s="25"/>
      <c r="AW135" s="9">
        <v>0</v>
      </c>
      <c r="AX135" s="242" t="s">
        <v>532</v>
      </c>
      <c r="AY135" s="588"/>
      <c r="AZ135" s="588">
        <v>3</v>
      </c>
      <c r="BA135" s="34">
        <v>3</v>
      </c>
      <c r="BB135" s="25"/>
      <c r="BC135" s="25"/>
      <c r="BD135" s="25"/>
      <c r="BE135" s="25"/>
      <c r="BF135" s="25"/>
      <c r="BG135" s="25"/>
      <c r="BH135" s="9">
        <v>0</v>
      </c>
      <c r="BI135" s="242" t="s">
        <v>532</v>
      </c>
      <c r="BJ135" s="421" t="s">
        <v>1164</v>
      </c>
    </row>
    <row r="136" spans="1:64" s="18" customFormat="1" ht="27.75" hidden="1" customHeight="1">
      <c r="A136" s="517">
        <v>404</v>
      </c>
      <c r="B136" s="590" t="s">
        <v>513</v>
      </c>
      <c r="C136" s="421" t="s">
        <v>684</v>
      </c>
      <c r="D136" s="421" t="s">
        <v>93</v>
      </c>
      <c r="E136" s="421" t="s">
        <v>570</v>
      </c>
      <c r="F136" s="123" t="s">
        <v>671</v>
      </c>
      <c r="G136" s="588"/>
      <c r="H136" s="588">
        <v>35</v>
      </c>
      <c r="I136" s="9">
        <v>0</v>
      </c>
      <c r="J136" s="531" t="s">
        <v>532</v>
      </c>
      <c r="K136" s="588">
        <v>35</v>
      </c>
      <c r="L136" s="34"/>
      <c r="M136" s="34">
        <v>35</v>
      </c>
      <c r="N136" s="34"/>
      <c r="O136" s="34"/>
      <c r="P136" s="34"/>
      <c r="Q136" s="9">
        <v>0.87480000000000002</v>
      </c>
      <c r="R136" s="242" t="s">
        <v>41</v>
      </c>
      <c r="S136" s="588"/>
      <c r="T136" s="588"/>
      <c r="U136" s="34"/>
      <c r="V136" s="34">
        <v>35</v>
      </c>
      <c r="W136" s="34"/>
      <c r="X136" s="34"/>
      <c r="Y136" s="34"/>
      <c r="Z136" s="9">
        <v>0.87480000000000002</v>
      </c>
      <c r="AA136" s="242" t="s">
        <v>41</v>
      </c>
      <c r="AB136" s="242"/>
      <c r="AC136" s="588">
        <v>35</v>
      </c>
      <c r="AD136" s="469"/>
      <c r="AE136" s="34"/>
      <c r="AF136" s="34"/>
      <c r="AG136" s="34">
        <v>35</v>
      </c>
      <c r="AH136" s="34"/>
      <c r="AI136" s="34"/>
      <c r="AJ136" s="34"/>
      <c r="AK136" s="34"/>
      <c r="AL136" s="9">
        <v>1</v>
      </c>
      <c r="AM136" s="242" t="s">
        <v>668</v>
      </c>
      <c r="AN136" s="588">
        <v>35</v>
      </c>
      <c r="AO136" s="469"/>
      <c r="AP136" s="34"/>
      <c r="AQ136" s="34"/>
      <c r="AR136" s="34">
        <v>35</v>
      </c>
      <c r="AS136" s="34"/>
      <c r="AT136" s="34"/>
      <c r="AU136" s="34"/>
      <c r="AV136" s="34"/>
      <c r="AW136" s="9">
        <v>1</v>
      </c>
      <c r="AX136" s="242" t="s">
        <v>668</v>
      </c>
      <c r="AY136" s="588"/>
      <c r="AZ136" s="588"/>
      <c r="BA136" s="34"/>
      <c r="BB136" s="34"/>
      <c r="BC136" s="34"/>
      <c r="BD136" s="34"/>
      <c r="BE136" s="34"/>
      <c r="BF136" s="34"/>
      <c r="BG136" s="34"/>
      <c r="BH136" s="9">
        <v>1</v>
      </c>
      <c r="BI136" s="242" t="s">
        <v>668</v>
      </c>
      <c r="BJ136" s="491"/>
    </row>
    <row r="137" spans="1:64" s="18" customFormat="1" ht="4.5" hidden="1" customHeight="1">
      <c r="A137" s="517"/>
      <c r="B137" s="590" t="s">
        <v>513</v>
      </c>
      <c r="C137" s="421" t="s">
        <v>738</v>
      </c>
      <c r="D137" s="421" t="s">
        <v>48</v>
      </c>
      <c r="E137" s="421" t="s">
        <v>87</v>
      </c>
      <c r="F137" s="123"/>
      <c r="G137" s="588">
        <v>18</v>
      </c>
      <c r="H137" s="588"/>
      <c r="I137" s="9">
        <v>1</v>
      </c>
      <c r="J137" s="531" t="s">
        <v>17</v>
      </c>
      <c r="K137" s="588"/>
      <c r="L137" s="588"/>
      <c r="M137" s="588"/>
      <c r="N137" s="588"/>
      <c r="O137" s="588"/>
      <c r="P137" s="588"/>
      <c r="Q137" s="9"/>
      <c r="R137" s="242"/>
      <c r="S137" s="588"/>
      <c r="T137" s="588"/>
      <c r="U137" s="588"/>
      <c r="V137" s="588"/>
      <c r="W137" s="588"/>
      <c r="X137" s="588"/>
      <c r="Y137" s="588"/>
      <c r="Z137" s="9"/>
      <c r="AA137" s="242"/>
      <c r="AB137" s="242"/>
      <c r="AC137" s="588"/>
      <c r="AD137" s="588"/>
      <c r="AE137" s="588"/>
      <c r="AF137" s="588"/>
      <c r="AG137" s="588"/>
      <c r="AH137" s="588"/>
      <c r="AI137" s="588"/>
      <c r="AJ137" s="588"/>
      <c r="AK137" s="588"/>
      <c r="AL137" s="9"/>
      <c r="AM137" s="242"/>
      <c r="AN137" s="588"/>
      <c r="AO137" s="588"/>
      <c r="AP137" s="588"/>
      <c r="AQ137" s="588"/>
      <c r="AR137" s="588"/>
      <c r="AS137" s="588"/>
      <c r="AT137" s="588"/>
      <c r="AU137" s="588"/>
      <c r="AV137" s="588"/>
      <c r="AW137" s="9"/>
      <c r="AX137" s="242"/>
      <c r="AY137" s="588"/>
      <c r="AZ137" s="588"/>
      <c r="BA137" s="588"/>
      <c r="BB137" s="588"/>
      <c r="BC137" s="588"/>
      <c r="BD137" s="588"/>
      <c r="BE137" s="588"/>
      <c r="BF137" s="588"/>
      <c r="BG137" s="588"/>
      <c r="BH137" s="9"/>
      <c r="BI137" s="242"/>
      <c r="BJ137" s="491"/>
    </row>
    <row r="138" spans="1:64" s="18" customFormat="1" ht="4.5" hidden="1" customHeight="1">
      <c r="A138" s="517"/>
      <c r="B138" s="590" t="s">
        <v>513</v>
      </c>
      <c r="C138" s="95" t="s">
        <v>76</v>
      </c>
      <c r="D138" s="7" t="s">
        <v>75</v>
      </c>
      <c r="E138" s="421" t="s">
        <v>87</v>
      </c>
      <c r="F138" s="242"/>
      <c r="G138" s="588">
        <f>54-1</f>
        <v>53</v>
      </c>
      <c r="H138" s="588"/>
      <c r="I138" s="9">
        <v>1</v>
      </c>
      <c r="J138" s="242" t="s">
        <v>17</v>
      </c>
      <c r="K138" s="588"/>
      <c r="L138" s="588"/>
      <c r="M138" s="588"/>
      <c r="N138" s="588"/>
      <c r="O138" s="588"/>
      <c r="P138" s="588"/>
      <c r="Q138" s="9"/>
      <c r="R138" s="242"/>
      <c r="S138" s="588"/>
      <c r="T138" s="588"/>
      <c r="U138" s="588"/>
      <c r="V138" s="588"/>
      <c r="W138" s="588"/>
      <c r="X138" s="588"/>
      <c r="Y138" s="588"/>
      <c r="Z138" s="9"/>
      <c r="AA138" s="242"/>
      <c r="AB138" s="242"/>
      <c r="AC138" s="588"/>
      <c r="AD138" s="588"/>
      <c r="AE138" s="588"/>
      <c r="AF138" s="588"/>
      <c r="AG138" s="588"/>
      <c r="AH138" s="588"/>
      <c r="AI138" s="588"/>
      <c r="AJ138" s="588"/>
      <c r="AK138" s="588"/>
      <c r="AL138" s="9"/>
      <c r="AM138" s="242"/>
      <c r="AN138" s="588"/>
      <c r="AO138" s="588"/>
      <c r="AP138" s="588"/>
      <c r="AQ138" s="588"/>
      <c r="AR138" s="588"/>
      <c r="AS138" s="588"/>
      <c r="AT138" s="588"/>
      <c r="AU138" s="588"/>
      <c r="AV138" s="588"/>
      <c r="AW138" s="9"/>
      <c r="AX138" s="242"/>
      <c r="AY138" s="588"/>
      <c r="AZ138" s="588"/>
      <c r="BA138" s="588"/>
      <c r="BB138" s="588"/>
      <c r="BC138" s="588"/>
      <c r="BD138" s="588"/>
      <c r="BE138" s="588"/>
      <c r="BF138" s="588"/>
      <c r="BG138" s="588"/>
      <c r="BH138" s="9"/>
      <c r="BI138" s="242"/>
      <c r="BJ138" s="491"/>
    </row>
    <row r="139" spans="1:64" s="18" customFormat="1" ht="24.75" hidden="1" customHeight="1">
      <c r="A139" s="517">
        <v>486</v>
      </c>
      <c r="B139" s="590" t="s">
        <v>513</v>
      </c>
      <c r="C139" s="95" t="s">
        <v>76</v>
      </c>
      <c r="D139" s="7" t="s">
        <v>75</v>
      </c>
      <c r="E139" s="421" t="s">
        <v>87</v>
      </c>
      <c r="F139" s="123" t="s">
        <v>671</v>
      </c>
      <c r="G139" s="588"/>
      <c r="H139" s="588">
        <v>1</v>
      </c>
      <c r="I139" s="9">
        <v>0</v>
      </c>
      <c r="J139" s="242" t="s">
        <v>532</v>
      </c>
      <c r="K139" s="588">
        <v>1</v>
      </c>
      <c r="L139" s="25">
        <v>1</v>
      </c>
      <c r="M139" s="25"/>
      <c r="N139" s="25"/>
      <c r="O139" s="25"/>
      <c r="P139" s="25">
        <v>1</v>
      </c>
      <c r="Q139" s="9">
        <v>0</v>
      </c>
      <c r="R139" s="242" t="s">
        <v>532</v>
      </c>
      <c r="S139" s="588"/>
      <c r="T139" s="588"/>
      <c r="U139" s="25">
        <f>1-1</f>
        <v>0</v>
      </c>
      <c r="V139" s="25"/>
      <c r="W139" s="25"/>
      <c r="X139" s="25"/>
      <c r="Y139" s="25">
        <v>1</v>
      </c>
      <c r="Z139" s="9">
        <v>0</v>
      </c>
      <c r="AA139" s="242" t="s">
        <v>660</v>
      </c>
      <c r="AB139" s="242"/>
      <c r="AC139" s="588"/>
      <c r="AD139" s="588"/>
      <c r="AE139" s="588">
        <f>1-1</f>
        <v>0</v>
      </c>
      <c r="AF139" s="25"/>
      <c r="AG139" s="25"/>
      <c r="AH139" s="25"/>
      <c r="AI139" s="25"/>
      <c r="AJ139" s="25"/>
      <c r="AK139" s="588">
        <v>1</v>
      </c>
      <c r="AL139" s="9">
        <v>0</v>
      </c>
      <c r="AM139" s="242" t="s">
        <v>711</v>
      </c>
      <c r="AN139" s="588"/>
      <c r="AO139" s="588"/>
      <c r="AP139" s="588">
        <f>1-1</f>
        <v>0</v>
      </c>
      <c r="AQ139" s="25"/>
      <c r="AR139" s="25"/>
      <c r="AS139" s="25"/>
      <c r="AT139" s="25"/>
      <c r="AU139" s="25"/>
      <c r="AV139" s="588"/>
      <c r="AW139" s="9">
        <v>0</v>
      </c>
      <c r="AX139" s="242" t="s">
        <v>711</v>
      </c>
      <c r="AY139" s="588"/>
      <c r="AZ139" s="588"/>
      <c r="BA139" s="588">
        <f>1-1</f>
        <v>0</v>
      </c>
      <c r="BB139" s="25"/>
      <c r="BC139" s="25"/>
      <c r="BD139" s="25"/>
      <c r="BE139" s="25"/>
      <c r="BF139" s="25"/>
      <c r="BG139" s="588"/>
      <c r="BH139" s="9">
        <v>0</v>
      </c>
      <c r="BI139" s="242" t="s">
        <v>711</v>
      </c>
      <c r="BJ139" s="491"/>
    </row>
    <row r="140" spans="1:64" s="18" customFormat="1" ht="4.5" hidden="1" customHeight="1">
      <c r="A140" s="517"/>
      <c r="B140" s="590" t="s">
        <v>513</v>
      </c>
      <c r="C140" s="421" t="s">
        <v>737</v>
      </c>
      <c r="D140" s="242" t="s">
        <v>33</v>
      </c>
      <c r="E140" s="242" t="s">
        <v>77</v>
      </c>
      <c r="F140" s="123"/>
      <c r="G140" s="588">
        <v>25</v>
      </c>
      <c r="H140" s="588"/>
      <c r="I140" s="9">
        <v>1</v>
      </c>
      <c r="J140" s="242" t="s">
        <v>17</v>
      </c>
      <c r="K140" s="588"/>
      <c r="L140" s="588"/>
      <c r="M140" s="588"/>
      <c r="N140" s="588"/>
      <c r="O140" s="588"/>
      <c r="P140" s="588"/>
      <c r="Q140" s="9"/>
      <c r="R140" s="242"/>
      <c r="S140" s="588"/>
      <c r="T140" s="588"/>
      <c r="U140" s="588"/>
      <c r="V140" s="588"/>
      <c r="W140" s="588"/>
      <c r="X140" s="588"/>
      <c r="Y140" s="588"/>
      <c r="Z140" s="9"/>
      <c r="AA140" s="242"/>
      <c r="AB140" s="242"/>
      <c r="AC140" s="588"/>
      <c r="AD140" s="588"/>
      <c r="AE140" s="588"/>
      <c r="AF140" s="588"/>
      <c r="AG140" s="588"/>
      <c r="AH140" s="588"/>
      <c r="AI140" s="588"/>
      <c r="AJ140" s="588"/>
      <c r="AK140" s="588"/>
      <c r="AL140" s="9"/>
      <c r="AM140" s="242"/>
      <c r="AN140" s="588"/>
      <c r="AO140" s="588"/>
      <c r="AP140" s="588"/>
      <c r="AQ140" s="588"/>
      <c r="AR140" s="588"/>
      <c r="AS140" s="588"/>
      <c r="AT140" s="588"/>
      <c r="AU140" s="588"/>
      <c r="AV140" s="588"/>
      <c r="AW140" s="9"/>
      <c r="AX140" s="242"/>
      <c r="AY140" s="588"/>
      <c r="AZ140" s="588"/>
      <c r="BA140" s="588"/>
      <c r="BB140" s="588"/>
      <c r="BC140" s="588"/>
      <c r="BD140" s="588"/>
      <c r="BE140" s="588"/>
      <c r="BF140" s="588"/>
      <c r="BG140" s="588"/>
      <c r="BH140" s="9"/>
      <c r="BI140" s="242"/>
      <c r="BJ140" s="491" t="s">
        <v>1008</v>
      </c>
    </row>
    <row r="141" spans="1:64" s="18" customFormat="1" ht="4.5" hidden="1" customHeight="1">
      <c r="A141" s="517"/>
      <c r="B141" s="590" t="s">
        <v>513</v>
      </c>
      <c r="C141" s="95" t="s">
        <v>81</v>
      </c>
      <c r="D141" s="95" t="s">
        <v>80</v>
      </c>
      <c r="E141" s="400" t="s">
        <v>87</v>
      </c>
      <c r="F141" s="126"/>
      <c r="G141" s="588">
        <v>37</v>
      </c>
      <c r="H141" s="588"/>
      <c r="I141" s="9">
        <v>1</v>
      </c>
      <c r="J141" s="242" t="s">
        <v>17</v>
      </c>
      <c r="K141" s="588"/>
      <c r="L141" s="588"/>
      <c r="M141" s="588"/>
      <c r="N141" s="588"/>
      <c r="O141" s="588"/>
      <c r="P141" s="588"/>
      <c r="Q141" s="9"/>
      <c r="R141" s="242"/>
      <c r="S141" s="588"/>
      <c r="T141" s="588"/>
      <c r="U141" s="588"/>
      <c r="V141" s="588"/>
      <c r="W141" s="588"/>
      <c r="X141" s="588"/>
      <c r="Y141" s="588"/>
      <c r="Z141" s="9"/>
      <c r="AA141" s="242"/>
      <c r="AB141" s="242"/>
      <c r="AC141" s="588"/>
      <c r="AD141" s="588"/>
      <c r="AE141" s="588"/>
      <c r="AF141" s="588"/>
      <c r="AG141" s="588"/>
      <c r="AH141" s="588"/>
      <c r="AI141" s="588"/>
      <c r="AJ141" s="588"/>
      <c r="AK141" s="588"/>
      <c r="AL141" s="9"/>
      <c r="AM141" s="242"/>
      <c r="AN141" s="588"/>
      <c r="AO141" s="588"/>
      <c r="AP141" s="588"/>
      <c r="AQ141" s="588"/>
      <c r="AR141" s="588"/>
      <c r="AS141" s="588"/>
      <c r="AT141" s="588"/>
      <c r="AU141" s="588"/>
      <c r="AV141" s="588"/>
      <c r="AW141" s="9"/>
      <c r="AX141" s="242"/>
      <c r="AY141" s="588"/>
      <c r="AZ141" s="588"/>
      <c r="BA141" s="588"/>
      <c r="BB141" s="588"/>
      <c r="BC141" s="588"/>
      <c r="BD141" s="588"/>
      <c r="BE141" s="588"/>
      <c r="BF141" s="588"/>
      <c r="BG141" s="588"/>
      <c r="BH141" s="9"/>
      <c r="BI141" s="242"/>
      <c r="BJ141" s="242"/>
    </row>
    <row r="142" spans="1:64" s="18" customFormat="1" ht="39" customHeight="1">
      <c r="A142" s="517">
        <v>409</v>
      </c>
      <c r="B142" s="590" t="s">
        <v>513</v>
      </c>
      <c r="C142" s="95" t="s">
        <v>81</v>
      </c>
      <c r="D142" s="95" t="s">
        <v>80</v>
      </c>
      <c r="E142" s="400" t="s">
        <v>87</v>
      </c>
      <c r="F142" s="123" t="s">
        <v>671</v>
      </c>
      <c r="G142" s="588"/>
      <c r="H142" s="588">
        <v>1</v>
      </c>
      <c r="I142" s="9">
        <v>0</v>
      </c>
      <c r="J142" s="242" t="s">
        <v>532</v>
      </c>
      <c r="K142" s="588">
        <v>1</v>
      </c>
      <c r="L142" s="25">
        <v>1</v>
      </c>
      <c r="M142" s="25"/>
      <c r="N142" s="25"/>
      <c r="O142" s="25"/>
      <c r="P142" s="25"/>
      <c r="Q142" s="9">
        <v>0</v>
      </c>
      <c r="R142" s="242" t="s">
        <v>532</v>
      </c>
      <c r="S142" s="588"/>
      <c r="T142" s="588"/>
      <c r="U142" s="25">
        <v>1</v>
      </c>
      <c r="V142" s="25"/>
      <c r="W142" s="25"/>
      <c r="X142" s="25"/>
      <c r="Y142" s="25"/>
      <c r="Z142" s="9">
        <v>0</v>
      </c>
      <c r="AA142" s="242" t="s">
        <v>532</v>
      </c>
      <c r="AB142" s="242"/>
      <c r="AC142" s="588">
        <v>1</v>
      </c>
      <c r="AD142" s="469"/>
      <c r="AE142" s="588">
        <v>1</v>
      </c>
      <c r="AF142" s="25"/>
      <c r="AG142" s="25"/>
      <c r="AH142" s="25"/>
      <c r="AI142" s="25"/>
      <c r="AJ142" s="25"/>
      <c r="AK142" s="25"/>
      <c r="AL142" s="9">
        <v>0</v>
      </c>
      <c r="AM142" s="242" t="s">
        <v>532</v>
      </c>
      <c r="AN142" s="588">
        <v>1</v>
      </c>
      <c r="AO142" s="469"/>
      <c r="AP142" s="588">
        <v>1</v>
      </c>
      <c r="AQ142" s="25"/>
      <c r="AR142" s="25"/>
      <c r="AS142" s="25"/>
      <c r="AT142" s="25"/>
      <c r="AU142" s="25"/>
      <c r="AV142" s="25"/>
      <c r="AW142" s="9">
        <v>0</v>
      </c>
      <c r="AX142" s="242" t="s">
        <v>532</v>
      </c>
      <c r="AY142" s="588"/>
      <c r="AZ142" s="588">
        <v>1</v>
      </c>
      <c r="BA142" s="588">
        <v>1</v>
      </c>
      <c r="BB142" s="25"/>
      <c r="BC142" s="25"/>
      <c r="BD142" s="25"/>
      <c r="BE142" s="25"/>
      <c r="BF142" s="25"/>
      <c r="BG142" s="25"/>
      <c r="BH142" s="9">
        <v>0</v>
      </c>
      <c r="BI142" s="242" t="s">
        <v>532</v>
      </c>
      <c r="BJ142" s="421" t="s">
        <v>1167</v>
      </c>
      <c r="BK142" s="146"/>
      <c r="BL142" s="146"/>
    </row>
    <row r="143" spans="1:64" s="18" customFormat="1" ht="4.5" hidden="1" customHeight="1">
      <c r="A143" s="517"/>
      <c r="B143" s="590" t="s">
        <v>513</v>
      </c>
      <c r="C143" s="95" t="s">
        <v>82</v>
      </c>
      <c r="D143" s="95" t="s">
        <v>80</v>
      </c>
      <c r="E143" s="400" t="s">
        <v>92</v>
      </c>
      <c r="F143" s="126"/>
      <c r="G143" s="588">
        <v>17</v>
      </c>
      <c r="H143" s="588"/>
      <c r="I143" s="9">
        <v>1</v>
      </c>
      <c r="J143" s="242" t="s">
        <v>17</v>
      </c>
      <c r="K143" s="588"/>
      <c r="L143" s="588"/>
      <c r="M143" s="588"/>
      <c r="N143" s="588"/>
      <c r="O143" s="588"/>
      <c r="P143" s="588"/>
      <c r="Q143" s="9"/>
      <c r="R143" s="242"/>
      <c r="S143" s="588"/>
      <c r="T143" s="588"/>
      <c r="U143" s="588"/>
      <c r="V143" s="588"/>
      <c r="W143" s="588"/>
      <c r="X143" s="588"/>
      <c r="Y143" s="588"/>
      <c r="Z143" s="9"/>
      <c r="AA143" s="242"/>
      <c r="AB143" s="242"/>
      <c r="AC143" s="588"/>
      <c r="AD143" s="588"/>
      <c r="AE143" s="588"/>
      <c r="AF143" s="588"/>
      <c r="AG143" s="588"/>
      <c r="AH143" s="588"/>
      <c r="AI143" s="588"/>
      <c r="AJ143" s="588"/>
      <c r="AK143" s="588"/>
      <c r="AL143" s="9"/>
      <c r="AM143" s="242"/>
      <c r="AN143" s="588"/>
      <c r="AO143" s="588"/>
      <c r="AP143" s="588"/>
      <c r="AQ143" s="588"/>
      <c r="AR143" s="588"/>
      <c r="AS143" s="588"/>
      <c r="AT143" s="588"/>
      <c r="AU143" s="588"/>
      <c r="AV143" s="588"/>
      <c r="AW143" s="9"/>
      <c r="AX143" s="242"/>
      <c r="AY143" s="588"/>
      <c r="AZ143" s="588"/>
      <c r="BA143" s="588"/>
      <c r="BB143" s="588"/>
      <c r="BC143" s="588"/>
      <c r="BD143" s="588"/>
      <c r="BE143" s="588"/>
      <c r="BF143" s="588"/>
      <c r="BG143" s="588"/>
      <c r="BH143" s="9"/>
      <c r="BI143" s="242"/>
      <c r="BJ143" s="495" t="s">
        <v>1119</v>
      </c>
      <c r="BK143" s="575"/>
    </row>
    <row r="144" spans="1:64" s="18" customFormat="1" ht="35.25" customHeight="1">
      <c r="A144" s="517">
        <v>497</v>
      </c>
      <c r="B144" s="590" t="s">
        <v>513</v>
      </c>
      <c r="C144" s="95" t="s">
        <v>82</v>
      </c>
      <c r="D144" s="95" t="s">
        <v>80</v>
      </c>
      <c r="E144" s="400" t="s">
        <v>92</v>
      </c>
      <c r="F144" s="123" t="s">
        <v>671</v>
      </c>
      <c r="G144" s="588"/>
      <c r="H144" s="588">
        <v>1</v>
      </c>
      <c r="I144" s="9">
        <v>0</v>
      </c>
      <c r="J144" s="242" t="s">
        <v>532</v>
      </c>
      <c r="K144" s="588">
        <v>1</v>
      </c>
      <c r="L144" s="25">
        <v>1</v>
      </c>
      <c r="M144" s="25"/>
      <c r="N144" s="25"/>
      <c r="O144" s="25"/>
      <c r="P144" s="25"/>
      <c r="Q144" s="9">
        <v>0</v>
      </c>
      <c r="R144" s="242" t="s">
        <v>532</v>
      </c>
      <c r="S144" s="588"/>
      <c r="T144" s="588"/>
      <c r="U144" s="25">
        <v>1</v>
      </c>
      <c r="V144" s="25"/>
      <c r="W144" s="25"/>
      <c r="X144" s="25"/>
      <c r="Y144" s="25"/>
      <c r="Z144" s="9">
        <v>0</v>
      </c>
      <c r="AA144" s="242" t="s">
        <v>532</v>
      </c>
      <c r="AB144" s="242"/>
      <c r="AC144" s="588">
        <v>1</v>
      </c>
      <c r="AD144" s="469"/>
      <c r="AE144" s="588">
        <v>1</v>
      </c>
      <c r="AF144" s="25"/>
      <c r="AG144" s="25"/>
      <c r="AH144" s="25"/>
      <c r="AI144" s="25"/>
      <c r="AJ144" s="25"/>
      <c r="AK144" s="25"/>
      <c r="AL144" s="9">
        <v>0</v>
      </c>
      <c r="AM144" s="242" t="s">
        <v>532</v>
      </c>
      <c r="AN144" s="588">
        <v>1</v>
      </c>
      <c r="AO144" s="469"/>
      <c r="AP144" s="588">
        <v>1</v>
      </c>
      <c r="AQ144" s="25"/>
      <c r="AR144" s="25"/>
      <c r="AS144" s="25"/>
      <c r="AT144" s="25"/>
      <c r="AU144" s="25"/>
      <c r="AV144" s="25"/>
      <c r="AW144" s="9">
        <v>0</v>
      </c>
      <c r="AX144" s="242" t="s">
        <v>532</v>
      </c>
      <c r="AY144" s="588"/>
      <c r="AZ144" s="588">
        <v>1</v>
      </c>
      <c r="BA144" s="588">
        <v>1</v>
      </c>
      <c r="BB144" s="25"/>
      <c r="BC144" s="25"/>
      <c r="BD144" s="25"/>
      <c r="BE144" s="25"/>
      <c r="BF144" s="25"/>
      <c r="BG144" s="25"/>
      <c r="BH144" s="9">
        <v>0</v>
      </c>
      <c r="BI144" s="242" t="s">
        <v>532</v>
      </c>
      <c r="BJ144" s="421" t="s">
        <v>1165</v>
      </c>
      <c r="BK144" s="146"/>
    </row>
    <row r="145" spans="1:62" s="18" customFormat="1" ht="4.5" hidden="1" customHeight="1">
      <c r="A145" s="517"/>
      <c r="B145" s="590" t="s">
        <v>513</v>
      </c>
      <c r="C145" s="421" t="s">
        <v>83</v>
      </c>
      <c r="D145" s="421" t="s">
        <v>84</v>
      </c>
      <c r="E145" s="421" t="s">
        <v>87</v>
      </c>
      <c r="F145" s="421"/>
      <c r="G145" s="588">
        <v>82</v>
      </c>
      <c r="H145" s="588"/>
      <c r="I145" s="9">
        <v>1</v>
      </c>
      <c r="J145" s="242" t="s">
        <v>17</v>
      </c>
      <c r="K145" s="588"/>
      <c r="L145" s="588"/>
      <c r="M145" s="588"/>
      <c r="N145" s="588"/>
      <c r="O145" s="588"/>
      <c r="P145" s="588"/>
      <c r="Q145" s="9"/>
      <c r="R145" s="242"/>
      <c r="S145" s="588"/>
      <c r="T145" s="588"/>
      <c r="U145" s="588"/>
      <c r="V145" s="588"/>
      <c r="W145" s="588"/>
      <c r="X145" s="588"/>
      <c r="Y145" s="588"/>
      <c r="Z145" s="9"/>
      <c r="AA145" s="242"/>
      <c r="AB145" s="242"/>
      <c r="AC145" s="588"/>
      <c r="AD145" s="588"/>
      <c r="AE145" s="588"/>
      <c r="AF145" s="588"/>
      <c r="AG145" s="588"/>
      <c r="AH145" s="588"/>
      <c r="AI145" s="588"/>
      <c r="AJ145" s="588"/>
      <c r="AK145" s="588"/>
      <c r="AL145" s="9"/>
      <c r="AM145" s="242"/>
      <c r="AN145" s="588"/>
      <c r="AO145" s="588"/>
      <c r="AP145" s="588"/>
      <c r="AQ145" s="588"/>
      <c r="AR145" s="588"/>
      <c r="AS145" s="588"/>
      <c r="AT145" s="588"/>
      <c r="AU145" s="588"/>
      <c r="AV145" s="588"/>
      <c r="AW145" s="9"/>
      <c r="AX145" s="242"/>
      <c r="AY145" s="588"/>
      <c r="AZ145" s="588"/>
      <c r="BA145" s="588"/>
      <c r="BB145" s="588"/>
      <c r="BC145" s="588"/>
      <c r="BD145" s="588"/>
      <c r="BE145" s="588"/>
      <c r="BF145" s="588"/>
      <c r="BG145" s="588"/>
      <c r="BH145" s="9"/>
      <c r="BI145" s="242"/>
      <c r="BJ145" s="495" t="s">
        <v>1120</v>
      </c>
    </row>
    <row r="146" spans="1:62" s="18" customFormat="1" ht="4.5" hidden="1" customHeight="1">
      <c r="A146" s="517">
        <v>142</v>
      </c>
      <c r="B146" s="590" t="s">
        <v>513</v>
      </c>
      <c r="C146" s="421" t="s">
        <v>565</v>
      </c>
      <c r="D146" s="421" t="s">
        <v>80</v>
      </c>
      <c r="E146" s="421" t="s">
        <v>87</v>
      </c>
      <c r="F146" s="123" t="s">
        <v>685</v>
      </c>
      <c r="G146" s="588"/>
      <c r="H146" s="588">
        <v>2</v>
      </c>
      <c r="I146" s="9">
        <v>0.5</v>
      </c>
      <c r="J146" s="531" t="s">
        <v>41</v>
      </c>
      <c r="K146" s="588">
        <v>2</v>
      </c>
      <c r="L146" s="588"/>
      <c r="M146" s="588"/>
      <c r="N146" s="588">
        <v>2</v>
      </c>
      <c r="O146" s="588"/>
      <c r="P146" s="588"/>
      <c r="Q146" s="9">
        <v>1</v>
      </c>
      <c r="R146" s="242" t="s">
        <v>668</v>
      </c>
      <c r="S146" s="588"/>
      <c r="T146" s="588"/>
      <c r="U146" s="588"/>
      <c r="V146" s="588"/>
      <c r="W146" s="588"/>
      <c r="X146" s="588"/>
      <c r="Y146" s="588"/>
      <c r="Z146" s="9">
        <v>1</v>
      </c>
      <c r="AA146" s="242" t="s">
        <v>668</v>
      </c>
      <c r="AB146" s="242"/>
      <c r="AC146" s="588"/>
      <c r="AD146" s="588"/>
      <c r="AE146" s="588"/>
      <c r="AF146" s="588"/>
      <c r="AG146" s="588"/>
      <c r="AH146" s="588"/>
      <c r="AI146" s="588"/>
      <c r="AJ146" s="588"/>
      <c r="AK146" s="588"/>
      <c r="AL146" s="9">
        <v>1</v>
      </c>
      <c r="AM146" s="242" t="s">
        <v>668</v>
      </c>
      <c r="AN146" s="588"/>
      <c r="AO146" s="588"/>
      <c r="AP146" s="588"/>
      <c r="AQ146" s="588"/>
      <c r="AR146" s="588"/>
      <c r="AS146" s="588"/>
      <c r="AT146" s="588"/>
      <c r="AU146" s="588"/>
      <c r="AV146" s="588"/>
      <c r="AW146" s="9">
        <v>1</v>
      </c>
      <c r="AX146" s="242" t="s">
        <v>668</v>
      </c>
      <c r="AY146" s="588"/>
      <c r="AZ146" s="588"/>
      <c r="BA146" s="588"/>
      <c r="BB146" s="588"/>
      <c r="BC146" s="588"/>
      <c r="BD146" s="588"/>
      <c r="BE146" s="588"/>
      <c r="BF146" s="588"/>
      <c r="BG146" s="588"/>
      <c r="BH146" s="9">
        <v>1</v>
      </c>
      <c r="BI146" s="242" t="s">
        <v>668</v>
      </c>
      <c r="BJ146" s="491"/>
    </row>
    <row r="147" spans="1:62" s="18" customFormat="1" ht="4.5" hidden="1" customHeight="1">
      <c r="A147" s="517"/>
      <c r="B147" s="590" t="s">
        <v>513</v>
      </c>
      <c r="C147" s="421" t="s">
        <v>565</v>
      </c>
      <c r="D147" s="421" t="s">
        <v>80</v>
      </c>
      <c r="E147" s="421" t="s">
        <v>87</v>
      </c>
      <c r="F147" s="123" t="s">
        <v>685</v>
      </c>
      <c r="G147" s="588"/>
      <c r="H147" s="588"/>
      <c r="I147" s="9"/>
      <c r="J147" s="531"/>
      <c r="K147" s="588"/>
      <c r="L147" s="588"/>
      <c r="M147" s="588"/>
      <c r="N147" s="588">
        <v>14</v>
      </c>
      <c r="O147" s="588"/>
      <c r="P147" s="588"/>
      <c r="Q147" s="9">
        <v>1</v>
      </c>
      <c r="R147" s="242" t="s">
        <v>668</v>
      </c>
      <c r="S147" s="588"/>
      <c r="T147" s="588"/>
      <c r="U147" s="588"/>
      <c r="V147" s="588"/>
      <c r="W147" s="588"/>
      <c r="X147" s="588"/>
      <c r="Y147" s="588"/>
      <c r="Z147" s="9">
        <v>1</v>
      </c>
      <c r="AA147" s="242" t="s">
        <v>668</v>
      </c>
      <c r="AB147" s="242"/>
      <c r="AC147" s="588"/>
      <c r="AD147" s="588"/>
      <c r="AE147" s="588"/>
      <c r="AF147" s="588"/>
      <c r="AG147" s="588"/>
      <c r="AH147" s="588"/>
      <c r="AI147" s="588"/>
      <c r="AJ147" s="588"/>
      <c r="AK147" s="588"/>
      <c r="AL147" s="9">
        <v>1</v>
      </c>
      <c r="AM147" s="242" t="s">
        <v>668</v>
      </c>
      <c r="AN147" s="588"/>
      <c r="AO147" s="588"/>
      <c r="AP147" s="588"/>
      <c r="AQ147" s="588"/>
      <c r="AR147" s="588"/>
      <c r="AS147" s="588"/>
      <c r="AT147" s="588"/>
      <c r="AU147" s="588"/>
      <c r="AV147" s="588"/>
      <c r="AW147" s="9">
        <v>1</v>
      </c>
      <c r="AX147" s="242" t="s">
        <v>668</v>
      </c>
      <c r="AY147" s="588"/>
      <c r="AZ147" s="588"/>
      <c r="BA147" s="588"/>
      <c r="BB147" s="588"/>
      <c r="BC147" s="588"/>
      <c r="BD147" s="588"/>
      <c r="BE147" s="588"/>
      <c r="BF147" s="588"/>
      <c r="BG147" s="588"/>
      <c r="BH147" s="9">
        <v>1</v>
      </c>
      <c r="BI147" s="242" t="s">
        <v>668</v>
      </c>
      <c r="BJ147" s="491"/>
    </row>
    <row r="148" spans="1:62" s="18" customFormat="1" ht="24" customHeight="1">
      <c r="A148" s="517">
        <v>511</v>
      </c>
      <c r="B148" s="590" t="s">
        <v>513</v>
      </c>
      <c r="C148" s="242" t="s">
        <v>85</v>
      </c>
      <c r="D148" s="421" t="s">
        <v>80</v>
      </c>
      <c r="E148" s="421" t="s">
        <v>87</v>
      </c>
      <c r="F148" s="123" t="s">
        <v>671</v>
      </c>
      <c r="G148" s="20" t="s">
        <v>0</v>
      </c>
      <c r="H148" s="20">
        <v>2</v>
      </c>
      <c r="I148" s="39">
        <v>0</v>
      </c>
      <c r="J148" s="533" t="s">
        <v>532</v>
      </c>
      <c r="K148" s="20">
        <v>2</v>
      </c>
      <c r="L148" s="226">
        <v>2</v>
      </c>
      <c r="M148" s="226"/>
      <c r="N148" s="226"/>
      <c r="O148" s="226"/>
      <c r="P148" s="226"/>
      <c r="Q148" s="39">
        <v>0</v>
      </c>
      <c r="R148" s="533" t="s">
        <v>532</v>
      </c>
      <c r="S148" s="20"/>
      <c r="T148" s="20"/>
      <c r="U148" s="226">
        <v>2</v>
      </c>
      <c r="V148" s="226"/>
      <c r="W148" s="226"/>
      <c r="X148" s="226"/>
      <c r="Y148" s="226"/>
      <c r="Z148" s="39">
        <v>0</v>
      </c>
      <c r="AA148" s="533" t="s">
        <v>532</v>
      </c>
      <c r="AB148" s="533"/>
      <c r="AC148" s="20">
        <v>2</v>
      </c>
      <c r="AD148" s="470"/>
      <c r="AE148" s="20">
        <v>2</v>
      </c>
      <c r="AF148" s="226"/>
      <c r="AG148" s="226"/>
      <c r="AH148" s="226"/>
      <c r="AI148" s="226"/>
      <c r="AJ148" s="226"/>
      <c r="AK148" s="226"/>
      <c r="AL148" s="39">
        <v>0</v>
      </c>
      <c r="AM148" s="533" t="s">
        <v>532</v>
      </c>
      <c r="AN148" s="20">
        <v>2</v>
      </c>
      <c r="AO148" s="470"/>
      <c r="AP148" s="20">
        <v>2</v>
      </c>
      <c r="AQ148" s="226"/>
      <c r="AR148" s="226"/>
      <c r="AS148" s="226"/>
      <c r="AT148" s="226"/>
      <c r="AU148" s="226"/>
      <c r="AV148" s="226"/>
      <c r="AW148" s="39">
        <v>0</v>
      </c>
      <c r="AX148" s="533" t="s">
        <v>532</v>
      </c>
      <c r="AY148" s="20"/>
      <c r="AZ148" s="20">
        <v>2</v>
      </c>
      <c r="BA148" s="20">
        <v>2</v>
      </c>
      <c r="BB148" s="226"/>
      <c r="BC148" s="226"/>
      <c r="BD148" s="226"/>
      <c r="BE148" s="226"/>
      <c r="BF148" s="226"/>
      <c r="BG148" s="226"/>
      <c r="BH148" s="39">
        <v>0</v>
      </c>
      <c r="BI148" s="533" t="s">
        <v>532</v>
      </c>
      <c r="BJ148" s="491"/>
    </row>
    <row r="149" spans="1:62" s="18" customFormat="1" ht="4.5" hidden="1" customHeight="1">
      <c r="A149" s="517"/>
      <c r="B149" s="590" t="s">
        <v>513</v>
      </c>
      <c r="C149" s="242" t="s">
        <v>90</v>
      </c>
      <c r="D149" s="421" t="s">
        <v>33</v>
      </c>
      <c r="E149" s="421" t="s">
        <v>77</v>
      </c>
      <c r="F149" s="421"/>
      <c r="G149" s="588">
        <v>35</v>
      </c>
      <c r="H149" s="588"/>
      <c r="I149" s="9">
        <v>1</v>
      </c>
      <c r="J149" s="242" t="s">
        <v>17</v>
      </c>
      <c r="K149" s="588"/>
      <c r="L149" s="588"/>
      <c r="M149" s="588"/>
      <c r="N149" s="588"/>
      <c r="O149" s="588"/>
      <c r="P149" s="588"/>
      <c r="Q149" s="9"/>
      <c r="R149" s="242"/>
      <c r="S149" s="588"/>
      <c r="T149" s="588"/>
      <c r="U149" s="588"/>
      <c r="V149" s="588"/>
      <c r="W149" s="588"/>
      <c r="X149" s="588"/>
      <c r="Y149" s="588"/>
      <c r="Z149" s="9"/>
      <c r="AA149" s="242"/>
      <c r="AB149" s="242"/>
      <c r="AC149" s="588"/>
      <c r="AD149" s="588"/>
      <c r="AE149" s="588"/>
      <c r="AF149" s="588"/>
      <c r="AG149" s="588"/>
      <c r="AH149" s="588"/>
      <c r="AI149" s="588"/>
      <c r="AJ149" s="588"/>
      <c r="AK149" s="588"/>
      <c r="AL149" s="9"/>
      <c r="AM149" s="242"/>
      <c r="AN149" s="588"/>
      <c r="AO149" s="588"/>
      <c r="AP149" s="588"/>
      <c r="AQ149" s="588"/>
      <c r="AR149" s="588"/>
      <c r="AS149" s="588"/>
      <c r="AT149" s="588"/>
      <c r="AU149" s="588"/>
      <c r="AV149" s="588"/>
      <c r="AW149" s="9"/>
      <c r="AX149" s="242"/>
      <c r="AY149" s="588"/>
      <c r="AZ149" s="588"/>
      <c r="BA149" s="588"/>
      <c r="BB149" s="588"/>
      <c r="BC149" s="588"/>
      <c r="BD149" s="588"/>
      <c r="BE149" s="588"/>
      <c r="BF149" s="588"/>
      <c r="BG149" s="588"/>
      <c r="BH149" s="9"/>
      <c r="BI149" s="242"/>
      <c r="BJ149" s="495" t="s">
        <v>1121</v>
      </c>
    </row>
    <row r="150" spans="1:62" s="18" customFormat="1" ht="4.5" hidden="1" customHeight="1">
      <c r="A150" s="517"/>
      <c r="B150" s="590" t="s">
        <v>513</v>
      </c>
      <c r="C150" s="421" t="s">
        <v>1007</v>
      </c>
      <c r="D150" s="421" t="s">
        <v>33</v>
      </c>
      <c r="E150" s="421" t="s">
        <v>88</v>
      </c>
      <c r="F150" s="421"/>
      <c r="G150" s="588">
        <v>20</v>
      </c>
      <c r="H150" s="588"/>
      <c r="I150" s="9">
        <v>1</v>
      </c>
      <c r="J150" s="242" t="s">
        <v>17</v>
      </c>
      <c r="K150" s="588"/>
      <c r="L150" s="588"/>
      <c r="M150" s="588"/>
      <c r="N150" s="588"/>
      <c r="O150" s="588"/>
      <c r="P150" s="588"/>
      <c r="Q150" s="9"/>
      <c r="R150" s="242"/>
      <c r="S150" s="588"/>
      <c r="T150" s="588"/>
      <c r="U150" s="588"/>
      <c r="V150" s="588"/>
      <c r="W150" s="588"/>
      <c r="X150" s="588"/>
      <c r="Y150" s="588"/>
      <c r="Z150" s="9"/>
      <c r="AA150" s="242"/>
      <c r="AB150" s="242"/>
      <c r="AC150" s="588"/>
      <c r="AD150" s="588"/>
      <c r="AE150" s="588"/>
      <c r="AF150" s="588"/>
      <c r="AG150" s="588"/>
      <c r="AH150" s="588"/>
      <c r="AI150" s="588"/>
      <c r="AJ150" s="588"/>
      <c r="AK150" s="588"/>
      <c r="AL150" s="9"/>
      <c r="AM150" s="242"/>
      <c r="AN150" s="588"/>
      <c r="AO150" s="588"/>
      <c r="AP150" s="588"/>
      <c r="AQ150" s="588"/>
      <c r="AR150" s="588"/>
      <c r="AS150" s="588"/>
      <c r="AT150" s="588"/>
      <c r="AU150" s="588"/>
      <c r="AV150" s="588"/>
      <c r="AW150" s="9"/>
      <c r="AX150" s="242"/>
      <c r="AY150" s="588"/>
      <c r="AZ150" s="588"/>
      <c r="BA150" s="588"/>
      <c r="BB150" s="588"/>
      <c r="BC150" s="588"/>
      <c r="BD150" s="588"/>
      <c r="BE150" s="588"/>
      <c r="BF150" s="588"/>
      <c r="BG150" s="588"/>
      <c r="BH150" s="9"/>
      <c r="BI150" s="242"/>
      <c r="BJ150" s="491"/>
    </row>
    <row r="151" spans="1:62" s="18" customFormat="1" ht="4.5" hidden="1" customHeight="1">
      <c r="A151" s="517"/>
      <c r="B151" s="590" t="s">
        <v>513</v>
      </c>
      <c r="C151" s="242" t="s">
        <v>91</v>
      </c>
      <c r="D151" s="421" t="s">
        <v>33</v>
      </c>
      <c r="E151" s="421" t="s">
        <v>77</v>
      </c>
      <c r="F151" s="421"/>
      <c r="G151" s="588">
        <v>59</v>
      </c>
      <c r="H151" s="588"/>
      <c r="I151" s="9">
        <v>1</v>
      </c>
      <c r="J151" s="242" t="s">
        <v>96</v>
      </c>
      <c r="K151" s="588"/>
      <c r="L151" s="588"/>
      <c r="M151" s="588"/>
      <c r="N151" s="588"/>
      <c r="O151" s="588"/>
      <c r="P151" s="588"/>
      <c r="Q151" s="9"/>
      <c r="R151" s="242"/>
      <c r="S151" s="588"/>
      <c r="T151" s="588"/>
      <c r="U151" s="588"/>
      <c r="V151" s="588"/>
      <c r="W151" s="588"/>
      <c r="X151" s="588"/>
      <c r="Y151" s="588"/>
      <c r="Z151" s="9"/>
      <c r="AA151" s="242"/>
      <c r="AB151" s="242"/>
      <c r="AC151" s="588"/>
      <c r="AD151" s="588"/>
      <c r="AE151" s="588"/>
      <c r="AF151" s="588"/>
      <c r="AG151" s="588"/>
      <c r="AH151" s="588"/>
      <c r="AI151" s="588"/>
      <c r="AJ151" s="588"/>
      <c r="AK151" s="588"/>
      <c r="AL151" s="9"/>
      <c r="AM151" s="242"/>
      <c r="AN151" s="588"/>
      <c r="AO151" s="588"/>
      <c r="AP151" s="588"/>
      <c r="AQ151" s="588"/>
      <c r="AR151" s="588"/>
      <c r="AS151" s="588"/>
      <c r="AT151" s="588"/>
      <c r="AU151" s="588"/>
      <c r="AV151" s="588"/>
      <c r="AW151" s="9"/>
      <c r="AX151" s="242"/>
      <c r="AY151" s="588"/>
      <c r="AZ151" s="588"/>
      <c r="BA151" s="588"/>
      <c r="BB151" s="588"/>
      <c r="BC151" s="588"/>
      <c r="BD151" s="588"/>
      <c r="BE151" s="588"/>
      <c r="BF151" s="588"/>
      <c r="BG151" s="588"/>
      <c r="BH151" s="9"/>
      <c r="BI151" s="242"/>
      <c r="BJ151" s="491"/>
    </row>
    <row r="152" spans="1:62" s="18" customFormat="1" ht="4.5" hidden="1" customHeight="1">
      <c r="A152" s="517"/>
      <c r="B152" s="590" t="s">
        <v>513</v>
      </c>
      <c r="C152" s="421" t="s">
        <v>95</v>
      </c>
      <c r="D152" s="421" t="s">
        <v>80</v>
      </c>
      <c r="E152" s="421" t="s">
        <v>87</v>
      </c>
      <c r="F152" s="421"/>
      <c r="G152" s="588">
        <v>20</v>
      </c>
      <c r="H152" s="588"/>
      <c r="I152" s="9">
        <v>1</v>
      </c>
      <c r="J152" s="242" t="s">
        <v>96</v>
      </c>
      <c r="K152" s="588"/>
      <c r="L152" s="588"/>
      <c r="M152" s="588"/>
      <c r="N152" s="588"/>
      <c r="O152" s="588"/>
      <c r="P152" s="588"/>
      <c r="Q152" s="9"/>
      <c r="R152" s="242"/>
      <c r="S152" s="588"/>
      <c r="T152" s="588"/>
      <c r="U152" s="588"/>
      <c r="V152" s="588"/>
      <c r="W152" s="588"/>
      <c r="X152" s="588"/>
      <c r="Y152" s="588"/>
      <c r="Z152" s="9"/>
      <c r="AA152" s="242"/>
      <c r="AB152" s="242"/>
      <c r="AC152" s="588"/>
      <c r="AD152" s="588"/>
      <c r="AE152" s="588"/>
      <c r="AF152" s="588"/>
      <c r="AG152" s="588"/>
      <c r="AH152" s="588"/>
      <c r="AI152" s="588"/>
      <c r="AJ152" s="588"/>
      <c r="AK152" s="588"/>
      <c r="AL152" s="9"/>
      <c r="AM152" s="242"/>
      <c r="AN152" s="588"/>
      <c r="AO152" s="588"/>
      <c r="AP152" s="588"/>
      <c r="AQ152" s="588"/>
      <c r="AR152" s="588"/>
      <c r="AS152" s="588"/>
      <c r="AT152" s="588"/>
      <c r="AU152" s="588"/>
      <c r="AV152" s="588"/>
      <c r="AW152" s="9"/>
      <c r="AX152" s="242"/>
      <c r="AY152" s="588"/>
      <c r="AZ152" s="588"/>
      <c r="BA152" s="588"/>
      <c r="BB152" s="588"/>
      <c r="BC152" s="588"/>
      <c r="BD152" s="588"/>
      <c r="BE152" s="588"/>
      <c r="BF152" s="588"/>
      <c r="BG152" s="588"/>
      <c r="BH152" s="9"/>
      <c r="BI152" s="242"/>
      <c r="BJ152" s="491"/>
    </row>
    <row r="153" spans="1:62" s="18" customFormat="1" ht="4.5" hidden="1" customHeight="1">
      <c r="A153" s="517"/>
      <c r="B153" s="590" t="s">
        <v>513</v>
      </c>
      <c r="C153" s="7" t="s">
        <v>97</v>
      </c>
      <c r="D153" s="968" t="s">
        <v>15</v>
      </c>
      <c r="E153" s="95" t="s">
        <v>87</v>
      </c>
      <c r="F153" s="421"/>
      <c r="G153" s="588">
        <v>39</v>
      </c>
      <c r="H153" s="588"/>
      <c r="I153" s="9">
        <v>1</v>
      </c>
      <c r="J153" s="242" t="s">
        <v>17</v>
      </c>
      <c r="K153" s="588"/>
      <c r="L153" s="588"/>
      <c r="M153" s="588"/>
      <c r="N153" s="588"/>
      <c r="O153" s="588"/>
      <c r="P153" s="588"/>
      <c r="Q153" s="9"/>
      <c r="R153" s="242"/>
      <c r="S153" s="588"/>
      <c r="T153" s="588"/>
      <c r="U153" s="588"/>
      <c r="V153" s="588"/>
      <c r="W153" s="588"/>
      <c r="X153" s="588"/>
      <c r="Y153" s="588"/>
      <c r="Z153" s="9"/>
      <c r="AA153" s="242"/>
      <c r="AB153" s="242"/>
      <c r="AC153" s="588"/>
      <c r="AD153" s="588"/>
      <c r="AE153" s="588"/>
      <c r="AF153" s="588"/>
      <c r="AG153" s="588"/>
      <c r="AH153" s="588"/>
      <c r="AI153" s="588"/>
      <c r="AJ153" s="588"/>
      <c r="AK153" s="588"/>
      <c r="AL153" s="9"/>
      <c r="AM153" s="242"/>
      <c r="AN153" s="588"/>
      <c r="AO153" s="588"/>
      <c r="AP153" s="588"/>
      <c r="AQ153" s="588"/>
      <c r="AR153" s="588"/>
      <c r="AS153" s="588"/>
      <c r="AT153" s="588"/>
      <c r="AU153" s="588"/>
      <c r="AV153" s="588"/>
      <c r="AW153" s="9"/>
      <c r="AX153" s="242"/>
      <c r="AY153" s="588"/>
      <c r="AZ153" s="588"/>
      <c r="BA153" s="588"/>
      <c r="BB153" s="588"/>
      <c r="BC153" s="588"/>
      <c r="BD153" s="588"/>
      <c r="BE153" s="588"/>
      <c r="BF153" s="588"/>
      <c r="BG153" s="588"/>
      <c r="BH153" s="9"/>
      <c r="BI153" s="242"/>
      <c r="BJ153" s="491"/>
    </row>
    <row r="154" spans="1:62" s="18" customFormat="1" ht="4.5" hidden="1" customHeight="1">
      <c r="A154" s="517">
        <v>764</v>
      </c>
      <c r="B154" s="590" t="s">
        <v>513</v>
      </c>
      <c r="C154" s="7" t="s">
        <v>97</v>
      </c>
      <c r="D154" s="968"/>
      <c r="E154" s="95" t="s">
        <v>87</v>
      </c>
      <c r="F154" s="123" t="s">
        <v>710</v>
      </c>
      <c r="G154" s="7"/>
      <c r="H154" s="588">
        <v>1</v>
      </c>
      <c r="I154" s="9">
        <v>0</v>
      </c>
      <c r="J154" s="242" t="s">
        <v>532</v>
      </c>
      <c r="K154" s="588">
        <f>1-1</f>
        <v>0</v>
      </c>
      <c r="L154" s="588"/>
      <c r="M154" s="588"/>
      <c r="N154" s="588">
        <f>1-1</f>
        <v>0</v>
      </c>
      <c r="O154" s="588"/>
      <c r="P154" s="588">
        <v>1</v>
      </c>
      <c r="Q154" s="9">
        <v>0</v>
      </c>
      <c r="R154" s="242" t="s">
        <v>711</v>
      </c>
      <c r="S154" s="588"/>
      <c r="T154" s="588"/>
      <c r="U154" s="588"/>
      <c r="V154" s="588"/>
      <c r="W154" s="588"/>
      <c r="X154" s="588"/>
      <c r="Y154" s="588"/>
      <c r="Z154" s="9">
        <v>0</v>
      </c>
      <c r="AA154" s="242" t="s">
        <v>711</v>
      </c>
      <c r="AB154" s="242"/>
      <c r="AC154" s="588"/>
      <c r="AD154" s="588"/>
      <c r="AE154" s="588"/>
      <c r="AF154" s="588"/>
      <c r="AG154" s="588"/>
      <c r="AH154" s="588"/>
      <c r="AI154" s="588"/>
      <c r="AJ154" s="588"/>
      <c r="AK154" s="588"/>
      <c r="AL154" s="9">
        <v>0</v>
      </c>
      <c r="AM154" s="242" t="s">
        <v>711</v>
      </c>
      <c r="AN154" s="588"/>
      <c r="AO154" s="588"/>
      <c r="AP154" s="588"/>
      <c r="AQ154" s="588"/>
      <c r="AR154" s="588"/>
      <c r="AS154" s="588"/>
      <c r="AT154" s="588"/>
      <c r="AU154" s="588"/>
      <c r="AV154" s="588"/>
      <c r="AW154" s="9">
        <v>0</v>
      </c>
      <c r="AX154" s="242" t="s">
        <v>711</v>
      </c>
      <c r="AY154" s="588"/>
      <c r="AZ154" s="588"/>
      <c r="BA154" s="588"/>
      <c r="BB154" s="588"/>
      <c r="BC154" s="588"/>
      <c r="BD154" s="588"/>
      <c r="BE154" s="588"/>
      <c r="BF154" s="588"/>
      <c r="BG154" s="588"/>
      <c r="BH154" s="9">
        <v>0</v>
      </c>
      <c r="BI154" s="242" t="s">
        <v>711</v>
      </c>
      <c r="BJ154" s="491"/>
    </row>
    <row r="155" spans="1:62" s="18" customFormat="1" ht="4.5" hidden="1" customHeight="1">
      <c r="A155" s="517"/>
      <c r="B155" s="590" t="s">
        <v>513</v>
      </c>
      <c r="C155" s="421" t="s">
        <v>98</v>
      </c>
      <c r="D155" s="597" t="s">
        <v>48</v>
      </c>
      <c r="E155" s="421" t="s">
        <v>92</v>
      </c>
      <c r="F155" s="421"/>
      <c r="G155" s="588">
        <v>34</v>
      </c>
      <c r="H155" s="588"/>
      <c r="I155" s="9">
        <v>1</v>
      </c>
      <c r="J155" s="242" t="s">
        <v>17</v>
      </c>
      <c r="K155" s="588"/>
      <c r="L155" s="588"/>
      <c r="M155" s="588"/>
      <c r="N155" s="588"/>
      <c r="O155" s="588"/>
      <c r="P155" s="588"/>
      <c r="Q155" s="9"/>
      <c r="R155" s="242"/>
      <c r="S155" s="588"/>
      <c r="T155" s="588"/>
      <c r="U155" s="588"/>
      <c r="V155" s="588"/>
      <c r="W155" s="588"/>
      <c r="X155" s="588"/>
      <c r="Y155" s="588"/>
      <c r="Z155" s="9"/>
      <c r="AA155" s="242"/>
      <c r="AB155" s="242"/>
      <c r="AC155" s="588"/>
      <c r="AD155" s="588"/>
      <c r="AE155" s="588"/>
      <c r="AF155" s="588"/>
      <c r="AG155" s="588"/>
      <c r="AH155" s="588"/>
      <c r="AI155" s="588"/>
      <c r="AJ155" s="588"/>
      <c r="AK155" s="588"/>
      <c r="AL155" s="9"/>
      <c r="AM155" s="242"/>
      <c r="AN155" s="588"/>
      <c r="AO155" s="588"/>
      <c r="AP155" s="588"/>
      <c r="AQ155" s="588"/>
      <c r="AR155" s="588"/>
      <c r="AS155" s="588"/>
      <c r="AT155" s="588"/>
      <c r="AU155" s="588"/>
      <c r="AV155" s="588"/>
      <c r="AW155" s="9"/>
      <c r="AX155" s="242"/>
      <c r="AY155" s="588"/>
      <c r="AZ155" s="588"/>
      <c r="BA155" s="588"/>
      <c r="BB155" s="588"/>
      <c r="BC155" s="588"/>
      <c r="BD155" s="588"/>
      <c r="BE155" s="588"/>
      <c r="BF155" s="588"/>
      <c r="BG155" s="588"/>
      <c r="BH155" s="9"/>
      <c r="BI155" s="242"/>
      <c r="BJ155" s="491"/>
    </row>
    <row r="156" spans="1:62" s="18" customFormat="1" ht="24" customHeight="1">
      <c r="A156" s="517">
        <v>264</v>
      </c>
      <c r="B156" s="590" t="s">
        <v>513</v>
      </c>
      <c r="C156" s="95" t="s">
        <v>686</v>
      </c>
      <c r="D156" s="555" t="s">
        <v>569</v>
      </c>
      <c r="E156" s="95" t="s">
        <v>87</v>
      </c>
      <c r="F156" s="123" t="s">
        <v>687</v>
      </c>
      <c r="G156" s="588"/>
      <c r="H156" s="588">
        <v>74</v>
      </c>
      <c r="I156" s="9">
        <v>0.50119999999999998</v>
      </c>
      <c r="J156" s="242" t="s">
        <v>41</v>
      </c>
      <c r="K156" s="588">
        <v>74</v>
      </c>
      <c r="L156" s="34"/>
      <c r="M156" s="34">
        <v>74</v>
      </c>
      <c r="N156" s="34"/>
      <c r="O156" s="34"/>
      <c r="P156" s="34"/>
      <c r="Q156" s="9">
        <v>0.72340000000000004</v>
      </c>
      <c r="R156" s="242" t="s">
        <v>41</v>
      </c>
      <c r="S156" s="588"/>
      <c r="T156" s="588"/>
      <c r="U156" s="34"/>
      <c r="V156" s="34">
        <v>74</v>
      </c>
      <c r="W156" s="34"/>
      <c r="X156" s="34"/>
      <c r="Y156" s="34"/>
      <c r="Z156" s="9">
        <v>0.72340000000000004</v>
      </c>
      <c r="AA156" s="242" t="s">
        <v>41</v>
      </c>
      <c r="AB156" s="242"/>
      <c r="AC156" s="588">
        <v>74</v>
      </c>
      <c r="AD156" s="469"/>
      <c r="AE156" s="34"/>
      <c r="AF156" s="34">
        <v>74</v>
      </c>
      <c r="AG156" s="34"/>
      <c r="AH156" s="34"/>
      <c r="AI156" s="34"/>
      <c r="AJ156" s="34"/>
      <c r="AK156" s="34"/>
      <c r="AL156" s="9">
        <v>0.8145</v>
      </c>
      <c r="AM156" s="242" t="s">
        <v>41</v>
      </c>
      <c r="AN156" s="588">
        <v>74</v>
      </c>
      <c r="AO156" s="469"/>
      <c r="AP156" s="34"/>
      <c r="AQ156" s="34">
        <v>74</v>
      </c>
      <c r="AR156" s="34"/>
      <c r="AS156" s="34"/>
      <c r="AT156" s="34"/>
      <c r="AU156" s="34"/>
      <c r="AV156" s="34"/>
      <c r="AW156" s="9">
        <v>0.87780000000000002</v>
      </c>
      <c r="AX156" s="242" t="s">
        <v>41</v>
      </c>
      <c r="AY156" s="588"/>
      <c r="AZ156" s="588">
        <v>74</v>
      </c>
      <c r="BA156" s="34"/>
      <c r="BB156" s="34"/>
      <c r="BC156" s="34">
        <v>74</v>
      </c>
      <c r="BD156" s="34"/>
      <c r="BE156" s="34"/>
      <c r="BF156" s="34"/>
      <c r="BG156" s="34"/>
      <c r="BH156" s="9">
        <v>1</v>
      </c>
      <c r="BI156" s="242" t="s">
        <v>668</v>
      </c>
      <c r="BJ156" s="491"/>
    </row>
    <row r="157" spans="1:62" s="18" customFormat="1" ht="26.25" customHeight="1">
      <c r="A157" s="517"/>
      <c r="B157" s="590" t="s">
        <v>513</v>
      </c>
      <c r="C157" s="95" t="s">
        <v>686</v>
      </c>
      <c r="D157" s="555" t="s">
        <v>569</v>
      </c>
      <c r="E157" s="95" t="s">
        <v>87</v>
      </c>
      <c r="F157" s="123" t="s">
        <v>687</v>
      </c>
      <c r="G157" s="588"/>
      <c r="H157" s="588"/>
      <c r="I157" s="9"/>
      <c r="J157" s="242"/>
      <c r="K157" s="588"/>
      <c r="L157" s="25">
        <v>5</v>
      </c>
      <c r="M157" s="25"/>
      <c r="N157" s="25"/>
      <c r="O157" s="25"/>
      <c r="P157" s="25"/>
      <c r="Q157" s="40">
        <v>0</v>
      </c>
      <c r="R157" s="242" t="s">
        <v>532</v>
      </c>
      <c r="S157" s="588"/>
      <c r="T157" s="588"/>
      <c r="U157" s="25">
        <v>5</v>
      </c>
      <c r="V157" s="25"/>
      <c r="W157" s="25"/>
      <c r="X157" s="25"/>
      <c r="Y157" s="25"/>
      <c r="Z157" s="40">
        <v>0</v>
      </c>
      <c r="AA157" s="242" t="s">
        <v>532</v>
      </c>
      <c r="AB157" s="242"/>
      <c r="AC157" s="588">
        <v>5</v>
      </c>
      <c r="AD157" s="469"/>
      <c r="AE157" s="34">
        <v>5</v>
      </c>
      <c r="AF157" s="25"/>
      <c r="AG157" s="25"/>
      <c r="AH157" s="25"/>
      <c r="AI157" s="25"/>
      <c r="AJ157" s="25"/>
      <c r="AK157" s="25"/>
      <c r="AL157" s="40">
        <v>0</v>
      </c>
      <c r="AM157" s="242" t="s">
        <v>532</v>
      </c>
      <c r="AN157" s="588">
        <v>5</v>
      </c>
      <c r="AO157" s="469"/>
      <c r="AP157" s="34">
        <v>5</v>
      </c>
      <c r="AQ157" s="25"/>
      <c r="AR157" s="25"/>
      <c r="AS157" s="25"/>
      <c r="AT157" s="25"/>
      <c r="AU157" s="25"/>
      <c r="AV157" s="25"/>
      <c r="AW157" s="40">
        <v>0</v>
      </c>
      <c r="AX157" s="242" t="s">
        <v>532</v>
      </c>
      <c r="AY157" s="588"/>
      <c r="AZ157" s="588">
        <v>5</v>
      </c>
      <c r="BA157" s="34">
        <v>5</v>
      </c>
      <c r="BB157" s="25"/>
      <c r="BC157" s="25"/>
      <c r="BD157" s="25"/>
      <c r="BE157" s="25"/>
      <c r="BF157" s="25"/>
      <c r="BG157" s="25"/>
      <c r="BH157" s="40">
        <v>0</v>
      </c>
      <c r="BI157" s="242" t="s">
        <v>532</v>
      </c>
      <c r="BJ157" s="491"/>
    </row>
    <row r="158" spans="1:62" s="18" customFormat="1" ht="4.5" hidden="1" customHeight="1">
      <c r="A158" s="517"/>
      <c r="B158" s="590" t="s">
        <v>513</v>
      </c>
      <c r="C158" s="421" t="s">
        <v>99</v>
      </c>
      <c r="D158" s="597" t="s">
        <v>94</v>
      </c>
      <c r="E158" s="421" t="s">
        <v>92</v>
      </c>
      <c r="F158" s="421"/>
      <c r="G158" s="588">
        <v>29</v>
      </c>
      <c r="H158" s="588"/>
      <c r="I158" s="9">
        <v>1</v>
      </c>
      <c r="J158" s="242" t="s">
        <v>17</v>
      </c>
      <c r="K158" s="588"/>
      <c r="L158" s="588"/>
      <c r="M158" s="588"/>
      <c r="N158" s="588"/>
      <c r="O158" s="588"/>
      <c r="P158" s="588"/>
      <c r="Q158" s="9"/>
      <c r="R158" s="242"/>
      <c r="S158" s="588"/>
      <c r="T158" s="588"/>
      <c r="U158" s="588"/>
      <c r="V158" s="588"/>
      <c r="W158" s="588"/>
      <c r="X158" s="588"/>
      <c r="Y158" s="588"/>
      <c r="Z158" s="9"/>
      <c r="AA158" s="242"/>
      <c r="AB158" s="242"/>
      <c r="AC158" s="588"/>
      <c r="AD158" s="588"/>
      <c r="AE158" s="588"/>
      <c r="AF158" s="588"/>
      <c r="AG158" s="588"/>
      <c r="AH158" s="588"/>
      <c r="AI158" s="588"/>
      <c r="AJ158" s="588"/>
      <c r="AK158" s="588"/>
      <c r="AL158" s="9"/>
      <c r="AM158" s="242"/>
      <c r="AN158" s="588"/>
      <c r="AO158" s="588"/>
      <c r="AP158" s="588"/>
      <c r="AQ158" s="588"/>
      <c r="AR158" s="588"/>
      <c r="AS158" s="588"/>
      <c r="AT158" s="588"/>
      <c r="AU158" s="588"/>
      <c r="AV158" s="588"/>
      <c r="AW158" s="9"/>
      <c r="AX158" s="242"/>
      <c r="AY158" s="588"/>
      <c r="AZ158" s="588"/>
      <c r="BA158" s="588"/>
      <c r="BB158" s="588"/>
      <c r="BC158" s="588"/>
      <c r="BD158" s="588"/>
      <c r="BE158" s="588"/>
      <c r="BF158" s="588"/>
      <c r="BG158" s="588"/>
      <c r="BH158" s="9"/>
      <c r="BI158" s="242"/>
      <c r="BJ158" s="491"/>
    </row>
    <row r="159" spans="1:62" s="18" customFormat="1" ht="4.5" hidden="1" customHeight="1">
      <c r="A159" s="517"/>
      <c r="B159" s="590" t="s">
        <v>513</v>
      </c>
      <c r="C159" s="421" t="s">
        <v>100</v>
      </c>
      <c r="D159" s="597" t="s">
        <v>101</v>
      </c>
      <c r="E159" s="421" t="s">
        <v>87</v>
      </c>
      <c r="F159" s="421"/>
      <c r="G159" s="588">
        <v>23</v>
      </c>
      <c r="H159" s="588"/>
      <c r="I159" s="9">
        <v>1</v>
      </c>
      <c r="J159" s="242" t="s">
        <v>17</v>
      </c>
      <c r="K159" s="588"/>
      <c r="L159" s="588"/>
      <c r="M159" s="588"/>
      <c r="N159" s="588"/>
      <c r="O159" s="588"/>
      <c r="P159" s="588"/>
      <c r="Q159" s="9"/>
      <c r="R159" s="242"/>
      <c r="S159" s="588"/>
      <c r="T159" s="588"/>
      <c r="U159" s="588"/>
      <c r="V159" s="588"/>
      <c r="W159" s="588"/>
      <c r="X159" s="588"/>
      <c r="Y159" s="588"/>
      <c r="Z159" s="9"/>
      <c r="AA159" s="242"/>
      <c r="AB159" s="242"/>
      <c r="AC159" s="588"/>
      <c r="AD159" s="588"/>
      <c r="AE159" s="588"/>
      <c r="AF159" s="588"/>
      <c r="AG159" s="588"/>
      <c r="AH159" s="588"/>
      <c r="AI159" s="588"/>
      <c r="AJ159" s="588"/>
      <c r="AK159" s="588"/>
      <c r="AL159" s="9"/>
      <c r="AM159" s="242"/>
      <c r="AN159" s="588"/>
      <c r="AO159" s="588"/>
      <c r="AP159" s="588"/>
      <c r="AQ159" s="588"/>
      <c r="AR159" s="588"/>
      <c r="AS159" s="588"/>
      <c r="AT159" s="588"/>
      <c r="AU159" s="588"/>
      <c r="AV159" s="588"/>
      <c r="AW159" s="9"/>
      <c r="AX159" s="242"/>
      <c r="AY159" s="588"/>
      <c r="AZ159" s="588"/>
      <c r="BA159" s="588"/>
      <c r="BB159" s="588"/>
      <c r="BC159" s="588"/>
      <c r="BD159" s="588"/>
      <c r="BE159" s="588"/>
      <c r="BF159" s="588"/>
      <c r="BG159" s="588"/>
      <c r="BH159" s="9"/>
      <c r="BI159" s="242"/>
      <c r="BJ159" s="491"/>
    </row>
    <row r="160" spans="1:62" s="18" customFormat="1" ht="4.5" hidden="1" customHeight="1">
      <c r="A160" s="517"/>
      <c r="B160" s="590" t="s">
        <v>513</v>
      </c>
      <c r="C160" s="242" t="s">
        <v>102</v>
      </c>
      <c r="D160" s="597" t="s">
        <v>43</v>
      </c>
      <c r="E160" s="421" t="s">
        <v>87</v>
      </c>
      <c r="F160" s="421"/>
      <c r="G160" s="588">
        <v>23</v>
      </c>
      <c r="H160" s="588"/>
      <c r="I160" s="9">
        <v>1</v>
      </c>
      <c r="J160" s="242" t="s">
        <v>17</v>
      </c>
      <c r="K160" s="588"/>
      <c r="L160" s="588"/>
      <c r="M160" s="588"/>
      <c r="N160" s="588"/>
      <c r="O160" s="588"/>
      <c r="P160" s="588"/>
      <c r="Q160" s="9"/>
      <c r="R160" s="242"/>
      <c r="S160" s="588"/>
      <c r="T160" s="588"/>
      <c r="U160" s="588"/>
      <c r="V160" s="588"/>
      <c r="W160" s="588"/>
      <c r="X160" s="588"/>
      <c r="Y160" s="588"/>
      <c r="Z160" s="9"/>
      <c r="AA160" s="242"/>
      <c r="AB160" s="242"/>
      <c r="AC160" s="588"/>
      <c r="AD160" s="588"/>
      <c r="AE160" s="588"/>
      <c r="AF160" s="588"/>
      <c r="AG160" s="588"/>
      <c r="AH160" s="588"/>
      <c r="AI160" s="588"/>
      <c r="AJ160" s="588"/>
      <c r="AK160" s="588"/>
      <c r="AL160" s="9"/>
      <c r="AM160" s="242"/>
      <c r="AN160" s="588"/>
      <c r="AO160" s="588"/>
      <c r="AP160" s="588"/>
      <c r="AQ160" s="588"/>
      <c r="AR160" s="588"/>
      <c r="AS160" s="588"/>
      <c r="AT160" s="588"/>
      <c r="AU160" s="588"/>
      <c r="AV160" s="588"/>
      <c r="AW160" s="9"/>
      <c r="AX160" s="242"/>
      <c r="AY160" s="588"/>
      <c r="AZ160" s="588"/>
      <c r="BA160" s="588"/>
      <c r="BB160" s="588"/>
      <c r="BC160" s="588"/>
      <c r="BD160" s="588"/>
      <c r="BE160" s="588"/>
      <c r="BF160" s="588"/>
      <c r="BG160" s="588"/>
      <c r="BH160" s="9"/>
      <c r="BI160" s="242"/>
      <c r="BJ160" s="491"/>
    </row>
    <row r="161" spans="1:62" s="18" customFormat="1" ht="33.75" hidden="1" customHeight="1">
      <c r="B161" s="590" t="s">
        <v>513</v>
      </c>
      <c r="C161" s="598" t="s">
        <v>103</v>
      </c>
      <c r="D161" s="555" t="s">
        <v>93</v>
      </c>
      <c r="E161" s="400" t="s">
        <v>104</v>
      </c>
      <c r="F161" s="123" t="s">
        <v>685</v>
      </c>
      <c r="G161" s="7">
        <v>7</v>
      </c>
      <c r="H161" s="7"/>
      <c r="I161" s="600">
        <v>1</v>
      </c>
      <c r="J161" s="7" t="s">
        <v>17</v>
      </c>
      <c r="K161" s="7"/>
      <c r="L161" s="7"/>
      <c r="M161" s="7"/>
      <c r="N161" s="7"/>
      <c r="O161" s="7"/>
      <c r="P161" s="7"/>
      <c r="Q161" s="600"/>
      <c r="R161" s="7"/>
      <c r="S161" s="7"/>
      <c r="T161" s="7"/>
      <c r="U161" s="7"/>
      <c r="V161" s="7"/>
      <c r="W161" s="7"/>
      <c r="X161" s="7"/>
      <c r="Y161" s="7"/>
      <c r="Z161" s="600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600"/>
      <c r="AM161" s="7"/>
      <c r="AN161" s="7"/>
      <c r="AO161" s="7">
        <v>10</v>
      </c>
      <c r="AP161" s="7"/>
      <c r="AQ161" s="7"/>
      <c r="AR161" s="7">
        <v>10</v>
      </c>
      <c r="AS161" s="7"/>
      <c r="AT161" s="7"/>
      <c r="AU161" s="7"/>
      <c r="AV161" s="7"/>
      <c r="AW161" s="600">
        <v>1</v>
      </c>
      <c r="AX161" s="7" t="s">
        <v>668</v>
      </c>
      <c r="AY161" s="7"/>
      <c r="AZ161" s="7"/>
      <c r="BA161" s="7"/>
      <c r="BB161" s="7"/>
      <c r="BC161" s="7"/>
      <c r="BD161" s="7"/>
      <c r="BE161" s="7"/>
      <c r="BF161" s="7"/>
      <c r="BG161" s="7"/>
      <c r="BH161" s="9">
        <v>1</v>
      </c>
      <c r="BI161" s="242" t="s">
        <v>668</v>
      </c>
      <c r="BJ161" s="491"/>
    </row>
    <row r="162" spans="1:62" s="18" customFormat="1" ht="10.5" hidden="1" customHeight="1">
      <c r="B162" s="590" t="s">
        <v>513</v>
      </c>
      <c r="C162" s="7" t="s">
        <v>105</v>
      </c>
      <c r="D162" s="95" t="s">
        <v>106</v>
      </c>
      <c r="E162" s="400" t="s">
        <v>107</v>
      </c>
      <c r="F162" s="400"/>
      <c r="G162" s="7">
        <v>27</v>
      </c>
      <c r="H162" s="7"/>
      <c r="I162" s="600">
        <v>1</v>
      </c>
      <c r="J162" s="7" t="s">
        <v>17</v>
      </c>
      <c r="K162" s="7"/>
      <c r="L162" s="7"/>
      <c r="M162" s="7"/>
      <c r="N162" s="7"/>
      <c r="O162" s="7"/>
      <c r="P162" s="7"/>
      <c r="Q162" s="600"/>
      <c r="R162" s="7"/>
      <c r="S162" s="7"/>
      <c r="T162" s="7"/>
      <c r="U162" s="7"/>
      <c r="V162" s="7"/>
      <c r="W162" s="7"/>
      <c r="X162" s="7"/>
      <c r="Y162" s="7"/>
      <c r="Z162" s="600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600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600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600"/>
      <c r="BI162" s="7"/>
      <c r="BJ162" s="491"/>
    </row>
    <row r="163" spans="1:62" s="19" customFormat="1" ht="10.5" hidden="1" customHeight="1">
      <c r="A163" s="18">
        <v>493</v>
      </c>
      <c r="B163" s="590" t="s">
        <v>513</v>
      </c>
      <c r="C163" s="414" t="s">
        <v>108</v>
      </c>
      <c r="D163" s="238" t="s">
        <v>109</v>
      </c>
      <c r="E163" s="238" t="s">
        <v>92</v>
      </c>
      <c r="F163" s="599" t="s">
        <v>688</v>
      </c>
      <c r="G163" s="569"/>
      <c r="H163" s="569">
        <f>40-1</f>
        <v>39</v>
      </c>
      <c r="I163" s="601">
        <v>0.45340000000000003</v>
      </c>
      <c r="J163" s="569" t="s">
        <v>41</v>
      </c>
      <c r="K163" s="569">
        <f>40-1</f>
        <v>39</v>
      </c>
      <c r="L163" s="569"/>
      <c r="M163" s="569"/>
      <c r="N163" s="569">
        <f>40-1</f>
        <v>39</v>
      </c>
      <c r="O163" s="569"/>
      <c r="P163" s="569"/>
      <c r="Q163" s="601">
        <v>1</v>
      </c>
      <c r="R163" s="7" t="s">
        <v>668</v>
      </c>
      <c r="S163" s="569"/>
      <c r="T163" s="569"/>
      <c r="U163" s="569"/>
      <c r="V163" s="569"/>
      <c r="W163" s="569"/>
      <c r="X163" s="569"/>
      <c r="Y163" s="569"/>
      <c r="Z163" s="601">
        <v>1</v>
      </c>
      <c r="AA163" s="7" t="s">
        <v>668</v>
      </c>
      <c r="AB163" s="7"/>
      <c r="AC163" s="7"/>
      <c r="AD163" s="569"/>
      <c r="AE163" s="569"/>
      <c r="AF163" s="569"/>
      <c r="AG163" s="569"/>
      <c r="AH163" s="569"/>
      <c r="AI163" s="569"/>
      <c r="AJ163" s="569"/>
      <c r="AK163" s="569"/>
      <c r="AL163" s="601">
        <v>1</v>
      </c>
      <c r="AM163" s="7" t="s">
        <v>668</v>
      </c>
      <c r="AN163" s="7"/>
      <c r="AO163" s="569"/>
      <c r="AP163" s="569"/>
      <c r="AQ163" s="569"/>
      <c r="AR163" s="569"/>
      <c r="AS163" s="569"/>
      <c r="AT163" s="569"/>
      <c r="AU163" s="569"/>
      <c r="AV163" s="569"/>
      <c r="AW163" s="601">
        <v>1</v>
      </c>
      <c r="AX163" s="7" t="s">
        <v>668</v>
      </c>
      <c r="AY163" s="7"/>
      <c r="AZ163" s="569"/>
      <c r="BA163" s="569"/>
      <c r="BB163" s="569"/>
      <c r="BC163" s="569"/>
      <c r="BD163" s="569"/>
      <c r="BE163" s="569"/>
      <c r="BF163" s="569"/>
      <c r="BG163" s="569"/>
      <c r="BH163" s="601">
        <v>1</v>
      </c>
      <c r="BI163" s="7" t="s">
        <v>668</v>
      </c>
      <c r="BJ163" s="491"/>
    </row>
    <row r="164" spans="1:62" s="19" customFormat="1" ht="30.75" hidden="1" customHeight="1">
      <c r="A164" s="18"/>
      <c r="B164" s="590" t="s">
        <v>513</v>
      </c>
      <c r="C164" s="414" t="s">
        <v>108</v>
      </c>
      <c r="D164" s="238" t="s">
        <v>109</v>
      </c>
      <c r="E164" s="238" t="s">
        <v>92</v>
      </c>
      <c r="F164" s="599" t="s">
        <v>688</v>
      </c>
      <c r="G164" s="569"/>
      <c r="H164" s="569">
        <v>1</v>
      </c>
      <c r="I164" s="601">
        <v>0</v>
      </c>
      <c r="J164" s="569" t="s">
        <v>532</v>
      </c>
      <c r="K164" s="569">
        <v>1</v>
      </c>
      <c r="L164" s="569">
        <v>1</v>
      </c>
      <c r="M164" s="569"/>
      <c r="N164" s="569"/>
      <c r="O164" s="569"/>
      <c r="P164" s="569"/>
      <c r="Q164" s="601">
        <v>0</v>
      </c>
      <c r="R164" s="7" t="s">
        <v>532</v>
      </c>
      <c r="S164" s="569"/>
      <c r="T164" s="569"/>
      <c r="U164" s="569">
        <v>1</v>
      </c>
      <c r="V164" s="569"/>
      <c r="W164" s="569"/>
      <c r="X164" s="569"/>
      <c r="Y164" s="569"/>
      <c r="Z164" s="601">
        <v>0</v>
      </c>
      <c r="AA164" s="7" t="s">
        <v>532</v>
      </c>
      <c r="AB164" s="7"/>
      <c r="AC164" s="7">
        <v>1</v>
      </c>
      <c r="AD164" s="602"/>
      <c r="AE164" s="569">
        <v>1</v>
      </c>
      <c r="AF164" s="569"/>
      <c r="AG164" s="569"/>
      <c r="AH164" s="569"/>
      <c r="AI164" s="569"/>
      <c r="AJ164" s="569"/>
      <c r="AK164" s="569"/>
      <c r="AL164" s="601">
        <v>0</v>
      </c>
      <c r="AM164" s="7" t="s">
        <v>532</v>
      </c>
      <c r="AN164" s="7">
        <f>1-1</f>
        <v>0</v>
      </c>
      <c r="AO164" s="602"/>
      <c r="AP164" s="569"/>
      <c r="AQ164" s="569"/>
      <c r="AR164" s="569"/>
      <c r="AS164" s="569"/>
      <c r="AT164" s="569"/>
      <c r="AU164" s="569"/>
      <c r="AV164" s="569">
        <f>1-1</f>
        <v>0</v>
      </c>
      <c r="AW164" s="601">
        <v>0</v>
      </c>
      <c r="AX164" s="7" t="s">
        <v>711</v>
      </c>
      <c r="AY164" s="7">
        <f>1-1</f>
        <v>0</v>
      </c>
      <c r="AZ164" s="602"/>
      <c r="BA164" s="569"/>
      <c r="BB164" s="569"/>
      <c r="BC164" s="569"/>
      <c r="BD164" s="569"/>
      <c r="BE164" s="569"/>
      <c r="BF164" s="569"/>
      <c r="BG164" s="569">
        <f>1-1</f>
        <v>0</v>
      </c>
      <c r="BH164" s="601">
        <v>0</v>
      </c>
      <c r="BI164" s="7" t="s">
        <v>711</v>
      </c>
      <c r="BJ164" s="95" t="s">
        <v>1166</v>
      </c>
    </row>
    <row r="165" spans="1:62" s="18" customFormat="1" ht="4.5" hidden="1" customHeight="1">
      <c r="A165" s="18">
        <v>686</v>
      </c>
      <c r="B165" s="590" t="s">
        <v>513</v>
      </c>
      <c r="C165" s="95" t="s">
        <v>110</v>
      </c>
      <c r="D165" s="400" t="s">
        <v>582</v>
      </c>
      <c r="E165" s="400" t="s">
        <v>89</v>
      </c>
      <c r="F165" s="599" t="s">
        <v>688</v>
      </c>
      <c r="G165" s="7" t="s">
        <v>0</v>
      </c>
      <c r="H165" s="7">
        <v>51</v>
      </c>
      <c r="I165" s="600">
        <v>0</v>
      </c>
      <c r="J165" s="7" t="s">
        <v>532</v>
      </c>
      <c r="K165" s="7">
        <v>51</v>
      </c>
      <c r="L165" s="569"/>
      <c r="M165" s="569"/>
      <c r="N165" s="569">
        <v>50</v>
      </c>
      <c r="O165" s="569"/>
      <c r="P165" s="569"/>
      <c r="Q165" s="601">
        <v>1</v>
      </c>
      <c r="R165" s="7" t="s">
        <v>668</v>
      </c>
      <c r="S165" s="7"/>
      <c r="T165" s="7"/>
      <c r="U165" s="569"/>
      <c r="V165" s="569"/>
      <c r="W165" s="569"/>
      <c r="X165" s="569"/>
      <c r="Y165" s="569"/>
      <c r="Z165" s="601">
        <v>1</v>
      </c>
      <c r="AA165" s="7" t="s">
        <v>668</v>
      </c>
      <c r="AB165" s="7"/>
      <c r="AC165" s="7"/>
      <c r="AD165" s="7"/>
      <c r="AE165" s="569"/>
      <c r="AF165" s="569"/>
      <c r="AG165" s="569"/>
      <c r="AH165" s="569"/>
      <c r="AI165" s="569"/>
      <c r="AJ165" s="569"/>
      <c r="AK165" s="569"/>
      <c r="AL165" s="601">
        <v>1</v>
      </c>
      <c r="AM165" s="7" t="s">
        <v>668</v>
      </c>
      <c r="AN165" s="7"/>
      <c r="AO165" s="7"/>
      <c r="AP165" s="569"/>
      <c r="AQ165" s="569"/>
      <c r="AR165" s="569"/>
      <c r="AS165" s="569"/>
      <c r="AT165" s="569"/>
      <c r="AU165" s="569"/>
      <c r="AV165" s="569"/>
      <c r="AW165" s="601">
        <v>1</v>
      </c>
      <c r="AX165" s="7" t="s">
        <v>668</v>
      </c>
      <c r="AY165" s="7"/>
      <c r="AZ165" s="7"/>
      <c r="BA165" s="569"/>
      <c r="BB165" s="569"/>
      <c r="BC165" s="569"/>
      <c r="BD165" s="569"/>
      <c r="BE165" s="569"/>
      <c r="BF165" s="569"/>
      <c r="BG165" s="569"/>
      <c r="BH165" s="601">
        <v>1</v>
      </c>
      <c r="BI165" s="7" t="s">
        <v>668</v>
      </c>
      <c r="BJ165" s="493"/>
    </row>
    <row r="166" spans="1:62" s="18" customFormat="1" ht="33.75">
      <c r="B166" s="590" t="s">
        <v>513</v>
      </c>
      <c r="C166" s="95" t="s">
        <v>110</v>
      </c>
      <c r="D166" s="400" t="s">
        <v>582</v>
      </c>
      <c r="E166" s="400" t="s">
        <v>89</v>
      </c>
      <c r="F166" s="123" t="s">
        <v>688</v>
      </c>
      <c r="G166" s="7"/>
      <c r="H166" s="7"/>
      <c r="I166" s="600"/>
      <c r="J166" s="7"/>
      <c r="K166" s="7"/>
      <c r="L166" s="569">
        <v>1</v>
      </c>
      <c r="M166" s="569"/>
      <c r="N166" s="569"/>
      <c r="O166" s="569"/>
      <c r="P166" s="569"/>
      <c r="Q166" s="600">
        <v>0</v>
      </c>
      <c r="R166" s="7" t="s">
        <v>532</v>
      </c>
      <c r="S166" s="7"/>
      <c r="T166" s="7"/>
      <c r="U166" s="569">
        <v>1</v>
      </c>
      <c r="V166" s="569"/>
      <c r="W166" s="569"/>
      <c r="X166" s="569"/>
      <c r="Y166" s="569"/>
      <c r="Z166" s="600">
        <v>0</v>
      </c>
      <c r="AA166" s="7" t="s">
        <v>532</v>
      </c>
      <c r="AB166" s="7"/>
      <c r="AC166" s="7">
        <v>1</v>
      </c>
      <c r="AD166" s="602"/>
      <c r="AE166" s="569">
        <v>1</v>
      </c>
      <c r="AF166" s="569"/>
      <c r="AG166" s="569"/>
      <c r="AH166" s="569"/>
      <c r="AI166" s="569"/>
      <c r="AJ166" s="569"/>
      <c r="AK166" s="569"/>
      <c r="AL166" s="600">
        <v>0</v>
      </c>
      <c r="AM166" s="7" t="s">
        <v>532</v>
      </c>
      <c r="AN166" s="7">
        <f>1</f>
        <v>1</v>
      </c>
      <c r="AO166" s="602"/>
      <c r="AP166" s="569">
        <v>1</v>
      </c>
      <c r="AQ166" s="569"/>
      <c r="AR166" s="569"/>
      <c r="AS166" s="569"/>
      <c r="AT166" s="569"/>
      <c r="AU166" s="569"/>
      <c r="AV166" s="569"/>
      <c r="AW166" s="600">
        <v>0</v>
      </c>
      <c r="AX166" s="7" t="s">
        <v>532</v>
      </c>
      <c r="AY166" s="588"/>
      <c r="AZ166" s="588">
        <v>1</v>
      </c>
      <c r="BA166" s="34">
        <v>1</v>
      </c>
      <c r="BB166" s="569"/>
      <c r="BC166" s="569"/>
      <c r="BD166" s="569"/>
      <c r="BE166" s="569"/>
      <c r="BF166" s="569"/>
      <c r="BG166" s="569"/>
      <c r="BH166" s="40">
        <v>0</v>
      </c>
      <c r="BI166" s="7" t="s">
        <v>532</v>
      </c>
      <c r="BJ166" s="95" t="s">
        <v>1335</v>
      </c>
    </row>
    <row r="167" spans="1:62" s="18" customFormat="1" ht="4.5" hidden="1" customHeight="1">
      <c r="A167" s="517">
        <v>771</v>
      </c>
      <c r="B167" s="590" t="s">
        <v>513</v>
      </c>
      <c r="C167" s="242" t="s">
        <v>111</v>
      </c>
      <c r="D167" s="126" t="s">
        <v>48</v>
      </c>
      <c r="E167" s="126" t="s">
        <v>87</v>
      </c>
      <c r="F167" s="123" t="s">
        <v>654</v>
      </c>
      <c r="G167" s="588"/>
      <c r="H167" s="588">
        <v>67</v>
      </c>
      <c r="I167" s="9">
        <v>0.49569999999999997</v>
      </c>
      <c r="J167" s="242" t="s">
        <v>41</v>
      </c>
      <c r="K167" s="588">
        <v>67</v>
      </c>
      <c r="L167" s="588"/>
      <c r="M167" s="588"/>
      <c r="N167" s="588">
        <v>67</v>
      </c>
      <c r="O167" s="588"/>
      <c r="P167" s="588"/>
      <c r="Q167" s="9">
        <v>1</v>
      </c>
      <c r="R167" s="242" t="s">
        <v>668</v>
      </c>
      <c r="S167" s="588"/>
      <c r="T167" s="588"/>
      <c r="U167" s="588"/>
      <c r="V167" s="588"/>
      <c r="W167" s="588"/>
      <c r="X167" s="588"/>
      <c r="Y167" s="588"/>
      <c r="Z167" s="9">
        <v>1</v>
      </c>
      <c r="AA167" s="242" t="s">
        <v>668</v>
      </c>
      <c r="AB167" s="242"/>
      <c r="AC167" s="588"/>
      <c r="AD167" s="588"/>
      <c r="AE167" s="588"/>
      <c r="AF167" s="588"/>
      <c r="AG167" s="588"/>
      <c r="AH167" s="588"/>
      <c r="AI167" s="588"/>
      <c r="AJ167" s="588"/>
      <c r="AK167" s="588"/>
      <c r="AL167" s="9">
        <v>1</v>
      </c>
      <c r="AM167" s="242" t="s">
        <v>668</v>
      </c>
      <c r="AN167" s="588"/>
      <c r="AO167" s="588"/>
      <c r="AP167" s="588"/>
      <c r="AQ167" s="588"/>
      <c r="AR167" s="588"/>
      <c r="AS167" s="588"/>
      <c r="AT167" s="588"/>
      <c r="AU167" s="588"/>
      <c r="AV167" s="588"/>
      <c r="AW167" s="9">
        <v>1</v>
      </c>
      <c r="AX167" s="242" t="s">
        <v>668</v>
      </c>
      <c r="AY167" s="588"/>
      <c r="AZ167" s="588"/>
      <c r="BA167" s="588"/>
      <c r="BB167" s="588"/>
      <c r="BC167" s="588"/>
      <c r="BD167" s="588"/>
      <c r="BE167" s="588"/>
      <c r="BF167" s="588"/>
      <c r="BG167" s="588"/>
      <c r="BH167" s="9">
        <v>1</v>
      </c>
      <c r="BI167" s="242" t="s">
        <v>668</v>
      </c>
      <c r="BJ167" s="242" t="s">
        <v>667</v>
      </c>
    </row>
    <row r="168" spans="1:62" s="18" customFormat="1" ht="4.5" hidden="1" customHeight="1">
      <c r="A168" s="517">
        <v>479</v>
      </c>
      <c r="B168" s="590" t="s">
        <v>513</v>
      </c>
      <c r="C168" s="539" t="s">
        <v>112</v>
      </c>
      <c r="D168" s="44" t="s">
        <v>113</v>
      </c>
      <c r="E168" s="126" t="s">
        <v>87</v>
      </c>
      <c r="F168" s="123" t="s">
        <v>655</v>
      </c>
      <c r="G168" s="588"/>
      <c r="H168" s="588">
        <v>39</v>
      </c>
      <c r="I168" s="9">
        <v>0</v>
      </c>
      <c r="J168" s="242" t="s">
        <v>532</v>
      </c>
      <c r="K168" s="588">
        <v>39</v>
      </c>
      <c r="L168" s="588"/>
      <c r="M168" s="588"/>
      <c r="N168" s="588">
        <v>39</v>
      </c>
      <c r="O168" s="588"/>
      <c r="P168" s="588"/>
      <c r="Q168" s="9">
        <v>1</v>
      </c>
      <c r="R168" s="242" t="s">
        <v>668</v>
      </c>
      <c r="S168" s="588"/>
      <c r="T168" s="588"/>
      <c r="U168" s="588"/>
      <c r="V168" s="588"/>
      <c r="W168" s="588"/>
      <c r="X168" s="588"/>
      <c r="Y168" s="588"/>
      <c r="Z168" s="9">
        <v>1</v>
      </c>
      <c r="AA168" s="242" t="s">
        <v>668</v>
      </c>
      <c r="AB168" s="242"/>
      <c r="AC168" s="588"/>
      <c r="AD168" s="588"/>
      <c r="AE168" s="588"/>
      <c r="AF168" s="588"/>
      <c r="AG168" s="588"/>
      <c r="AH168" s="588"/>
      <c r="AI168" s="588"/>
      <c r="AJ168" s="588"/>
      <c r="AK168" s="588"/>
      <c r="AL168" s="9">
        <v>1</v>
      </c>
      <c r="AM168" s="242" t="s">
        <v>668</v>
      </c>
      <c r="AN168" s="588"/>
      <c r="AO168" s="588"/>
      <c r="AP168" s="588"/>
      <c r="AQ168" s="588"/>
      <c r="AR168" s="588"/>
      <c r="AS168" s="588"/>
      <c r="AT168" s="588"/>
      <c r="AU168" s="588"/>
      <c r="AV168" s="588"/>
      <c r="AW168" s="9">
        <v>1</v>
      </c>
      <c r="AX168" s="242" t="s">
        <v>668</v>
      </c>
      <c r="AY168" s="588"/>
      <c r="AZ168" s="588"/>
      <c r="BA168" s="588"/>
      <c r="BB168" s="588"/>
      <c r="BC168" s="588"/>
      <c r="BD168" s="588"/>
      <c r="BE168" s="588"/>
      <c r="BF168" s="588"/>
      <c r="BG168" s="588"/>
      <c r="BH168" s="9">
        <v>1</v>
      </c>
      <c r="BI168" s="242" t="s">
        <v>668</v>
      </c>
      <c r="BJ168" s="491"/>
    </row>
    <row r="169" spans="1:62" s="18" customFormat="1" ht="4.5" hidden="1" customHeight="1">
      <c r="A169" s="517">
        <v>618</v>
      </c>
      <c r="B169" s="590" t="s">
        <v>513</v>
      </c>
      <c r="C169" s="539" t="s">
        <v>114</v>
      </c>
      <c r="D169" s="44" t="s">
        <v>48</v>
      </c>
      <c r="E169" s="126" t="s">
        <v>87</v>
      </c>
      <c r="F169" s="123" t="s">
        <v>655</v>
      </c>
      <c r="G169" s="14"/>
      <c r="H169" s="14">
        <v>15</v>
      </c>
      <c r="I169" s="9">
        <v>0</v>
      </c>
      <c r="J169" s="242" t="s">
        <v>532</v>
      </c>
      <c r="K169" s="14">
        <v>15</v>
      </c>
      <c r="L169" s="14"/>
      <c r="M169" s="14"/>
      <c r="N169" s="14">
        <v>15</v>
      </c>
      <c r="O169" s="14"/>
      <c r="P169" s="14"/>
      <c r="Q169" s="9">
        <v>1</v>
      </c>
      <c r="R169" s="242" t="s">
        <v>668</v>
      </c>
      <c r="S169" s="14"/>
      <c r="T169" s="14"/>
      <c r="U169" s="14"/>
      <c r="V169" s="14"/>
      <c r="W169" s="14"/>
      <c r="X169" s="14"/>
      <c r="Y169" s="14"/>
      <c r="Z169" s="9">
        <v>1</v>
      </c>
      <c r="AA169" s="242" t="s">
        <v>668</v>
      </c>
      <c r="AB169" s="242"/>
      <c r="AC169" s="14"/>
      <c r="AD169" s="14"/>
      <c r="AE169" s="14"/>
      <c r="AF169" s="14"/>
      <c r="AG169" s="14"/>
      <c r="AH169" s="14"/>
      <c r="AI169" s="14"/>
      <c r="AJ169" s="14"/>
      <c r="AK169" s="14"/>
      <c r="AL169" s="9">
        <v>1</v>
      </c>
      <c r="AM169" s="242" t="s">
        <v>668</v>
      </c>
      <c r="AN169" s="14"/>
      <c r="AO169" s="14"/>
      <c r="AP169" s="14"/>
      <c r="AQ169" s="14"/>
      <c r="AR169" s="14"/>
      <c r="AS169" s="14"/>
      <c r="AT169" s="14"/>
      <c r="AU169" s="14"/>
      <c r="AV169" s="14"/>
      <c r="AW169" s="9">
        <v>1</v>
      </c>
      <c r="AX169" s="242" t="s">
        <v>668</v>
      </c>
      <c r="AY169" s="14"/>
      <c r="AZ169" s="14"/>
      <c r="BA169" s="14"/>
      <c r="BB169" s="14"/>
      <c r="BC169" s="14"/>
      <c r="BD169" s="14"/>
      <c r="BE169" s="14"/>
      <c r="BF169" s="14"/>
      <c r="BG169" s="14"/>
      <c r="BH169" s="9">
        <v>1</v>
      </c>
      <c r="BI169" s="242" t="s">
        <v>668</v>
      </c>
      <c r="BJ169" s="491"/>
    </row>
    <row r="170" spans="1:62" s="18" customFormat="1" ht="4.5" hidden="1" customHeight="1">
      <c r="A170" s="517"/>
      <c r="B170" s="590" t="s">
        <v>513</v>
      </c>
      <c r="C170" s="539" t="s">
        <v>115</v>
      </c>
      <c r="D170" s="44" t="s">
        <v>116</v>
      </c>
      <c r="E170" s="126" t="s">
        <v>87</v>
      </c>
      <c r="F170" s="126"/>
      <c r="G170" s="588">
        <v>53</v>
      </c>
      <c r="H170" s="588"/>
      <c r="I170" s="9">
        <v>1</v>
      </c>
      <c r="J170" s="242" t="s">
        <v>17</v>
      </c>
      <c r="K170" s="588"/>
      <c r="L170" s="588"/>
      <c r="M170" s="588"/>
      <c r="N170" s="588"/>
      <c r="O170" s="588"/>
      <c r="P170" s="588"/>
      <c r="Q170" s="9"/>
      <c r="R170" s="242"/>
      <c r="S170" s="588"/>
      <c r="T170" s="588"/>
      <c r="U170" s="588"/>
      <c r="V170" s="588"/>
      <c r="W170" s="588"/>
      <c r="X170" s="588"/>
      <c r="Y170" s="588"/>
      <c r="Z170" s="9"/>
      <c r="AA170" s="242"/>
      <c r="AB170" s="242"/>
      <c r="AC170" s="588"/>
      <c r="AD170" s="588"/>
      <c r="AE170" s="588"/>
      <c r="AF170" s="588"/>
      <c r="AG170" s="588"/>
      <c r="AH170" s="588"/>
      <c r="AI170" s="588"/>
      <c r="AJ170" s="588"/>
      <c r="AK170" s="588"/>
      <c r="AL170" s="9"/>
      <c r="AM170" s="242"/>
      <c r="AN170" s="588"/>
      <c r="AO170" s="588"/>
      <c r="AP170" s="588"/>
      <c r="AQ170" s="588"/>
      <c r="AR170" s="588"/>
      <c r="AS170" s="588"/>
      <c r="AT170" s="588"/>
      <c r="AU170" s="588"/>
      <c r="AV170" s="588"/>
      <c r="AW170" s="9"/>
      <c r="AX170" s="242"/>
      <c r="AY170" s="588"/>
      <c r="AZ170" s="588"/>
      <c r="BA170" s="588"/>
      <c r="BB170" s="588"/>
      <c r="BC170" s="588"/>
      <c r="BD170" s="588"/>
      <c r="BE170" s="588"/>
      <c r="BF170" s="588"/>
      <c r="BG170" s="588"/>
      <c r="BH170" s="9"/>
      <c r="BI170" s="242"/>
      <c r="BJ170" s="491"/>
    </row>
    <row r="171" spans="1:62" s="18" customFormat="1" ht="26.25" customHeight="1">
      <c r="A171" s="517">
        <v>242</v>
      </c>
      <c r="B171" s="590" t="s">
        <v>513</v>
      </c>
      <c r="C171" s="539" t="s">
        <v>571</v>
      </c>
      <c r="D171" s="44" t="s">
        <v>572</v>
      </c>
      <c r="E171" s="126" t="s">
        <v>595</v>
      </c>
      <c r="F171" s="123" t="s">
        <v>681</v>
      </c>
      <c r="G171" s="588"/>
      <c r="H171" s="588">
        <v>70</v>
      </c>
      <c r="I171" s="9">
        <v>0.43969999999999998</v>
      </c>
      <c r="J171" s="242" t="s">
        <v>41</v>
      </c>
      <c r="K171" s="588">
        <v>70</v>
      </c>
      <c r="L171" s="588"/>
      <c r="M171" s="588">
        <v>70</v>
      </c>
      <c r="N171" s="588"/>
      <c r="O171" s="588"/>
      <c r="P171" s="588"/>
      <c r="Q171" s="9" t="s">
        <v>778</v>
      </c>
      <c r="R171" s="242" t="s">
        <v>41</v>
      </c>
      <c r="S171" s="588"/>
      <c r="T171" s="588"/>
      <c r="U171" s="588"/>
      <c r="V171" s="588">
        <v>70</v>
      </c>
      <c r="W171" s="588"/>
      <c r="X171" s="588"/>
      <c r="Y171" s="588"/>
      <c r="Z171" s="9" t="s">
        <v>778</v>
      </c>
      <c r="AA171" s="242" t="s">
        <v>41</v>
      </c>
      <c r="AB171" s="242"/>
      <c r="AC171" s="588">
        <v>70</v>
      </c>
      <c r="AD171" s="469"/>
      <c r="AE171" s="588"/>
      <c r="AF171" s="588"/>
      <c r="AG171" s="588"/>
      <c r="AH171" s="588"/>
      <c r="AI171" s="588">
        <v>70</v>
      </c>
      <c r="AJ171" s="588"/>
      <c r="AK171" s="588"/>
      <c r="AL171" s="9">
        <v>0.71209999999999996</v>
      </c>
      <c r="AM171" s="242" t="s">
        <v>1011</v>
      </c>
      <c r="AN171" s="588">
        <v>70</v>
      </c>
      <c r="AO171" s="469"/>
      <c r="AP171" s="588"/>
      <c r="AQ171" s="588"/>
      <c r="AR171" s="588"/>
      <c r="AS171" s="588"/>
      <c r="AT171" s="588">
        <v>70</v>
      </c>
      <c r="AU171" s="588"/>
      <c r="AV171" s="588"/>
      <c r="AW171" s="9">
        <v>0.73780000000000001</v>
      </c>
      <c r="AX171" s="242" t="s">
        <v>1010</v>
      </c>
      <c r="AY171" s="588"/>
      <c r="AZ171" s="588">
        <v>70</v>
      </c>
      <c r="BA171" s="588"/>
      <c r="BB171" s="588"/>
      <c r="BC171" s="588"/>
      <c r="BD171" s="588"/>
      <c r="BE171" s="588">
        <v>70</v>
      </c>
      <c r="BF171" s="588"/>
      <c r="BG171" s="588"/>
      <c r="BH171" s="9">
        <v>0.73780000000000001</v>
      </c>
      <c r="BI171" s="242" t="s">
        <v>1010</v>
      </c>
      <c r="BJ171" s="491"/>
    </row>
    <row r="172" spans="1:62" s="18" customFormat="1" ht="4.5" hidden="1" customHeight="1">
      <c r="A172" s="517"/>
      <c r="B172" s="590" t="s">
        <v>513</v>
      </c>
      <c r="C172" s="539" t="s">
        <v>117</v>
      </c>
      <c r="D172" s="44" t="s">
        <v>93</v>
      </c>
      <c r="E172" s="126" t="s">
        <v>79</v>
      </c>
      <c r="F172" s="126"/>
      <c r="G172" s="588">
        <v>14</v>
      </c>
      <c r="H172" s="588"/>
      <c r="I172" s="9">
        <v>1</v>
      </c>
      <c r="J172" s="242" t="s">
        <v>17</v>
      </c>
      <c r="K172" s="588"/>
      <c r="L172" s="588"/>
      <c r="M172" s="588"/>
      <c r="N172" s="588"/>
      <c r="O172" s="588"/>
      <c r="P172" s="588"/>
      <c r="Q172" s="9"/>
      <c r="R172" s="242"/>
      <c r="S172" s="588"/>
      <c r="T172" s="588"/>
      <c r="U172" s="588"/>
      <c r="V172" s="588"/>
      <c r="W172" s="588"/>
      <c r="X172" s="588"/>
      <c r="Y172" s="588"/>
      <c r="Z172" s="9"/>
      <c r="AA172" s="242"/>
      <c r="AB172" s="242"/>
      <c r="AC172" s="588"/>
      <c r="AD172" s="588"/>
      <c r="AE172" s="588"/>
      <c r="AF172" s="588"/>
      <c r="AG172" s="588"/>
      <c r="AH172" s="588"/>
      <c r="AI172" s="588"/>
      <c r="AJ172" s="588"/>
      <c r="AK172" s="588"/>
      <c r="AL172" s="9"/>
      <c r="AM172" s="242"/>
      <c r="AN172" s="588"/>
      <c r="AO172" s="588"/>
      <c r="AP172" s="588"/>
      <c r="AQ172" s="588"/>
      <c r="AR172" s="588"/>
      <c r="AS172" s="588"/>
      <c r="AT172" s="588"/>
      <c r="AU172" s="588"/>
      <c r="AV172" s="588"/>
      <c r="AW172" s="9"/>
      <c r="AX172" s="242"/>
      <c r="AY172" s="588"/>
      <c r="AZ172" s="588"/>
      <c r="BA172" s="588"/>
      <c r="BB172" s="588"/>
      <c r="BC172" s="588"/>
      <c r="BD172" s="588"/>
      <c r="BE172" s="588"/>
      <c r="BF172" s="588"/>
      <c r="BG172" s="588"/>
      <c r="BH172" s="9"/>
      <c r="BI172" s="242"/>
      <c r="BJ172" s="491"/>
    </row>
    <row r="173" spans="1:62" s="18" customFormat="1" ht="4.5" hidden="1" customHeight="1">
      <c r="A173" s="517"/>
      <c r="B173" s="590" t="s">
        <v>513</v>
      </c>
      <c r="C173" s="538" t="s">
        <v>118</v>
      </c>
      <c r="D173" s="44" t="s">
        <v>78</v>
      </c>
      <c r="E173" s="126" t="s">
        <v>87</v>
      </c>
      <c r="F173" s="126"/>
      <c r="G173" s="588">
        <v>48</v>
      </c>
      <c r="H173" s="588"/>
      <c r="I173" s="9">
        <v>1</v>
      </c>
      <c r="J173" s="242" t="s">
        <v>17</v>
      </c>
      <c r="K173" s="588"/>
      <c r="L173" s="588"/>
      <c r="M173" s="588"/>
      <c r="N173" s="588"/>
      <c r="O173" s="588"/>
      <c r="P173" s="588"/>
      <c r="Q173" s="9"/>
      <c r="R173" s="242"/>
      <c r="S173" s="588"/>
      <c r="T173" s="588"/>
      <c r="U173" s="588"/>
      <c r="V173" s="588"/>
      <c r="W173" s="588"/>
      <c r="X173" s="588"/>
      <c r="Y173" s="588"/>
      <c r="Z173" s="9"/>
      <c r="AA173" s="242"/>
      <c r="AB173" s="242"/>
      <c r="AC173" s="588"/>
      <c r="AD173" s="588"/>
      <c r="AE173" s="588"/>
      <c r="AF173" s="588"/>
      <c r="AG173" s="588"/>
      <c r="AH173" s="588"/>
      <c r="AI173" s="588"/>
      <c r="AJ173" s="588"/>
      <c r="AK173" s="588"/>
      <c r="AL173" s="9"/>
      <c r="AM173" s="242"/>
      <c r="AN173" s="588"/>
      <c r="AO173" s="588"/>
      <c r="AP173" s="588"/>
      <c r="AQ173" s="588"/>
      <c r="AR173" s="588"/>
      <c r="AS173" s="588"/>
      <c r="AT173" s="588"/>
      <c r="AU173" s="588"/>
      <c r="AV173" s="588"/>
      <c r="AW173" s="9"/>
      <c r="AX173" s="242"/>
      <c r="AY173" s="588"/>
      <c r="AZ173" s="588"/>
      <c r="BA173" s="588"/>
      <c r="BB173" s="588"/>
      <c r="BC173" s="588"/>
      <c r="BD173" s="588"/>
      <c r="BE173" s="588"/>
      <c r="BF173" s="588"/>
      <c r="BG173" s="588"/>
      <c r="BH173" s="9"/>
      <c r="BI173" s="242"/>
      <c r="BJ173" s="491"/>
    </row>
    <row r="174" spans="1:62" s="18" customFormat="1" ht="4.5" hidden="1" customHeight="1">
      <c r="A174" s="517"/>
      <c r="B174" s="590" t="s">
        <v>513</v>
      </c>
      <c r="C174" s="538" t="s">
        <v>119</v>
      </c>
      <c r="D174" s="44" t="s">
        <v>78</v>
      </c>
      <c r="E174" s="126" t="s">
        <v>87</v>
      </c>
      <c r="F174" s="126"/>
      <c r="G174" s="588">
        <v>30</v>
      </c>
      <c r="H174" s="588"/>
      <c r="I174" s="9">
        <v>1</v>
      </c>
      <c r="J174" s="242" t="s">
        <v>17</v>
      </c>
      <c r="K174" s="588"/>
      <c r="L174" s="588"/>
      <c r="M174" s="588"/>
      <c r="N174" s="588"/>
      <c r="O174" s="588"/>
      <c r="P174" s="588"/>
      <c r="Q174" s="9"/>
      <c r="R174" s="242"/>
      <c r="S174" s="588"/>
      <c r="T174" s="588"/>
      <c r="U174" s="588"/>
      <c r="V174" s="588"/>
      <c r="W174" s="588"/>
      <c r="X174" s="588"/>
      <c r="Y174" s="588"/>
      <c r="Z174" s="9"/>
      <c r="AA174" s="242"/>
      <c r="AB174" s="242"/>
      <c r="AC174" s="588"/>
      <c r="AD174" s="588"/>
      <c r="AE174" s="588"/>
      <c r="AF174" s="588"/>
      <c r="AG174" s="588"/>
      <c r="AH174" s="588"/>
      <c r="AI174" s="588"/>
      <c r="AJ174" s="588"/>
      <c r="AK174" s="588"/>
      <c r="AL174" s="9"/>
      <c r="AM174" s="242"/>
      <c r="AN174" s="588"/>
      <c r="AO174" s="588"/>
      <c r="AP174" s="588"/>
      <c r="AQ174" s="588"/>
      <c r="AR174" s="588"/>
      <c r="AS174" s="588"/>
      <c r="AT174" s="588"/>
      <c r="AU174" s="588"/>
      <c r="AV174" s="588"/>
      <c r="AW174" s="9"/>
      <c r="AX174" s="242"/>
      <c r="AY174" s="588"/>
      <c r="AZ174" s="588"/>
      <c r="BA174" s="588"/>
      <c r="BB174" s="588"/>
      <c r="BC174" s="588"/>
      <c r="BD174" s="588"/>
      <c r="BE174" s="588"/>
      <c r="BF174" s="588"/>
      <c r="BG174" s="588"/>
      <c r="BH174" s="9"/>
      <c r="BI174" s="242"/>
      <c r="BJ174" s="491"/>
    </row>
    <row r="175" spans="1:62" s="18" customFormat="1" ht="4.5" hidden="1" customHeight="1">
      <c r="A175" s="517"/>
      <c r="B175" s="590" t="s">
        <v>513</v>
      </c>
      <c r="C175" s="538" t="s">
        <v>120</v>
      </c>
      <c r="D175" s="44" t="s">
        <v>78</v>
      </c>
      <c r="E175" s="126" t="s">
        <v>87</v>
      </c>
      <c r="F175" s="126"/>
      <c r="G175" s="588">
        <v>30</v>
      </c>
      <c r="H175" s="588"/>
      <c r="I175" s="9">
        <v>1</v>
      </c>
      <c r="J175" s="242" t="s">
        <v>17</v>
      </c>
      <c r="K175" s="588"/>
      <c r="L175" s="588"/>
      <c r="M175" s="588"/>
      <c r="N175" s="588"/>
      <c r="O175" s="588"/>
      <c r="P175" s="588"/>
      <c r="Q175" s="9"/>
      <c r="R175" s="242"/>
      <c r="S175" s="588"/>
      <c r="T175" s="588"/>
      <c r="U175" s="588"/>
      <c r="V175" s="588"/>
      <c r="W175" s="588"/>
      <c r="X175" s="588"/>
      <c r="Y175" s="588"/>
      <c r="Z175" s="9"/>
      <c r="AA175" s="242"/>
      <c r="AB175" s="242"/>
      <c r="AC175" s="588"/>
      <c r="AD175" s="588"/>
      <c r="AE175" s="588"/>
      <c r="AF175" s="588"/>
      <c r="AG175" s="588"/>
      <c r="AH175" s="588"/>
      <c r="AI175" s="588"/>
      <c r="AJ175" s="588"/>
      <c r="AK175" s="588"/>
      <c r="AL175" s="9"/>
      <c r="AM175" s="242"/>
      <c r="AN175" s="588"/>
      <c r="AO175" s="588"/>
      <c r="AP175" s="588"/>
      <c r="AQ175" s="588"/>
      <c r="AR175" s="588"/>
      <c r="AS175" s="588"/>
      <c r="AT175" s="588"/>
      <c r="AU175" s="588"/>
      <c r="AV175" s="588"/>
      <c r="AW175" s="9"/>
      <c r="AX175" s="242"/>
      <c r="AY175" s="588"/>
      <c r="AZ175" s="588"/>
      <c r="BA175" s="588"/>
      <c r="BB175" s="588"/>
      <c r="BC175" s="588"/>
      <c r="BD175" s="588"/>
      <c r="BE175" s="588"/>
      <c r="BF175" s="588"/>
      <c r="BG175" s="588"/>
      <c r="BH175" s="9"/>
      <c r="BI175" s="242"/>
      <c r="BJ175" s="491"/>
    </row>
    <row r="176" spans="1:62" s="18" customFormat="1" ht="26.25" hidden="1" customHeight="1">
      <c r="A176" s="517"/>
      <c r="B176" s="590" t="s">
        <v>513</v>
      </c>
      <c r="C176" s="421" t="s">
        <v>1219</v>
      </c>
      <c r="D176" s="44" t="s">
        <v>78</v>
      </c>
      <c r="E176" s="126" t="s">
        <v>87</v>
      </c>
      <c r="F176" s="123" t="s">
        <v>687</v>
      </c>
      <c r="G176" s="588"/>
      <c r="H176" s="588"/>
      <c r="I176" s="9"/>
      <c r="J176" s="242"/>
      <c r="K176" s="588"/>
      <c r="L176" s="588"/>
      <c r="M176" s="588"/>
      <c r="N176" s="588"/>
      <c r="O176" s="588"/>
      <c r="P176" s="588"/>
      <c r="Q176" s="9"/>
      <c r="R176" s="242"/>
      <c r="S176" s="588"/>
      <c r="T176" s="588"/>
      <c r="U176" s="588"/>
      <c r="V176" s="25">
        <v>31</v>
      </c>
      <c r="W176" s="588"/>
      <c r="X176" s="588"/>
      <c r="Y176" s="588"/>
      <c r="Z176" s="9"/>
      <c r="AA176" s="534" t="s">
        <v>41</v>
      </c>
      <c r="AB176" s="534"/>
      <c r="AC176" s="588">
        <v>31</v>
      </c>
      <c r="AD176" s="588"/>
      <c r="AE176" s="588"/>
      <c r="AF176" s="25"/>
      <c r="AG176" s="588">
        <v>31</v>
      </c>
      <c r="AH176" s="588"/>
      <c r="AI176" s="588"/>
      <c r="AJ176" s="588"/>
      <c r="AK176" s="588"/>
      <c r="AL176" s="9">
        <v>1</v>
      </c>
      <c r="AM176" s="242" t="s">
        <v>668</v>
      </c>
      <c r="AN176" s="588">
        <v>31</v>
      </c>
      <c r="AO176" s="588"/>
      <c r="AP176" s="588"/>
      <c r="AQ176" s="25"/>
      <c r="AR176" s="588">
        <v>31</v>
      </c>
      <c r="AS176" s="588"/>
      <c r="AT176" s="588"/>
      <c r="AU176" s="588"/>
      <c r="AV176" s="588"/>
      <c r="AW176" s="9">
        <v>1</v>
      </c>
      <c r="AX176" s="242" t="s">
        <v>668</v>
      </c>
      <c r="AY176" s="588"/>
      <c r="AZ176" s="588"/>
      <c r="BA176" s="588"/>
      <c r="BB176" s="25"/>
      <c r="BC176" s="588"/>
      <c r="BD176" s="588"/>
      <c r="BE176" s="588"/>
      <c r="BF176" s="588"/>
      <c r="BG176" s="588"/>
      <c r="BH176" s="9">
        <v>1</v>
      </c>
      <c r="BI176" s="242" t="s">
        <v>668</v>
      </c>
      <c r="BJ176" s="491"/>
    </row>
    <row r="177" spans="1:62" s="18" customFormat="1" ht="4.5" hidden="1" customHeight="1">
      <c r="A177" s="517"/>
      <c r="B177" s="590" t="s">
        <v>513</v>
      </c>
      <c r="C177" s="541" t="s">
        <v>121</v>
      </c>
      <c r="D177" s="44" t="s">
        <v>15</v>
      </c>
      <c r="E177" s="126" t="s">
        <v>87</v>
      </c>
      <c r="F177" s="126"/>
      <c r="G177" s="588">
        <v>37</v>
      </c>
      <c r="H177" s="588"/>
      <c r="I177" s="9">
        <v>1</v>
      </c>
      <c r="J177" s="242" t="s">
        <v>17</v>
      </c>
      <c r="K177" s="588"/>
      <c r="L177" s="588"/>
      <c r="M177" s="588"/>
      <c r="N177" s="588"/>
      <c r="O177" s="588"/>
      <c r="P177" s="588"/>
      <c r="Q177" s="9"/>
      <c r="R177" s="242"/>
      <c r="S177" s="588"/>
      <c r="T177" s="588"/>
      <c r="U177" s="588"/>
      <c r="V177" s="588"/>
      <c r="W177" s="588"/>
      <c r="X177" s="588"/>
      <c r="Y177" s="588"/>
      <c r="Z177" s="9"/>
      <c r="AA177" s="242"/>
      <c r="AB177" s="242"/>
      <c r="AC177" s="588"/>
      <c r="AD177" s="588"/>
      <c r="AE177" s="588"/>
      <c r="AF177" s="588"/>
      <c r="AG177" s="588"/>
      <c r="AH177" s="588"/>
      <c r="AI177" s="588"/>
      <c r="AJ177" s="588"/>
      <c r="AK177" s="588"/>
      <c r="AL177" s="9"/>
      <c r="AM177" s="242"/>
      <c r="AN177" s="588"/>
      <c r="AO177" s="588"/>
      <c r="AP177" s="588"/>
      <c r="AQ177" s="588"/>
      <c r="AR177" s="588"/>
      <c r="AS177" s="588"/>
      <c r="AT177" s="588"/>
      <c r="AU177" s="588"/>
      <c r="AV177" s="588"/>
      <c r="AW177" s="9"/>
      <c r="AX177" s="242"/>
      <c r="AY177" s="588"/>
      <c r="AZ177" s="588"/>
      <c r="BA177" s="588"/>
      <c r="BB177" s="588"/>
      <c r="BC177" s="588"/>
      <c r="BD177" s="588"/>
      <c r="BE177" s="588"/>
      <c r="BF177" s="588"/>
      <c r="BG177" s="588"/>
      <c r="BH177" s="9"/>
      <c r="BI177" s="242"/>
      <c r="BJ177" s="491"/>
    </row>
    <row r="178" spans="1:62" s="18" customFormat="1" ht="4.5" hidden="1" customHeight="1">
      <c r="A178" s="517"/>
      <c r="B178" s="590" t="s">
        <v>513</v>
      </c>
      <c r="C178" s="44" t="s">
        <v>122</v>
      </c>
      <c r="D178" s="44" t="s">
        <v>109</v>
      </c>
      <c r="E178" s="126" t="s">
        <v>86</v>
      </c>
      <c r="F178" s="126"/>
      <c r="G178" s="588">
        <v>24</v>
      </c>
      <c r="H178" s="588"/>
      <c r="I178" s="9">
        <v>1</v>
      </c>
      <c r="J178" s="242" t="s">
        <v>17</v>
      </c>
      <c r="K178" s="588"/>
      <c r="L178" s="588"/>
      <c r="M178" s="588"/>
      <c r="N178" s="588"/>
      <c r="O178" s="588"/>
      <c r="P178" s="588"/>
      <c r="Q178" s="9"/>
      <c r="R178" s="242"/>
      <c r="S178" s="588"/>
      <c r="T178" s="588"/>
      <c r="U178" s="588"/>
      <c r="V178" s="588"/>
      <c r="W178" s="588"/>
      <c r="X178" s="588"/>
      <c r="Y178" s="588"/>
      <c r="Z178" s="9"/>
      <c r="AA178" s="242"/>
      <c r="AB178" s="242"/>
      <c r="AC178" s="588"/>
      <c r="AD178" s="588"/>
      <c r="AE178" s="588"/>
      <c r="AF178" s="588"/>
      <c r="AG178" s="588"/>
      <c r="AH178" s="588"/>
      <c r="AI178" s="588"/>
      <c r="AJ178" s="588"/>
      <c r="AK178" s="588"/>
      <c r="AL178" s="9"/>
      <c r="AM178" s="242"/>
      <c r="AN178" s="588"/>
      <c r="AO178" s="588"/>
      <c r="AP178" s="588"/>
      <c r="AQ178" s="588"/>
      <c r="AR178" s="588"/>
      <c r="AS178" s="588"/>
      <c r="AT178" s="588"/>
      <c r="AU178" s="588"/>
      <c r="AV178" s="588"/>
      <c r="AW178" s="9"/>
      <c r="AX178" s="242"/>
      <c r="AY178" s="588"/>
      <c r="AZ178" s="588"/>
      <c r="BA178" s="588"/>
      <c r="BB178" s="588"/>
      <c r="BC178" s="588"/>
      <c r="BD178" s="588"/>
      <c r="BE178" s="588"/>
      <c r="BF178" s="588"/>
      <c r="BG178" s="588"/>
      <c r="BH178" s="9"/>
      <c r="BI178" s="242"/>
      <c r="BJ178" s="491"/>
    </row>
    <row r="179" spans="1:62" s="18" customFormat="1" ht="27.75" hidden="1" customHeight="1">
      <c r="A179" s="517"/>
      <c r="B179" s="590" t="s">
        <v>513</v>
      </c>
      <c r="C179" s="44" t="s">
        <v>779</v>
      </c>
      <c r="D179" s="44" t="s">
        <v>109</v>
      </c>
      <c r="E179" s="126" t="s">
        <v>87</v>
      </c>
      <c r="F179" s="123" t="s">
        <v>740</v>
      </c>
      <c r="G179" s="588"/>
      <c r="H179" s="588"/>
      <c r="I179" s="9"/>
      <c r="J179" s="242"/>
      <c r="K179" s="588"/>
      <c r="L179" s="588"/>
      <c r="M179" s="588">
        <v>26</v>
      </c>
      <c r="N179" s="588"/>
      <c r="O179" s="588"/>
      <c r="P179" s="588"/>
      <c r="Q179" s="9">
        <v>0.37240000000000001</v>
      </c>
      <c r="R179" s="242" t="s">
        <v>41</v>
      </c>
      <c r="S179" s="588"/>
      <c r="T179" s="588"/>
      <c r="U179" s="588"/>
      <c r="V179" s="588">
        <v>26</v>
      </c>
      <c r="W179" s="588"/>
      <c r="X179" s="588"/>
      <c r="Y179" s="588"/>
      <c r="Z179" s="9">
        <v>0.37240000000000001</v>
      </c>
      <c r="AA179" s="242" t="s">
        <v>41</v>
      </c>
      <c r="AB179" s="242"/>
      <c r="AC179" s="588">
        <v>26</v>
      </c>
      <c r="AD179" s="469"/>
      <c r="AE179" s="588"/>
      <c r="AF179" s="588"/>
      <c r="AG179" s="588">
        <v>26</v>
      </c>
      <c r="AH179" s="588"/>
      <c r="AI179" s="588"/>
      <c r="AJ179" s="588"/>
      <c r="AK179" s="588"/>
      <c r="AL179" s="9">
        <v>1</v>
      </c>
      <c r="AM179" s="242" t="s">
        <v>668</v>
      </c>
      <c r="AN179" s="588">
        <v>26</v>
      </c>
      <c r="AO179" s="469"/>
      <c r="AP179" s="588"/>
      <c r="AQ179" s="588"/>
      <c r="AR179" s="588">
        <v>26</v>
      </c>
      <c r="AS179" s="588"/>
      <c r="AT179" s="588"/>
      <c r="AU179" s="588"/>
      <c r="AV179" s="588"/>
      <c r="AW179" s="9">
        <v>1</v>
      </c>
      <c r="AX179" s="242" t="s">
        <v>668</v>
      </c>
      <c r="AY179" s="588"/>
      <c r="AZ179" s="469"/>
      <c r="BA179" s="588"/>
      <c r="BB179" s="588"/>
      <c r="BC179" s="588"/>
      <c r="BD179" s="588"/>
      <c r="BE179" s="588"/>
      <c r="BF179" s="588"/>
      <c r="BG179" s="588"/>
      <c r="BH179" s="9">
        <v>1</v>
      </c>
      <c r="BI179" s="242" t="s">
        <v>668</v>
      </c>
      <c r="BJ179" s="491"/>
    </row>
    <row r="180" spans="1:62" s="18" customFormat="1" ht="27.75" hidden="1" customHeight="1">
      <c r="A180" s="517"/>
      <c r="B180" s="590" t="s">
        <v>513</v>
      </c>
      <c r="C180" s="44" t="s">
        <v>779</v>
      </c>
      <c r="D180" s="44" t="s">
        <v>109</v>
      </c>
      <c r="E180" s="126" t="s">
        <v>87</v>
      </c>
      <c r="F180" s="123" t="s">
        <v>740</v>
      </c>
      <c r="G180" s="588"/>
      <c r="H180" s="588"/>
      <c r="I180" s="9"/>
      <c r="J180" s="242"/>
      <c r="K180" s="588"/>
      <c r="L180" s="588">
        <v>2</v>
      </c>
      <c r="M180" s="588"/>
      <c r="N180" s="588"/>
      <c r="O180" s="588"/>
      <c r="P180" s="588"/>
      <c r="Q180" s="9">
        <v>0</v>
      </c>
      <c r="R180" s="242" t="s">
        <v>532</v>
      </c>
      <c r="S180" s="588"/>
      <c r="T180" s="588"/>
      <c r="U180" s="588">
        <v>2</v>
      </c>
      <c r="V180" s="588"/>
      <c r="W180" s="588"/>
      <c r="X180" s="588"/>
      <c r="Y180" s="588"/>
      <c r="Z180" s="9">
        <v>0</v>
      </c>
      <c r="AA180" s="242" t="s">
        <v>532</v>
      </c>
      <c r="AB180" s="242"/>
      <c r="AC180" s="588">
        <v>1</v>
      </c>
      <c r="AD180" s="469"/>
      <c r="AE180" s="588"/>
      <c r="AF180" s="588">
        <v>1</v>
      </c>
      <c r="AG180" s="588"/>
      <c r="AH180" s="588"/>
      <c r="AI180" s="588"/>
      <c r="AJ180" s="588"/>
      <c r="AK180" s="588"/>
      <c r="AL180" s="9">
        <v>0</v>
      </c>
      <c r="AM180" s="242" t="s">
        <v>41</v>
      </c>
      <c r="AN180" s="588">
        <v>1</v>
      </c>
      <c r="AO180" s="469"/>
      <c r="AP180" s="588"/>
      <c r="AQ180" s="588"/>
      <c r="AR180" s="588">
        <v>1</v>
      </c>
      <c r="AS180" s="588"/>
      <c r="AT180" s="588"/>
      <c r="AU180" s="588"/>
      <c r="AV180" s="588"/>
      <c r="AW180" s="9">
        <v>1</v>
      </c>
      <c r="AX180" s="242" t="s">
        <v>668</v>
      </c>
      <c r="AY180" s="588"/>
      <c r="AZ180" s="469"/>
      <c r="BA180" s="588"/>
      <c r="BB180" s="588"/>
      <c r="BC180" s="588"/>
      <c r="BD180" s="588"/>
      <c r="BE180" s="588"/>
      <c r="BF180" s="588"/>
      <c r="BG180" s="588"/>
      <c r="BH180" s="9">
        <v>1</v>
      </c>
      <c r="BI180" s="242" t="s">
        <v>668</v>
      </c>
      <c r="BJ180" s="491"/>
    </row>
    <row r="181" spans="1:62" s="18" customFormat="1" ht="27.75" customHeight="1">
      <c r="A181" s="517"/>
      <c r="B181" s="590" t="s">
        <v>513</v>
      </c>
      <c r="C181" s="44" t="s">
        <v>779</v>
      </c>
      <c r="D181" s="44" t="s">
        <v>109</v>
      </c>
      <c r="E181" s="126" t="s">
        <v>87</v>
      </c>
      <c r="F181" s="123" t="s">
        <v>740</v>
      </c>
      <c r="G181" s="588"/>
      <c r="H181" s="588"/>
      <c r="I181" s="9"/>
      <c r="J181" s="242"/>
      <c r="K181" s="588"/>
      <c r="L181" s="588"/>
      <c r="M181" s="588"/>
      <c r="N181" s="588"/>
      <c r="O181" s="588"/>
      <c r="P181" s="588"/>
      <c r="Q181" s="9"/>
      <c r="R181" s="242"/>
      <c r="S181" s="588"/>
      <c r="T181" s="588"/>
      <c r="U181" s="588"/>
      <c r="V181" s="588"/>
      <c r="W181" s="588"/>
      <c r="X181" s="588"/>
      <c r="Y181" s="588"/>
      <c r="Z181" s="9"/>
      <c r="AA181" s="242"/>
      <c r="AB181" s="242"/>
      <c r="AC181" s="588">
        <v>1</v>
      </c>
      <c r="AD181" s="469"/>
      <c r="AE181" s="588">
        <v>1</v>
      </c>
      <c r="AF181" s="588"/>
      <c r="AG181" s="588"/>
      <c r="AH181" s="588"/>
      <c r="AI181" s="588"/>
      <c r="AJ181" s="588"/>
      <c r="AK181" s="588"/>
      <c r="AL181" s="9">
        <v>0</v>
      </c>
      <c r="AM181" s="242" t="s">
        <v>532</v>
      </c>
      <c r="AN181" s="588">
        <v>1</v>
      </c>
      <c r="AO181" s="469"/>
      <c r="AP181" s="588"/>
      <c r="AQ181" s="588">
        <v>1</v>
      </c>
      <c r="AR181" s="588"/>
      <c r="AS181" s="588"/>
      <c r="AT181" s="588"/>
      <c r="AU181" s="588"/>
      <c r="AV181" s="588"/>
      <c r="AW181" s="9">
        <v>0.48609999999999998</v>
      </c>
      <c r="AX181" s="242" t="s">
        <v>41</v>
      </c>
      <c r="AY181" s="588"/>
      <c r="AZ181" s="588">
        <v>1</v>
      </c>
      <c r="BA181" s="588"/>
      <c r="BB181" s="588"/>
      <c r="BC181" s="588">
        <v>1</v>
      </c>
      <c r="BD181" s="588"/>
      <c r="BE181" s="588"/>
      <c r="BF181" s="588"/>
      <c r="BG181" s="588"/>
      <c r="BH181" s="9">
        <v>1</v>
      </c>
      <c r="BI181" s="242" t="s">
        <v>668</v>
      </c>
      <c r="BJ181" s="491"/>
    </row>
    <row r="182" spans="1:62" s="18" customFormat="1" ht="27.75" hidden="1" customHeight="1">
      <c r="A182" s="517"/>
      <c r="B182" s="590" t="s">
        <v>513</v>
      </c>
      <c r="C182" s="44" t="s">
        <v>780</v>
      </c>
      <c r="D182" s="44" t="s">
        <v>535</v>
      </c>
      <c r="E182" s="126" t="s">
        <v>87</v>
      </c>
      <c r="F182" s="123" t="s">
        <v>740</v>
      </c>
      <c r="G182" s="588"/>
      <c r="H182" s="588"/>
      <c r="I182" s="9"/>
      <c r="J182" s="242"/>
      <c r="K182" s="588"/>
      <c r="L182" s="588"/>
      <c r="M182" s="588">
        <v>24</v>
      </c>
      <c r="N182" s="588"/>
      <c r="O182" s="588"/>
      <c r="P182" s="588"/>
      <c r="Q182" s="9">
        <v>0.3054</v>
      </c>
      <c r="R182" s="242" t="s">
        <v>41</v>
      </c>
      <c r="S182" s="588"/>
      <c r="T182" s="588"/>
      <c r="U182" s="588"/>
      <c r="V182" s="588">
        <v>24</v>
      </c>
      <c r="W182" s="588"/>
      <c r="X182" s="588"/>
      <c r="Y182" s="588"/>
      <c r="Z182" s="9">
        <v>0.3054</v>
      </c>
      <c r="AA182" s="242" t="s">
        <v>41</v>
      </c>
      <c r="AB182" s="242"/>
      <c r="AC182" s="588">
        <v>24</v>
      </c>
      <c r="AD182" s="469"/>
      <c r="AE182" s="588"/>
      <c r="AF182" s="588">
        <v>24</v>
      </c>
      <c r="AG182" s="588"/>
      <c r="AH182" s="588"/>
      <c r="AI182" s="588"/>
      <c r="AJ182" s="588"/>
      <c r="AK182" s="588"/>
      <c r="AL182" s="9">
        <v>0.91469999999999996</v>
      </c>
      <c r="AM182" s="242" t="s">
        <v>41</v>
      </c>
      <c r="AN182" s="588">
        <v>24</v>
      </c>
      <c r="AO182" s="469"/>
      <c r="AP182" s="588"/>
      <c r="AQ182" s="588"/>
      <c r="AR182" s="588">
        <v>24</v>
      </c>
      <c r="AS182" s="588"/>
      <c r="AT182" s="588"/>
      <c r="AU182" s="588"/>
      <c r="AV182" s="588"/>
      <c r="AW182" s="9">
        <v>1</v>
      </c>
      <c r="AX182" s="242" t="s">
        <v>668</v>
      </c>
      <c r="AY182" s="588"/>
      <c r="AZ182" s="469"/>
      <c r="BA182" s="588"/>
      <c r="BB182" s="588"/>
      <c r="BC182" s="588"/>
      <c r="BD182" s="588"/>
      <c r="BE182" s="588"/>
      <c r="BF182" s="588"/>
      <c r="BG182" s="588"/>
      <c r="BH182" s="9">
        <v>1</v>
      </c>
      <c r="BI182" s="242" t="s">
        <v>668</v>
      </c>
      <c r="BJ182" s="491"/>
    </row>
    <row r="183" spans="1:62" s="18" customFormat="1" ht="27.75" customHeight="1">
      <c r="A183" s="517"/>
      <c r="B183" s="590" t="s">
        <v>513</v>
      </c>
      <c r="C183" s="44" t="s">
        <v>780</v>
      </c>
      <c r="D183" s="44" t="s">
        <v>535</v>
      </c>
      <c r="E183" s="126" t="s">
        <v>87</v>
      </c>
      <c r="F183" s="123" t="s">
        <v>740</v>
      </c>
      <c r="G183" s="588"/>
      <c r="H183" s="588"/>
      <c r="I183" s="9"/>
      <c r="J183" s="242"/>
      <c r="K183" s="588"/>
      <c r="L183" s="588">
        <v>3</v>
      </c>
      <c r="M183" s="588"/>
      <c r="N183" s="588"/>
      <c r="O183" s="588"/>
      <c r="P183" s="588"/>
      <c r="Q183" s="9">
        <v>0</v>
      </c>
      <c r="R183" s="242" t="s">
        <v>532</v>
      </c>
      <c r="S183" s="588"/>
      <c r="T183" s="588"/>
      <c r="U183" s="588">
        <v>3</v>
      </c>
      <c r="V183" s="588"/>
      <c r="W183" s="588"/>
      <c r="X183" s="588"/>
      <c r="Y183" s="588"/>
      <c r="Z183" s="9">
        <v>0</v>
      </c>
      <c r="AA183" s="242" t="s">
        <v>532</v>
      </c>
      <c r="AB183" s="242"/>
      <c r="AC183" s="588">
        <v>3</v>
      </c>
      <c r="AD183" s="469"/>
      <c r="AE183" s="588">
        <v>3</v>
      </c>
      <c r="AF183" s="588"/>
      <c r="AG183" s="588"/>
      <c r="AH183" s="588"/>
      <c r="AI183" s="588"/>
      <c r="AJ183" s="588"/>
      <c r="AK183" s="588"/>
      <c r="AL183" s="9">
        <v>0</v>
      </c>
      <c r="AM183" s="242" t="s">
        <v>532</v>
      </c>
      <c r="AN183" s="588">
        <v>3</v>
      </c>
      <c r="AO183" s="469"/>
      <c r="AP183" s="588">
        <v>3</v>
      </c>
      <c r="AQ183" s="588"/>
      <c r="AR183" s="588"/>
      <c r="AS183" s="588"/>
      <c r="AT183" s="588"/>
      <c r="AU183" s="588"/>
      <c r="AV183" s="588"/>
      <c r="AW183" s="9">
        <v>0</v>
      </c>
      <c r="AX183" s="242" t="s">
        <v>532</v>
      </c>
      <c r="AY183" s="588"/>
      <c r="AZ183" s="588">
        <v>3</v>
      </c>
      <c r="BA183" s="588">
        <v>3</v>
      </c>
      <c r="BB183" s="588"/>
      <c r="BC183" s="588"/>
      <c r="BD183" s="588"/>
      <c r="BE183" s="588"/>
      <c r="BF183" s="588"/>
      <c r="BG183" s="588"/>
      <c r="BH183" s="9">
        <v>0</v>
      </c>
      <c r="BI183" s="242" t="s">
        <v>532</v>
      </c>
      <c r="BJ183" s="491"/>
    </row>
    <row r="184" spans="1:62" s="18" customFormat="1" ht="27.75" customHeight="1">
      <c r="A184" s="517"/>
      <c r="B184" s="590" t="s">
        <v>513</v>
      </c>
      <c r="C184" s="44" t="s">
        <v>781</v>
      </c>
      <c r="D184" s="44" t="s">
        <v>782</v>
      </c>
      <c r="E184" s="403" t="s">
        <v>79</v>
      </c>
      <c r="F184" s="123" t="s">
        <v>740</v>
      </c>
      <c r="G184" s="588"/>
      <c r="H184" s="588"/>
      <c r="I184" s="9"/>
      <c r="J184" s="242"/>
      <c r="K184" s="588"/>
      <c r="L184" s="588">
        <v>52</v>
      </c>
      <c r="M184" s="588"/>
      <c r="N184" s="588"/>
      <c r="O184" s="588"/>
      <c r="P184" s="588"/>
      <c r="Q184" s="9">
        <v>0</v>
      </c>
      <c r="R184" s="242" t="s">
        <v>532</v>
      </c>
      <c r="S184" s="588"/>
      <c r="T184" s="588"/>
      <c r="U184" s="588">
        <v>52</v>
      </c>
      <c r="V184" s="588"/>
      <c r="W184" s="588"/>
      <c r="X184" s="588"/>
      <c r="Y184" s="588"/>
      <c r="Z184" s="9">
        <v>0</v>
      </c>
      <c r="AA184" s="242" t="s">
        <v>532</v>
      </c>
      <c r="AB184" s="242"/>
      <c r="AC184" s="588">
        <f>52-1</f>
        <v>51</v>
      </c>
      <c r="AD184" s="469"/>
      <c r="AE184" s="588"/>
      <c r="AF184" s="588">
        <v>51</v>
      </c>
      <c r="AG184" s="588"/>
      <c r="AH184" s="588"/>
      <c r="AI184" s="588"/>
      <c r="AJ184" s="588"/>
      <c r="AK184" s="588"/>
      <c r="AL184" s="9">
        <v>0.47610000000000002</v>
      </c>
      <c r="AM184" s="242" t="s">
        <v>41</v>
      </c>
      <c r="AN184" s="588">
        <f>52-1</f>
        <v>51</v>
      </c>
      <c r="AO184" s="469"/>
      <c r="AP184" s="588"/>
      <c r="AQ184" s="588">
        <v>51</v>
      </c>
      <c r="AR184" s="588"/>
      <c r="AS184" s="588"/>
      <c r="AT184" s="588"/>
      <c r="AU184" s="588"/>
      <c r="AV184" s="588"/>
      <c r="AW184" s="9">
        <v>0.49569999999999997</v>
      </c>
      <c r="AX184" s="242" t="s">
        <v>41</v>
      </c>
      <c r="AY184" s="588"/>
      <c r="AZ184" s="588">
        <f>52-1</f>
        <v>51</v>
      </c>
      <c r="BA184" s="588"/>
      <c r="BB184" s="588">
        <v>51</v>
      </c>
      <c r="BC184" s="588"/>
      <c r="BD184" s="588"/>
      <c r="BE184" s="588"/>
      <c r="BF184" s="588"/>
      <c r="BG184" s="588"/>
      <c r="BH184" s="9">
        <v>0.8105</v>
      </c>
      <c r="BI184" s="242" t="s">
        <v>41</v>
      </c>
      <c r="BJ184" s="491"/>
    </row>
    <row r="185" spans="1:62" s="18" customFormat="1" ht="27.75" customHeight="1">
      <c r="A185" s="517"/>
      <c r="B185" s="590" t="s">
        <v>513</v>
      </c>
      <c r="C185" s="44" t="s">
        <v>781</v>
      </c>
      <c r="D185" s="44" t="s">
        <v>782</v>
      </c>
      <c r="E185" s="403" t="s">
        <v>79</v>
      </c>
      <c r="F185" s="123" t="s">
        <v>740</v>
      </c>
      <c r="G185" s="588"/>
      <c r="H185" s="588"/>
      <c r="I185" s="9"/>
      <c r="J185" s="242"/>
      <c r="K185" s="588"/>
      <c r="L185" s="588"/>
      <c r="M185" s="588"/>
      <c r="N185" s="588"/>
      <c r="O185" s="588"/>
      <c r="P185" s="588"/>
      <c r="Q185" s="9"/>
      <c r="R185" s="242"/>
      <c r="S185" s="588"/>
      <c r="T185" s="588"/>
      <c r="U185" s="588"/>
      <c r="V185" s="588"/>
      <c r="W185" s="588"/>
      <c r="X185" s="588"/>
      <c r="Y185" s="588"/>
      <c r="Z185" s="9"/>
      <c r="AA185" s="242"/>
      <c r="AB185" s="242"/>
      <c r="AC185" s="588">
        <v>1</v>
      </c>
      <c r="AD185" s="469"/>
      <c r="AE185" s="588">
        <v>1</v>
      </c>
      <c r="AF185" s="588"/>
      <c r="AG185" s="588"/>
      <c r="AH185" s="588"/>
      <c r="AI185" s="588"/>
      <c r="AJ185" s="588"/>
      <c r="AK185" s="588"/>
      <c r="AL185" s="9">
        <v>0</v>
      </c>
      <c r="AM185" s="242" t="s">
        <v>532</v>
      </c>
      <c r="AN185" s="588">
        <v>1</v>
      </c>
      <c r="AO185" s="469"/>
      <c r="AP185" s="588"/>
      <c r="AQ185" s="588">
        <v>1</v>
      </c>
      <c r="AR185" s="588"/>
      <c r="AS185" s="588"/>
      <c r="AT185" s="588"/>
      <c r="AU185" s="588"/>
      <c r="AV185" s="588"/>
      <c r="AW185" s="9">
        <v>0.49569999999999997</v>
      </c>
      <c r="AX185" s="242" t="s">
        <v>41</v>
      </c>
      <c r="AY185" s="588"/>
      <c r="AZ185" s="588">
        <v>1</v>
      </c>
      <c r="BA185" s="588"/>
      <c r="BB185" s="588">
        <v>1</v>
      </c>
      <c r="BC185" s="588"/>
      <c r="BD185" s="588"/>
      <c r="BE185" s="588"/>
      <c r="BF185" s="588"/>
      <c r="BG185" s="588"/>
      <c r="BH185" s="9">
        <v>0.8105</v>
      </c>
      <c r="BI185" s="242" t="s">
        <v>41</v>
      </c>
      <c r="BJ185" s="491"/>
    </row>
    <row r="186" spans="1:62" s="18" customFormat="1" ht="27.75" customHeight="1">
      <c r="A186" s="517"/>
      <c r="B186" s="590" t="s">
        <v>513</v>
      </c>
      <c r="C186" s="44" t="s">
        <v>783</v>
      </c>
      <c r="D186" s="618" t="s">
        <v>791</v>
      </c>
      <c r="E186" s="403" t="s">
        <v>87</v>
      </c>
      <c r="F186" s="123" t="s">
        <v>742</v>
      </c>
      <c r="G186" s="588"/>
      <c r="H186" s="588"/>
      <c r="I186" s="9"/>
      <c r="J186" s="242"/>
      <c r="K186" s="588"/>
      <c r="L186" s="588">
        <v>54</v>
      </c>
      <c r="M186" s="588"/>
      <c r="N186" s="588"/>
      <c r="O186" s="588"/>
      <c r="P186" s="588"/>
      <c r="Q186" s="9">
        <v>0</v>
      </c>
      <c r="R186" s="242" t="s">
        <v>532</v>
      </c>
      <c r="S186" s="588"/>
      <c r="T186" s="588"/>
      <c r="U186" s="588">
        <v>54</v>
      </c>
      <c r="V186" s="588"/>
      <c r="W186" s="588"/>
      <c r="X186" s="588"/>
      <c r="Y186" s="588"/>
      <c r="Z186" s="9">
        <v>0</v>
      </c>
      <c r="AA186" s="242" t="s">
        <v>532</v>
      </c>
      <c r="AB186" s="242"/>
      <c r="AC186" s="588">
        <v>54</v>
      </c>
      <c r="AD186" s="469"/>
      <c r="AE186" s="588"/>
      <c r="AF186" s="588">
        <v>54</v>
      </c>
      <c r="AG186" s="588"/>
      <c r="AH186" s="588"/>
      <c r="AI186" s="588"/>
      <c r="AJ186" s="588"/>
      <c r="AK186" s="588"/>
      <c r="AL186" s="9">
        <v>0.43769999999999998</v>
      </c>
      <c r="AM186" s="242" t="s">
        <v>41</v>
      </c>
      <c r="AN186" s="588">
        <v>54</v>
      </c>
      <c r="AO186" s="469"/>
      <c r="AP186" s="588"/>
      <c r="AQ186" s="588"/>
      <c r="AR186" s="588"/>
      <c r="AS186" s="588"/>
      <c r="AT186" s="588">
        <v>54</v>
      </c>
      <c r="AU186" s="588"/>
      <c r="AV186" s="588"/>
      <c r="AW186" s="9">
        <v>0.43769999999999998</v>
      </c>
      <c r="AX186" s="242" t="s">
        <v>1010</v>
      </c>
      <c r="AY186" s="588"/>
      <c r="AZ186" s="588">
        <v>54</v>
      </c>
      <c r="BA186" s="588"/>
      <c r="BB186" s="588">
        <v>54</v>
      </c>
      <c r="BC186" s="588"/>
      <c r="BD186" s="588"/>
      <c r="BE186" s="588"/>
      <c r="BF186" s="588"/>
      <c r="BG186" s="588"/>
      <c r="BH186" s="9">
        <v>0.90400000000000003</v>
      </c>
      <c r="BI186" s="242" t="s">
        <v>41</v>
      </c>
      <c r="BJ186" s="494" t="s">
        <v>1341</v>
      </c>
    </row>
    <row r="187" spans="1:62" s="18" customFormat="1" ht="30.75" customHeight="1">
      <c r="A187" s="517"/>
      <c r="B187" s="590" t="s">
        <v>513</v>
      </c>
      <c r="C187" s="405" t="s">
        <v>784</v>
      </c>
      <c r="D187" s="405" t="s">
        <v>154</v>
      </c>
      <c r="E187" s="403" t="s">
        <v>785</v>
      </c>
      <c r="F187" s="123" t="s">
        <v>742</v>
      </c>
      <c r="G187" s="588"/>
      <c r="H187" s="588"/>
      <c r="I187" s="9"/>
      <c r="J187" s="242"/>
      <c r="K187" s="588"/>
      <c r="L187" s="25">
        <v>42</v>
      </c>
      <c r="M187" s="25"/>
      <c r="N187" s="25"/>
      <c r="O187" s="25"/>
      <c r="P187" s="25"/>
      <c r="Q187" s="9">
        <v>0</v>
      </c>
      <c r="R187" s="242" t="s">
        <v>532</v>
      </c>
      <c r="S187" s="588"/>
      <c r="T187" s="588"/>
      <c r="U187" s="25">
        <v>42</v>
      </c>
      <c r="V187" s="25"/>
      <c r="W187" s="25"/>
      <c r="X187" s="25"/>
      <c r="Y187" s="25"/>
      <c r="Z187" s="9">
        <v>0</v>
      </c>
      <c r="AA187" s="242" t="s">
        <v>532</v>
      </c>
      <c r="AB187" s="242"/>
      <c r="AC187" s="588">
        <f>42-4</f>
        <v>38</v>
      </c>
      <c r="AD187" s="469"/>
      <c r="AE187" s="34"/>
      <c r="AF187" s="34">
        <v>38</v>
      </c>
      <c r="AG187" s="25"/>
      <c r="AH187" s="25"/>
      <c r="AI187" s="25"/>
      <c r="AJ187" s="25"/>
      <c r="AK187" s="25"/>
      <c r="AL187" s="9">
        <v>0</v>
      </c>
      <c r="AM187" s="242" t="s">
        <v>41</v>
      </c>
      <c r="AN187" s="588">
        <f>42-4</f>
        <v>38</v>
      </c>
      <c r="AO187" s="469"/>
      <c r="AP187" s="34"/>
      <c r="AQ187" s="34"/>
      <c r="AR187" s="25"/>
      <c r="AS187" s="25"/>
      <c r="AT187" s="25"/>
      <c r="AU187" s="34">
        <v>38</v>
      </c>
      <c r="AV187" s="25"/>
      <c r="AW187" s="9">
        <v>8.2000000000000003E-2</v>
      </c>
      <c r="AX187" s="242" t="s">
        <v>1059</v>
      </c>
      <c r="AY187" s="588"/>
      <c r="AZ187" s="588">
        <f>42-4</f>
        <v>38</v>
      </c>
      <c r="BA187" s="34"/>
      <c r="BB187" s="34"/>
      <c r="BC187" s="25"/>
      <c r="BD187" s="25"/>
      <c r="BE187" s="34">
        <v>38</v>
      </c>
      <c r="BF187" s="34"/>
      <c r="BG187" s="25"/>
      <c r="BH187" s="9">
        <v>8.3599999999999994E-2</v>
      </c>
      <c r="BI187" s="242" t="s">
        <v>1010</v>
      </c>
      <c r="BJ187" s="491"/>
    </row>
    <row r="188" spans="1:62" s="18" customFormat="1" ht="33" customHeight="1">
      <c r="A188" s="517"/>
      <c r="B188" s="590" t="s">
        <v>513</v>
      </c>
      <c r="C188" s="405" t="s">
        <v>784</v>
      </c>
      <c r="D188" s="405" t="s">
        <v>154</v>
      </c>
      <c r="E188" s="403" t="s">
        <v>785</v>
      </c>
      <c r="F188" s="123" t="s">
        <v>742</v>
      </c>
      <c r="G188" s="588"/>
      <c r="H188" s="588"/>
      <c r="I188" s="9"/>
      <c r="J188" s="242"/>
      <c r="K188" s="588"/>
      <c r="L188" s="25"/>
      <c r="M188" s="25"/>
      <c r="N188" s="25"/>
      <c r="O188" s="25"/>
      <c r="P188" s="25"/>
      <c r="Q188" s="9"/>
      <c r="R188" s="242"/>
      <c r="S188" s="588"/>
      <c r="T188" s="588"/>
      <c r="U188" s="25"/>
      <c r="V188" s="25"/>
      <c r="W188" s="25"/>
      <c r="X188" s="25"/>
      <c r="Y188" s="25"/>
      <c r="Z188" s="9"/>
      <c r="AA188" s="242"/>
      <c r="AB188" s="242"/>
      <c r="AC188" s="588">
        <v>4</v>
      </c>
      <c r="AD188" s="469"/>
      <c r="AE188" s="34">
        <v>4</v>
      </c>
      <c r="AF188" s="25"/>
      <c r="AG188" s="25"/>
      <c r="AH188" s="25"/>
      <c r="AI188" s="25"/>
      <c r="AJ188" s="25"/>
      <c r="AK188" s="25"/>
      <c r="AL188" s="9">
        <v>0</v>
      </c>
      <c r="AM188" s="242" t="s">
        <v>532</v>
      </c>
      <c r="AN188" s="588">
        <v>4</v>
      </c>
      <c r="AO188" s="469"/>
      <c r="AP188" s="34">
        <v>4</v>
      </c>
      <c r="AQ188" s="25"/>
      <c r="AR188" s="25"/>
      <c r="AS188" s="25"/>
      <c r="AT188" s="25"/>
      <c r="AU188" s="25"/>
      <c r="AV188" s="25"/>
      <c r="AW188" s="9">
        <v>0</v>
      </c>
      <c r="AX188" s="242" t="s">
        <v>532</v>
      </c>
      <c r="AY188" s="588"/>
      <c r="AZ188" s="588">
        <v>4</v>
      </c>
      <c r="BA188" s="34"/>
      <c r="BB188" s="25"/>
      <c r="BC188" s="25"/>
      <c r="BD188" s="25"/>
      <c r="BE188" s="34">
        <v>4</v>
      </c>
      <c r="BF188" s="25"/>
      <c r="BG188" s="25"/>
      <c r="BH188" s="9">
        <v>8.3599999999999994E-2</v>
      </c>
      <c r="BI188" s="242" t="s">
        <v>1010</v>
      </c>
      <c r="BJ188" s="491"/>
    </row>
    <row r="189" spans="1:62" s="18" customFormat="1" ht="28.5" customHeight="1">
      <c r="A189" s="517"/>
      <c r="B189" s="590" t="s">
        <v>513</v>
      </c>
      <c r="C189" s="421" t="s">
        <v>1076</v>
      </c>
      <c r="D189" s="405" t="s">
        <v>1077</v>
      </c>
      <c r="E189" s="403" t="s">
        <v>1078</v>
      </c>
      <c r="F189" s="123" t="s">
        <v>1079</v>
      </c>
      <c r="G189" s="588"/>
      <c r="H189" s="588"/>
      <c r="I189" s="9"/>
      <c r="J189" s="242"/>
      <c r="K189" s="588"/>
      <c r="L189" s="25"/>
      <c r="M189" s="25"/>
      <c r="N189" s="25"/>
      <c r="O189" s="25"/>
      <c r="P189" s="25"/>
      <c r="Q189" s="9"/>
      <c r="R189" s="242"/>
      <c r="S189" s="588"/>
      <c r="T189" s="588"/>
      <c r="U189" s="25"/>
      <c r="V189" s="25"/>
      <c r="W189" s="25"/>
      <c r="X189" s="25"/>
      <c r="Y189" s="25"/>
      <c r="Z189" s="9"/>
      <c r="AA189" s="242"/>
      <c r="AB189" s="242"/>
      <c r="AC189" s="588">
        <v>3</v>
      </c>
      <c r="AD189" s="588"/>
      <c r="AE189" s="34"/>
      <c r="AF189" s="25"/>
      <c r="AG189" s="588">
        <v>3</v>
      </c>
      <c r="AH189" s="25"/>
      <c r="AI189" s="25"/>
      <c r="AJ189" s="25"/>
      <c r="AK189" s="25"/>
      <c r="AL189" s="9">
        <v>1</v>
      </c>
      <c r="AM189" s="242" t="s">
        <v>668</v>
      </c>
      <c r="AN189" s="588">
        <v>3</v>
      </c>
      <c r="AO189" s="588"/>
      <c r="AP189" s="34"/>
      <c r="AQ189" s="25"/>
      <c r="AR189" s="588">
        <v>3</v>
      </c>
      <c r="AS189" s="25"/>
      <c r="AT189" s="25"/>
      <c r="AU189" s="25"/>
      <c r="AV189" s="25"/>
      <c r="AW189" s="9">
        <v>1</v>
      </c>
      <c r="AX189" s="242" t="s">
        <v>668</v>
      </c>
      <c r="AY189" s="588"/>
      <c r="AZ189" s="588"/>
      <c r="BA189" s="34"/>
      <c r="BB189" s="25"/>
      <c r="BC189" s="588"/>
      <c r="BD189" s="25"/>
      <c r="BE189" s="25"/>
      <c r="BF189" s="25"/>
      <c r="BG189" s="25"/>
      <c r="BH189" s="9">
        <v>1</v>
      </c>
      <c r="BI189" s="242" t="s">
        <v>668</v>
      </c>
      <c r="BJ189" s="491" t="s">
        <v>1093</v>
      </c>
    </row>
    <row r="190" spans="1:62" s="18" customFormat="1" ht="36.75" customHeight="1">
      <c r="A190" s="517"/>
      <c r="B190" s="590" t="s">
        <v>513</v>
      </c>
      <c r="C190" s="421" t="s">
        <v>114</v>
      </c>
      <c r="D190" s="229" t="s">
        <v>48</v>
      </c>
      <c r="E190" s="403" t="s">
        <v>87</v>
      </c>
      <c r="F190" s="123" t="s">
        <v>1041</v>
      </c>
      <c r="G190" s="588"/>
      <c r="H190" s="588"/>
      <c r="I190" s="9"/>
      <c r="J190" s="242"/>
      <c r="K190" s="588"/>
      <c r="L190" s="25"/>
      <c r="M190" s="25"/>
      <c r="N190" s="25"/>
      <c r="O190" s="25"/>
      <c r="P190" s="25"/>
      <c r="Q190" s="9"/>
      <c r="R190" s="242"/>
      <c r="S190" s="588"/>
      <c r="T190" s="588"/>
      <c r="U190" s="25"/>
      <c r="V190" s="25"/>
      <c r="W190" s="25"/>
      <c r="X190" s="25"/>
      <c r="Y190" s="25"/>
      <c r="Z190" s="9"/>
      <c r="AA190" s="242"/>
      <c r="AB190" s="242"/>
      <c r="AC190" s="588">
        <v>4</v>
      </c>
      <c r="AD190" s="469"/>
      <c r="AE190" s="34">
        <v>4</v>
      </c>
      <c r="AF190" s="25"/>
      <c r="AG190" s="25"/>
      <c r="AH190" s="25"/>
      <c r="AI190" s="25"/>
      <c r="AJ190" s="25"/>
      <c r="AK190" s="25"/>
      <c r="AL190" s="9">
        <v>0</v>
      </c>
      <c r="AM190" s="242" t="s">
        <v>532</v>
      </c>
      <c r="AN190" s="588">
        <v>4</v>
      </c>
      <c r="AO190" s="469"/>
      <c r="AP190" s="34"/>
      <c r="AQ190" s="34"/>
      <c r="AR190" s="34">
        <v>4</v>
      </c>
      <c r="AS190" s="25"/>
      <c r="AT190" s="25"/>
      <c r="AU190" s="25"/>
      <c r="AV190" s="25"/>
      <c r="AW190" s="9">
        <v>1</v>
      </c>
      <c r="AX190" s="242" t="s">
        <v>668</v>
      </c>
      <c r="AY190" s="588"/>
      <c r="AZ190" s="588"/>
      <c r="BA190" s="34"/>
      <c r="BB190" s="34"/>
      <c r="BC190" s="34"/>
      <c r="BD190" s="25"/>
      <c r="BE190" s="25"/>
      <c r="BF190" s="25"/>
      <c r="BG190" s="25"/>
      <c r="BH190" s="9">
        <v>1</v>
      </c>
      <c r="BI190" s="242" t="s">
        <v>668</v>
      </c>
      <c r="BJ190" s="421" t="s">
        <v>1093</v>
      </c>
    </row>
    <row r="191" spans="1:62" s="18" customFormat="1" ht="28.5" customHeight="1">
      <c r="A191" s="517"/>
      <c r="B191" s="590" t="s">
        <v>513</v>
      </c>
      <c r="C191" s="421" t="s">
        <v>1118</v>
      </c>
      <c r="D191" s="229" t="s">
        <v>572</v>
      </c>
      <c r="E191" s="403" t="s">
        <v>87</v>
      </c>
      <c r="F191" s="399" t="s">
        <v>685</v>
      </c>
      <c r="G191" s="588"/>
      <c r="H191" s="588"/>
      <c r="I191" s="9"/>
      <c r="J191" s="242"/>
      <c r="K191" s="588"/>
      <c r="L191" s="25"/>
      <c r="M191" s="25"/>
      <c r="N191" s="25"/>
      <c r="O191" s="25"/>
      <c r="P191" s="25"/>
      <c r="Q191" s="9"/>
      <c r="R191" s="242"/>
      <c r="S191" s="588"/>
      <c r="T191" s="588"/>
      <c r="U191" s="25"/>
      <c r="V191" s="25"/>
      <c r="W191" s="25"/>
      <c r="X191" s="25"/>
      <c r="Y191" s="25"/>
      <c r="Z191" s="9"/>
      <c r="AA191" s="242"/>
      <c r="AB191" s="242"/>
      <c r="AC191" s="588">
        <v>43</v>
      </c>
      <c r="AD191" s="588"/>
      <c r="AE191" s="34"/>
      <c r="AF191" s="25"/>
      <c r="AG191" s="588">
        <v>43</v>
      </c>
      <c r="AH191" s="25"/>
      <c r="AI191" s="25"/>
      <c r="AJ191" s="25"/>
      <c r="AK191" s="25"/>
      <c r="AL191" s="9">
        <v>1</v>
      </c>
      <c r="AM191" s="242" t="s">
        <v>668</v>
      </c>
      <c r="AN191" s="588">
        <v>43</v>
      </c>
      <c r="AO191" s="588"/>
      <c r="AP191" s="34"/>
      <c r="AQ191" s="25"/>
      <c r="AR191" s="588">
        <v>43</v>
      </c>
      <c r="AS191" s="25"/>
      <c r="AT191" s="25"/>
      <c r="AU191" s="25"/>
      <c r="AV191" s="25"/>
      <c r="AW191" s="9">
        <v>1</v>
      </c>
      <c r="AX191" s="242" t="s">
        <v>668</v>
      </c>
      <c r="AY191" s="588"/>
      <c r="AZ191" s="588"/>
      <c r="BA191" s="34"/>
      <c r="BB191" s="25"/>
      <c r="BC191" s="588"/>
      <c r="BD191" s="25"/>
      <c r="BE191" s="25"/>
      <c r="BF191" s="25"/>
      <c r="BG191" s="25"/>
      <c r="BH191" s="9">
        <v>1</v>
      </c>
      <c r="BI191" s="242" t="s">
        <v>668</v>
      </c>
      <c r="BJ191" s="491"/>
    </row>
    <row r="192" spans="1:62" s="18" customFormat="1" ht="36" customHeight="1">
      <c r="A192" s="517"/>
      <c r="B192" s="590" t="s">
        <v>513</v>
      </c>
      <c r="C192" s="421" t="s">
        <v>1118</v>
      </c>
      <c r="D192" s="229" t="s">
        <v>109</v>
      </c>
      <c r="E192" s="403" t="s">
        <v>87</v>
      </c>
      <c r="F192" s="399" t="s">
        <v>685</v>
      </c>
      <c r="G192" s="588"/>
      <c r="H192" s="588"/>
      <c r="I192" s="9"/>
      <c r="J192" s="242"/>
      <c r="K192" s="588"/>
      <c r="L192" s="25"/>
      <c r="M192" s="25"/>
      <c r="N192" s="25"/>
      <c r="O192" s="25"/>
      <c r="P192" s="25"/>
      <c r="Q192" s="9"/>
      <c r="R192" s="242"/>
      <c r="S192" s="588"/>
      <c r="T192" s="588"/>
      <c r="U192" s="25"/>
      <c r="V192" s="25"/>
      <c r="W192" s="25"/>
      <c r="X192" s="25"/>
      <c r="Y192" s="25"/>
      <c r="Z192" s="9"/>
      <c r="AA192" s="242"/>
      <c r="AB192" s="242"/>
      <c r="AC192" s="588"/>
      <c r="AD192" s="588">
        <v>2</v>
      </c>
      <c r="AE192" s="588">
        <v>2</v>
      </c>
      <c r="AF192" s="25"/>
      <c r="AG192" s="25"/>
      <c r="AH192" s="25"/>
      <c r="AI192" s="25"/>
      <c r="AJ192" s="25"/>
      <c r="AK192" s="25"/>
      <c r="AL192" s="9">
        <v>0</v>
      </c>
      <c r="AM192" s="242" t="s">
        <v>532</v>
      </c>
      <c r="AN192" s="588"/>
      <c r="AO192" s="588">
        <v>2</v>
      </c>
      <c r="AP192" s="588">
        <v>2</v>
      </c>
      <c r="AQ192" s="25"/>
      <c r="AR192" s="25"/>
      <c r="AS192" s="25"/>
      <c r="AT192" s="25"/>
      <c r="AU192" s="25"/>
      <c r="AV192" s="25"/>
      <c r="AW192" s="9">
        <v>0</v>
      </c>
      <c r="AX192" s="242" t="s">
        <v>532</v>
      </c>
      <c r="AY192" s="588"/>
      <c r="AZ192" s="588">
        <v>2</v>
      </c>
      <c r="BA192" s="588">
        <v>2</v>
      </c>
      <c r="BB192" s="25"/>
      <c r="BC192" s="25"/>
      <c r="BD192" s="25"/>
      <c r="BE192" s="25"/>
      <c r="BF192" s="25"/>
      <c r="BG192" s="25"/>
      <c r="BH192" s="9">
        <v>0</v>
      </c>
      <c r="BI192" s="242" t="s">
        <v>532</v>
      </c>
      <c r="BJ192" s="421" t="s">
        <v>1122</v>
      </c>
    </row>
    <row r="193" spans="1:62" s="18" customFormat="1" ht="28.5" customHeight="1">
      <c r="A193" s="517"/>
      <c r="B193" s="590" t="s">
        <v>513</v>
      </c>
      <c r="C193" s="421" t="s">
        <v>98</v>
      </c>
      <c r="D193" s="229" t="s">
        <v>1160</v>
      </c>
      <c r="E193" s="403" t="s">
        <v>92</v>
      </c>
      <c r="F193" s="399" t="s">
        <v>1151</v>
      </c>
      <c r="G193" s="588"/>
      <c r="H193" s="588"/>
      <c r="I193" s="9"/>
      <c r="J193" s="242"/>
      <c r="K193" s="588"/>
      <c r="L193" s="25"/>
      <c r="M193" s="25"/>
      <c r="N193" s="25"/>
      <c r="O193" s="25"/>
      <c r="P193" s="25"/>
      <c r="Q193" s="9"/>
      <c r="R193" s="242"/>
      <c r="S193" s="588"/>
      <c r="T193" s="588"/>
      <c r="U193" s="25"/>
      <c r="V193" s="25"/>
      <c r="W193" s="25"/>
      <c r="X193" s="25"/>
      <c r="Y193" s="25"/>
      <c r="Z193" s="9"/>
      <c r="AA193" s="242"/>
      <c r="AB193" s="242"/>
      <c r="AC193" s="588"/>
      <c r="AD193" s="588"/>
      <c r="AE193" s="588"/>
      <c r="AF193" s="583"/>
      <c r="AG193" s="587"/>
      <c r="AH193" s="583"/>
      <c r="AI193" s="587"/>
      <c r="AJ193" s="25"/>
      <c r="AK193" s="25"/>
      <c r="AL193" s="9"/>
      <c r="AM193" s="242"/>
      <c r="AN193" s="588"/>
      <c r="AO193" s="588">
        <v>9</v>
      </c>
      <c r="AP193" s="588"/>
      <c r="AQ193" s="588">
        <v>9</v>
      </c>
      <c r="AR193" s="25"/>
      <c r="AS193" s="25"/>
      <c r="AT193" s="25"/>
      <c r="AU193" s="25"/>
      <c r="AV193" s="25"/>
      <c r="AW193" s="9">
        <v>0.18</v>
      </c>
      <c r="AX193" s="242" t="s">
        <v>41</v>
      </c>
      <c r="AY193" s="289">
        <v>9</v>
      </c>
      <c r="AZ193" s="588"/>
      <c r="BA193" s="588"/>
      <c r="BB193" s="588">
        <v>9</v>
      </c>
      <c r="BC193" s="25"/>
      <c r="BD193" s="25"/>
      <c r="BE193" s="25"/>
      <c r="BF193" s="25"/>
      <c r="BG193" s="25"/>
      <c r="BH193" s="9">
        <v>0.57279999999999998</v>
      </c>
      <c r="BI193" s="242" t="s">
        <v>41</v>
      </c>
      <c r="BJ193" s="491"/>
    </row>
    <row r="194" spans="1:62" s="18" customFormat="1" ht="28.5" customHeight="1">
      <c r="A194" s="517"/>
      <c r="B194" s="590" t="s">
        <v>513</v>
      </c>
      <c r="C194" s="421" t="s">
        <v>1187</v>
      </c>
      <c r="D194" s="229" t="s">
        <v>19</v>
      </c>
      <c r="E194" s="403" t="s">
        <v>86</v>
      </c>
      <c r="F194" s="399" t="s">
        <v>1151</v>
      </c>
      <c r="G194" s="588"/>
      <c r="H194" s="588"/>
      <c r="I194" s="9"/>
      <c r="J194" s="242"/>
      <c r="K194" s="588"/>
      <c r="L194" s="25"/>
      <c r="M194" s="25"/>
      <c r="N194" s="25"/>
      <c r="O194" s="25"/>
      <c r="P194" s="25"/>
      <c r="Q194" s="9"/>
      <c r="R194" s="242"/>
      <c r="S194" s="588"/>
      <c r="T194" s="588"/>
      <c r="U194" s="25"/>
      <c r="V194" s="25"/>
      <c r="W194" s="25"/>
      <c r="X194" s="25"/>
      <c r="Y194" s="25"/>
      <c r="Z194" s="9"/>
      <c r="AA194" s="242"/>
      <c r="AB194" s="242"/>
      <c r="AC194" s="588"/>
      <c r="AD194" s="588"/>
      <c r="AE194" s="588"/>
      <c r="AF194" s="583"/>
      <c r="AG194" s="587"/>
      <c r="AH194" s="583"/>
      <c r="AI194" s="587"/>
      <c r="AJ194" s="25"/>
      <c r="AK194" s="25"/>
      <c r="AL194" s="9"/>
      <c r="AM194" s="242"/>
      <c r="AN194" s="588"/>
      <c r="AO194" s="588">
        <v>50</v>
      </c>
      <c r="AP194" s="588"/>
      <c r="AQ194" s="588">
        <v>50</v>
      </c>
      <c r="AR194" s="25"/>
      <c r="AS194" s="25"/>
      <c r="AT194" s="25"/>
      <c r="AU194" s="25"/>
      <c r="AV194" s="25"/>
      <c r="AW194" s="9">
        <v>0</v>
      </c>
      <c r="AX194" s="242" t="s">
        <v>41</v>
      </c>
      <c r="AY194" s="289">
        <v>50</v>
      </c>
      <c r="AZ194" s="588"/>
      <c r="BA194" s="588"/>
      <c r="BB194" s="588">
        <v>50</v>
      </c>
      <c r="BC194" s="25"/>
      <c r="BD194" s="25"/>
      <c r="BE194" s="25"/>
      <c r="BF194" s="25"/>
      <c r="BG194" s="25"/>
      <c r="BH194" s="9">
        <v>0.54710000000000003</v>
      </c>
      <c r="BI194" s="242" t="s">
        <v>41</v>
      </c>
      <c r="BJ194" s="491"/>
    </row>
    <row r="195" spans="1:62" s="18" customFormat="1" ht="33.75" customHeight="1">
      <c r="A195" s="517"/>
      <c r="B195" s="590" t="s">
        <v>513</v>
      </c>
      <c r="C195" s="421" t="s">
        <v>1188</v>
      </c>
      <c r="D195" s="229" t="s">
        <v>1189</v>
      </c>
      <c r="E195" s="587" t="s">
        <v>89</v>
      </c>
      <c r="F195" s="399" t="s">
        <v>1151</v>
      </c>
      <c r="G195" s="588"/>
      <c r="H195" s="588"/>
      <c r="I195" s="9"/>
      <c r="J195" s="242"/>
      <c r="K195" s="588"/>
      <c r="L195" s="25"/>
      <c r="M195" s="25"/>
      <c r="N195" s="25"/>
      <c r="O195" s="25"/>
      <c r="P195" s="25"/>
      <c r="Q195" s="9"/>
      <c r="R195" s="242"/>
      <c r="S195" s="588"/>
      <c r="T195" s="588"/>
      <c r="U195" s="25"/>
      <c r="V195" s="25"/>
      <c r="W195" s="25"/>
      <c r="X195" s="25"/>
      <c r="Y195" s="25"/>
      <c r="Z195" s="9"/>
      <c r="AA195" s="242"/>
      <c r="AB195" s="242"/>
      <c r="AC195" s="588"/>
      <c r="AD195" s="588"/>
      <c r="AE195" s="588"/>
      <c r="AF195" s="583"/>
      <c r="AG195" s="587"/>
      <c r="AH195" s="583"/>
      <c r="AI195" s="587"/>
      <c r="AJ195" s="25"/>
      <c r="AK195" s="25"/>
      <c r="AL195" s="9"/>
      <c r="AM195" s="242"/>
      <c r="AN195" s="588"/>
      <c r="AO195" s="588">
        <v>53</v>
      </c>
      <c r="AP195" s="588"/>
      <c r="AQ195" s="588">
        <v>53</v>
      </c>
      <c r="AR195" s="25"/>
      <c r="AS195" s="25"/>
      <c r="AT195" s="25"/>
      <c r="AU195" s="25"/>
      <c r="AV195" s="25"/>
      <c r="AW195" s="9">
        <v>0</v>
      </c>
      <c r="AX195" s="242" t="s">
        <v>41</v>
      </c>
      <c r="AY195" s="289">
        <v>53</v>
      </c>
      <c r="AZ195" s="588"/>
      <c r="BA195" s="588"/>
      <c r="BB195" s="588">
        <v>53</v>
      </c>
      <c r="BC195" s="25"/>
      <c r="BD195" s="25"/>
      <c r="BE195" s="25"/>
      <c r="BF195" s="25"/>
      <c r="BG195" s="25"/>
      <c r="BH195" s="9">
        <v>0.4476</v>
      </c>
      <c r="BI195" s="242" t="s">
        <v>41</v>
      </c>
      <c r="BJ195" s="491"/>
    </row>
    <row r="196" spans="1:62" s="18" customFormat="1" ht="33.75" customHeight="1">
      <c r="A196" s="517"/>
      <c r="B196" s="590" t="s">
        <v>513</v>
      </c>
      <c r="C196" s="421" t="s">
        <v>1252</v>
      </c>
      <c r="D196" s="229" t="s">
        <v>113</v>
      </c>
      <c r="E196" s="403" t="s">
        <v>87</v>
      </c>
      <c r="F196" s="399" t="s">
        <v>1220</v>
      </c>
      <c r="G196" s="588"/>
      <c r="H196" s="588"/>
      <c r="I196" s="9"/>
      <c r="J196" s="242"/>
      <c r="K196" s="588"/>
      <c r="L196" s="25"/>
      <c r="M196" s="25"/>
      <c r="N196" s="25"/>
      <c r="O196" s="25"/>
      <c r="P196" s="25"/>
      <c r="Q196" s="9"/>
      <c r="R196" s="242"/>
      <c r="S196" s="588"/>
      <c r="T196" s="588"/>
      <c r="U196" s="25"/>
      <c r="V196" s="25"/>
      <c r="W196" s="25"/>
      <c r="X196" s="25"/>
      <c r="Y196" s="25"/>
      <c r="Z196" s="9"/>
      <c r="AA196" s="242"/>
      <c r="AB196" s="242"/>
      <c r="AC196" s="588"/>
      <c r="AD196" s="588"/>
      <c r="AE196" s="588"/>
      <c r="AF196" s="583"/>
      <c r="AG196" s="587"/>
      <c r="AH196" s="583"/>
      <c r="AI196" s="587"/>
      <c r="AJ196" s="25"/>
      <c r="AK196" s="25"/>
      <c r="AL196" s="9"/>
      <c r="AM196" s="242"/>
      <c r="AN196" s="588"/>
      <c r="AO196" s="588">
        <v>13</v>
      </c>
      <c r="AP196" s="588">
        <v>13</v>
      </c>
      <c r="AQ196" s="588"/>
      <c r="AR196" s="25"/>
      <c r="AS196" s="25"/>
      <c r="AT196" s="25"/>
      <c r="AU196" s="25"/>
      <c r="AV196" s="25"/>
      <c r="AW196" s="9">
        <v>0</v>
      </c>
      <c r="AX196" s="242" t="s">
        <v>532</v>
      </c>
      <c r="AY196" s="289">
        <v>13</v>
      </c>
      <c r="AZ196" s="588"/>
      <c r="BA196" s="588"/>
      <c r="BB196" s="588">
        <v>13</v>
      </c>
      <c r="BC196" s="25"/>
      <c r="BD196" s="25"/>
      <c r="BE196" s="25"/>
      <c r="BF196" s="25"/>
      <c r="BG196" s="25"/>
      <c r="BH196" s="9">
        <v>0.45019999999999999</v>
      </c>
      <c r="BI196" s="242" t="s">
        <v>41</v>
      </c>
      <c r="BJ196" s="491"/>
    </row>
    <row r="197" spans="1:62" s="18" customFormat="1" ht="33.75" customHeight="1">
      <c r="A197" s="517"/>
      <c r="B197" s="590" t="s">
        <v>513</v>
      </c>
      <c r="C197" s="421" t="s">
        <v>1253</v>
      </c>
      <c r="D197" s="229" t="s">
        <v>1256</v>
      </c>
      <c r="E197" s="403" t="s">
        <v>92</v>
      </c>
      <c r="F197" s="399" t="s">
        <v>1220</v>
      </c>
      <c r="G197" s="588"/>
      <c r="H197" s="588"/>
      <c r="I197" s="9"/>
      <c r="J197" s="242"/>
      <c r="K197" s="588"/>
      <c r="L197" s="25"/>
      <c r="M197" s="25"/>
      <c r="N197" s="25"/>
      <c r="O197" s="25"/>
      <c r="P197" s="25"/>
      <c r="Q197" s="9"/>
      <c r="R197" s="242"/>
      <c r="S197" s="588"/>
      <c r="T197" s="588"/>
      <c r="U197" s="25"/>
      <c r="V197" s="25"/>
      <c r="W197" s="25"/>
      <c r="X197" s="25"/>
      <c r="Y197" s="25"/>
      <c r="Z197" s="9"/>
      <c r="AA197" s="242"/>
      <c r="AB197" s="242"/>
      <c r="AC197" s="588"/>
      <c r="AD197" s="588"/>
      <c r="AE197" s="588"/>
      <c r="AF197" s="583"/>
      <c r="AG197" s="587"/>
      <c r="AH197" s="583"/>
      <c r="AI197" s="587"/>
      <c r="AJ197" s="25"/>
      <c r="AK197" s="25"/>
      <c r="AL197" s="9"/>
      <c r="AM197" s="242"/>
      <c r="AN197" s="588"/>
      <c r="AO197" s="588">
        <v>14</v>
      </c>
      <c r="AP197" s="588">
        <v>14</v>
      </c>
      <c r="AQ197" s="588"/>
      <c r="AR197" s="25"/>
      <c r="AS197" s="25"/>
      <c r="AT197" s="25"/>
      <c r="AU197" s="25"/>
      <c r="AV197" s="25"/>
      <c r="AW197" s="9">
        <v>0</v>
      </c>
      <c r="AX197" s="242" t="s">
        <v>532</v>
      </c>
      <c r="AY197" s="289">
        <v>14</v>
      </c>
      <c r="AZ197" s="588"/>
      <c r="BA197" s="588">
        <v>14</v>
      </c>
      <c r="BB197" s="588"/>
      <c r="BC197" s="25"/>
      <c r="BD197" s="25"/>
      <c r="BE197" s="25"/>
      <c r="BF197" s="25"/>
      <c r="BG197" s="25"/>
      <c r="BH197" s="9">
        <v>0</v>
      </c>
      <c r="BI197" s="242" t="s">
        <v>532</v>
      </c>
      <c r="BJ197" s="491"/>
    </row>
    <row r="198" spans="1:62" s="18" customFormat="1" ht="33.75" customHeight="1">
      <c r="A198" s="517"/>
      <c r="B198" s="590" t="s">
        <v>513</v>
      </c>
      <c r="C198" s="421" t="s">
        <v>1254</v>
      </c>
      <c r="D198" s="229" t="s">
        <v>113</v>
      </c>
      <c r="E198" s="403" t="s">
        <v>87</v>
      </c>
      <c r="F198" s="399" t="s">
        <v>1220</v>
      </c>
      <c r="G198" s="588"/>
      <c r="H198" s="588"/>
      <c r="I198" s="9"/>
      <c r="J198" s="242"/>
      <c r="K198" s="588"/>
      <c r="L198" s="25"/>
      <c r="M198" s="25"/>
      <c r="N198" s="25"/>
      <c r="O198" s="25"/>
      <c r="P198" s="25"/>
      <c r="Q198" s="9"/>
      <c r="R198" s="242"/>
      <c r="S198" s="588"/>
      <c r="T198" s="588"/>
      <c r="U198" s="25"/>
      <c r="V198" s="25"/>
      <c r="W198" s="25"/>
      <c r="X198" s="25"/>
      <c r="Y198" s="25"/>
      <c r="Z198" s="9"/>
      <c r="AA198" s="242"/>
      <c r="AB198" s="242"/>
      <c r="AC198" s="588"/>
      <c r="AD198" s="588"/>
      <c r="AE198" s="588"/>
      <c r="AF198" s="583"/>
      <c r="AG198" s="587"/>
      <c r="AH198" s="583"/>
      <c r="AI198" s="587"/>
      <c r="AJ198" s="25"/>
      <c r="AK198" s="25"/>
      <c r="AL198" s="9"/>
      <c r="AM198" s="242"/>
      <c r="AN198" s="588"/>
      <c r="AO198" s="588">
        <v>26</v>
      </c>
      <c r="AP198" s="588">
        <v>26</v>
      </c>
      <c r="AQ198" s="588"/>
      <c r="AR198" s="25"/>
      <c r="AS198" s="25"/>
      <c r="AT198" s="25"/>
      <c r="AU198" s="25"/>
      <c r="AV198" s="25"/>
      <c r="AW198" s="9">
        <v>0</v>
      </c>
      <c r="AX198" s="242" t="s">
        <v>532</v>
      </c>
      <c r="AY198" s="289">
        <v>26</v>
      </c>
      <c r="AZ198" s="588"/>
      <c r="BA198" s="588"/>
      <c r="BB198" s="588">
        <v>26</v>
      </c>
      <c r="BC198" s="25"/>
      <c r="BD198" s="25"/>
      <c r="BE198" s="25"/>
      <c r="BF198" s="25"/>
      <c r="BG198" s="25"/>
      <c r="BH198" s="9">
        <v>0.1804</v>
      </c>
      <c r="BI198" s="242" t="s">
        <v>41</v>
      </c>
      <c r="BJ198" s="491"/>
    </row>
    <row r="199" spans="1:62" s="18" customFormat="1" ht="33.75" customHeight="1">
      <c r="A199" s="517"/>
      <c r="B199" s="590" t="s">
        <v>513</v>
      </c>
      <c r="C199" s="421" t="s">
        <v>1255</v>
      </c>
      <c r="D199" s="229" t="s">
        <v>1257</v>
      </c>
      <c r="E199" s="403" t="s">
        <v>87</v>
      </c>
      <c r="F199" s="399" t="s">
        <v>1220</v>
      </c>
      <c r="G199" s="588"/>
      <c r="H199" s="588"/>
      <c r="I199" s="9"/>
      <c r="J199" s="242"/>
      <c r="K199" s="588"/>
      <c r="L199" s="25"/>
      <c r="M199" s="25"/>
      <c r="N199" s="25"/>
      <c r="O199" s="25"/>
      <c r="P199" s="25"/>
      <c r="Q199" s="9"/>
      <c r="R199" s="242"/>
      <c r="S199" s="588"/>
      <c r="T199" s="588"/>
      <c r="U199" s="25"/>
      <c r="V199" s="25"/>
      <c r="W199" s="25"/>
      <c r="X199" s="25"/>
      <c r="Y199" s="25"/>
      <c r="Z199" s="9"/>
      <c r="AA199" s="242"/>
      <c r="AB199" s="242"/>
      <c r="AC199" s="588"/>
      <c r="AD199" s="588"/>
      <c r="AE199" s="588"/>
      <c r="AF199" s="583"/>
      <c r="AG199" s="587"/>
      <c r="AH199" s="583"/>
      <c r="AI199" s="587"/>
      <c r="AJ199" s="25"/>
      <c r="AK199" s="25"/>
      <c r="AL199" s="9"/>
      <c r="AM199" s="242"/>
      <c r="AN199" s="588"/>
      <c r="AO199" s="588">
        <v>23</v>
      </c>
      <c r="AP199" s="588">
        <v>23</v>
      </c>
      <c r="AQ199" s="588"/>
      <c r="AR199" s="25"/>
      <c r="AS199" s="25"/>
      <c r="AT199" s="25"/>
      <c r="AU199" s="25"/>
      <c r="AV199" s="25"/>
      <c r="AW199" s="9">
        <v>0</v>
      </c>
      <c r="AX199" s="242" t="s">
        <v>532</v>
      </c>
      <c r="AY199" s="289">
        <v>23</v>
      </c>
      <c r="AZ199" s="588"/>
      <c r="BA199" s="588">
        <v>23</v>
      </c>
      <c r="BB199" s="588"/>
      <c r="BC199" s="25"/>
      <c r="BD199" s="25"/>
      <c r="BE199" s="25"/>
      <c r="BF199" s="25"/>
      <c r="BG199" s="25"/>
      <c r="BH199" s="9">
        <v>0</v>
      </c>
      <c r="BI199" s="242" t="s">
        <v>532</v>
      </c>
      <c r="BJ199" s="491"/>
    </row>
    <row r="200" spans="1:62" s="18" customFormat="1" ht="33.75" customHeight="1">
      <c r="A200" s="517"/>
      <c r="B200" s="590" t="s">
        <v>513</v>
      </c>
      <c r="C200" s="421" t="s">
        <v>1287</v>
      </c>
      <c r="D200" s="229" t="s">
        <v>1283</v>
      </c>
      <c r="E200" s="403" t="s">
        <v>87</v>
      </c>
      <c r="F200" s="399" t="s">
        <v>1220</v>
      </c>
      <c r="G200" s="588"/>
      <c r="H200" s="588"/>
      <c r="I200" s="9"/>
      <c r="J200" s="242"/>
      <c r="K200" s="588"/>
      <c r="L200" s="25"/>
      <c r="M200" s="25"/>
      <c r="N200" s="25"/>
      <c r="O200" s="25"/>
      <c r="P200" s="25"/>
      <c r="Q200" s="9"/>
      <c r="R200" s="242"/>
      <c r="S200" s="588"/>
      <c r="T200" s="588"/>
      <c r="U200" s="25"/>
      <c r="V200" s="25"/>
      <c r="W200" s="25"/>
      <c r="X200" s="25"/>
      <c r="Y200" s="25"/>
      <c r="Z200" s="9"/>
      <c r="AA200" s="242"/>
      <c r="AB200" s="242"/>
      <c r="AC200" s="588"/>
      <c r="AD200" s="588"/>
      <c r="AE200" s="588"/>
      <c r="AF200" s="583"/>
      <c r="AG200" s="587"/>
      <c r="AH200" s="583"/>
      <c r="AI200" s="587"/>
      <c r="AJ200" s="25"/>
      <c r="AK200" s="25"/>
      <c r="AL200" s="9"/>
      <c r="AM200" s="242"/>
      <c r="AN200" s="588"/>
      <c r="AO200" s="588">
        <v>20</v>
      </c>
      <c r="AP200" s="588">
        <v>20</v>
      </c>
      <c r="AQ200" s="588"/>
      <c r="AR200" s="25"/>
      <c r="AS200" s="25"/>
      <c r="AT200" s="25"/>
      <c r="AU200" s="25"/>
      <c r="AV200" s="25"/>
      <c r="AW200" s="9">
        <v>0</v>
      </c>
      <c r="AX200" s="242" t="s">
        <v>532</v>
      </c>
      <c r="AY200" s="588">
        <v>20</v>
      </c>
      <c r="AZ200" s="588"/>
      <c r="BA200" s="588">
        <v>20</v>
      </c>
      <c r="BB200" s="588"/>
      <c r="BC200" s="25"/>
      <c r="BD200" s="25"/>
      <c r="BE200" s="25"/>
      <c r="BF200" s="25"/>
      <c r="BG200" s="25"/>
      <c r="BH200" s="9">
        <v>0</v>
      </c>
      <c r="BI200" s="242" t="s">
        <v>532</v>
      </c>
      <c r="BJ200" s="491"/>
    </row>
    <row r="201" spans="1:62" s="18" customFormat="1" ht="33.75" customHeight="1">
      <c r="A201" s="517"/>
      <c r="B201" s="590" t="s">
        <v>513</v>
      </c>
      <c r="C201" s="421" t="s">
        <v>1383</v>
      </c>
      <c r="D201" s="229" t="s">
        <v>1176</v>
      </c>
      <c r="E201" s="403" t="s">
        <v>1363</v>
      </c>
      <c r="F201" s="399" t="s">
        <v>1352</v>
      </c>
      <c r="G201" s="588"/>
      <c r="H201" s="588"/>
      <c r="I201" s="9"/>
      <c r="J201" s="242"/>
      <c r="K201" s="588"/>
      <c r="L201" s="25"/>
      <c r="M201" s="25"/>
      <c r="N201" s="25"/>
      <c r="O201" s="25"/>
      <c r="P201" s="25"/>
      <c r="Q201" s="9"/>
      <c r="R201" s="242"/>
      <c r="S201" s="588"/>
      <c r="T201" s="588"/>
      <c r="U201" s="25"/>
      <c r="V201" s="25"/>
      <c r="W201" s="25"/>
      <c r="X201" s="25"/>
      <c r="Y201" s="25"/>
      <c r="Z201" s="9"/>
      <c r="AA201" s="242"/>
      <c r="AB201" s="242"/>
      <c r="AC201" s="588"/>
      <c r="AD201" s="588"/>
      <c r="AE201" s="588"/>
      <c r="AF201" s="583"/>
      <c r="AG201" s="587"/>
      <c r="AH201" s="583"/>
      <c r="AI201" s="587"/>
      <c r="AJ201" s="25"/>
      <c r="AK201" s="25"/>
      <c r="AL201" s="9"/>
      <c r="AM201" s="242"/>
      <c r="AN201" s="588"/>
      <c r="AO201" s="588"/>
      <c r="AP201" s="588"/>
      <c r="AQ201" s="588"/>
      <c r="AR201" s="25"/>
      <c r="AS201" s="25"/>
      <c r="AT201" s="25"/>
      <c r="AU201" s="25"/>
      <c r="AV201" s="25"/>
      <c r="AW201" s="9"/>
      <c r="AX201" s="242"/>
      <c r="AY201" s="588"/>
      <c r="AZ201" s="588">
        <v>69</v>
      </c>
      <c r="BA201" s="588">
        <v>69</v>
      </c>
      <c r="BB201" s="588"/>
      <c r="BC201" s="25"/>
      <c r="BD201" s="25"/>
      <c r="BE201" s="25"/>
      <c r="BF201" s="25"/>
      <c r="BG201" s="25"/>
      <c r="BH201" s="9">
        <v>0</v>
      </c>
      <c r="BI201" s="242" t="s">
        <v>532</v>
      </c>
      <c r="BJ201" s="491"/>
    </row>
    <row r="202" spans="1:62" s="18" customFormat="1" ht="33.75" customHeight="1">
      <c r="A202" s="517"/>
      <c r="B202" s="590" t="s">
        <v>513</v>
      </c>
      <c r="C202" s="421" t="s">
        <v>1384</v>
      </c>
      <c r="D202" s="229" t="s">
        <v>979</v>
      </c>
      <c r="E202" s="403" t="s">
        <v>1364</v>
      </c>
      <c r="F202" s="399" t="s">
        <v>1352</v>
      </c>
      <c r="G202" s="588"/>
      <c r="H202" s="588"/>
      <c r="I202" s="9"/>
      <c r="J202" s="242"/>
      <c r="K202" s="588"/>
      <c r="L202" s="25"/>
      <c r="M202" s="25"/>
      <c r="N202" s="25"/>
      <c r="O202" s="25"/>
      <c r="P202" s="25"/>
      <c r="Q202" s="9"/>
      <c r="R202" s="242"/>
      <c r="S202" s="588"/>
      <c r="T202" s="588"/>
      <c r="U202" s="25"/>
      <c r="V202" s="25"/>
      <c r="W202" s="25"/>
      <c r="X202" s="25"/>
      <c r="Y202" s="25"/>
      <c r="Z202" s="9"/>
      <c r="AA202" s="242"/>
      <c r="AB202" s="242"/>
      <c r="AC202" s="588"/>
      <c r="AD202" s="588"/>
      <c r="AE202" s="588"/>
      <c r="AF202" s="583"/>
      <c r="AG202" s="587"/>
      <c r="AH202" s="583"/>
      <c r="AI202" s="587"/>
      <c r="AJ202" s="25"/>
      <c r="AK202" s="25"/>
      <c r="AL202" s="9"/>
      <c r="AM202" s="242"/>
      <c r="AN202" s="588"/>
      <c r="AO202" s="588"/>
      <c r="AP202" s="588"/>
      <c r="AQ202" s="588"/>
      <c r="AR202" s="25"/>
      <c r="AS202" s="25"/>
      <c r="AT202" s="25"/>
      <c r="AU202" s="25"/>
      <c r="AV202" s="25"/>
      <c r="AW202" s="9"/>
      <c r="AX202" s="242"/>
      <c r="AY202" s="588"/>
      <c r="AZ202" s="588">
        <v>18</v>
      </c>
      <c r="BA202" s="588">
        <v>18</v>
      </c>
      <c r="BB202" s="588"/>
      <c r="BC202" s="25"/>
      <c r="BD202" s="25"/>
      <c r="BE202" s="25"/>
      <c r="BF202" s="25"/>
      <c r="BG202" s="25"/>
      <c r="BH202" s="9">
        <v>0</v>
      </c>
      <c r="BI202" s="242" t="s">
        <v>532</v>
      </c>
      <c r="BJ202" s="491"/>
    </row>
    <row r="203" spans="1:62" s="18" customFormat="1" ht="33.75" customHeight="1">
      <c r="A203" s="517"/>
      <c r="B203" s="590" t="s">
        <v>513</v>
      </c>
      <c r="C203" s="421" t="s">
        <v>1385</v>
      </c>
      <c r="D203" s="229" t="s">
        <v>979</v>
      </c>
      <c r="E203" s="403" t="s">
        <v>1364</v>
      </c>
      <c r="F203" s="399" t="s">
        <v>1352</v>
      </c>
      <c r="G203" s="588"/>
      <c r="H203" s="588"/>
      <c r="I203" s="9"/>
      <c r="J203" s="242"/>
      <c r="K203" s="588"/>
      <c r="L203" s="25"/>
      <c r="M203" s="25"/>
      <c r="N203" s="25"/>
      <c r="O203" s="25"/>
      <c r="P203" s="25"/>
      <c r="Q203" s="9"/>
      <c r="R203" s="242"/>
      <c r="S203" s="588"/>
      <c r="T203" s="588"/>
      <c r="U203" s="25"/>
      <c r="V203" s="25"/>
      <c r="W203" s="25"/>
      <c r="X203" s="25"/>
      <c r="Y203" s="25"/>
      <c r="Z203" s="9"/>
      <c r="AA203" s="242"/>
      <c r="AB203" s="242"/>
      <c r="AC203" s="588"/>
      <c r="AD203" s="588"/>
      <c r="AE203" s="588"/>
      <c r="AF203" s="583"/>
      <c r="AG203" s="587"/>
      <c r="AH203" s="583"/>
      <c r="AI203" s="587"/>
      <c r="AJ203" s="25"/>
      <c r="AK203" s="25"/>
      <c r="AL203" s="9"/>
      <c r="AM203" s="242"/>
      <c r="AN203" s="588"/>
      <c r="AO203" s="588"/>
      <c r="AP203" s="588"/>
      <c r="AQ203" s="588"/>
      <c r="AR203" s="25"/>
      <c r="AS203" s="25"/>
      <c r="AT203" s="25"/>
      <c r="AU203" s="25"/>
      <c r="AV203" s="25"/>
      <c r="AW203" s="9"/>
      <c r="AX203" s="242"/>
      <c r="AY203" s="588"/>
      <c r="AZ203" s="588">
        <v>24</v>
      </c>
      <c r="BA203" s="588">
        <v>24</v>
      </c>
      <c r="BB203" s="588"/>
      <c r="BC203" s="25"/>
      <c r="BD203" s="25"/>
      <c r="BE203" s="25"/>
      <c r="BF203" s="25"/>
      <c r="BG203" s="25"/>
      <c r="BH203" s="9">
        <v>0</v>
      </c>
      <c r="BI203" s="242" t="s">
        <v>532</v>
      </c>
      <c r="BJ203" s="491"/>
    </row>
    <row r="204" spans="1:62" s="5" customFormat="1" ht="18" customHeight="1">
      <c r="A204" s="517"/>
      <c r="B204" s="523" t="s">
        <v>514</v>
      </c>
      <c r="C204" s="523"/>
      <c r="D204" s="523"/>
      <c r="E204" s="523"/>
      <c r="F204" s="540"/>
      <c r="G204" s="51">
        <f>SUM(G205:G224)</f>
        <v>367</v>
      </c>
      <c r="H204" s="51">
        <f>SUM(H205:H224)</f>
        <v>452</v>
      </c>
      <c r="I204" s="50"/>
      <c r="J204" s="532"/>
      <c r="K204" s="51">
        <f t="shared" ref="K204:P204" si="16">SUM(K205:K231)</f>
        <v>480</v>
      </c>
      <c r="L204" s="51">
        <f t="shared" si="16"/>
        <v>86</v>
      </c>
      <c r="M204" s="51">
        <f t="shared" si="16"/>
        <v>164</v>
      </c>
      <c r="N204" s="51">
        <f t="shared" si="16"/>
        <v>335</v>
      </c>
      <c r="O204" s="51">
        <f t="shared" si="16"/>
        <v>0</v>
      </c>
      <c r="P204" s="51">
        <f t="shared" si="16"/>
        <v>0</v>
      </c>
      <c r="Q204" s="50"/>
      <c r="R204" s="532"/>
      <c r="S204" s="51">
        <f t="shared" ref="S204:Y204" si="17">SUM(S205:S231)</f>
        <v>0</v>
      </c>
      <c r="T204" s="51">
        <f t="shared" si="17"/>
        <v>0</v>
      </c>
      <c r="U204" s="51">
        <f t="shared" si="17"/>
        <v>86</v>
      </c>
      <c r="V204" s="51">
        <f t="shared" si="17"/>
        <v>164</v>
      </c>
      <c r="W204" s="51">
        <f t="shared" si="17"/>
        <v>0</v>
      </c>
      <c r="X204" s="51">
        <f t="shared" si="17"/>
        <v>0</v>
      </c>
      <c r="Y204" s="51">
        <f t="shared" si="17"/>
        <v>0</v>
      </c>
      <c r="Z204" s="50"/>
      <c r="AA204" s="532"/>
      <c r="AB204" s="532"/>
      <c r="AC204" s="51">
        <f t="shared" ref="AC204:AK204" si="18">SUM(AC205:AC231)</f>
        <v>250</v>
      </c>
      <c r="AD204" s="51">
        <f t="shared" si="18"/>
        <v>0</v>
      </c>
      <c r="AE204" s="51">
        <f t="shared" si="18"/>
        <v>4</v>
      </c>
      <c r="AF204" s="51">
        <f t="shared" si="18"/>
        <v>96</v>
      </c>
      <c r="AG204" s="51">
        <f t="shared" si="18"/>
        <v>107</v>
      </c>
      <c r="AH204" s="51">
        <f t="shared" si="18"/>
        <v>0</v>
      </c>
      <c r="AI204" s="51">
        <f t="shared" si="18"/>
        <v>43</v>
      </c>
      <c r="AJ204" s="51">
        <f t="shared" si="18"/>
        <v>0</v>
      </c>
      <c r="AK204" s="51">
        <f t="shared" si="18"/>
        <v>0</v>
      </c>
      <c r="AL204" s="50"/>
      <c r="AM204" s="532"/>
      <c r="AN204" s="51">
        <f t="shared" ref="AN204:AV204" si="19">SUM(AN205:AN234)</f>
        <v>248</v>
      </c>
      <c r="AO204" s="51">
        <f t="shared" si="19"/>
        <v>131</v>
      </c>
      <c r="AP204" s="51">
        <f t="shared" si="19"/>
        <v>132</v>
      </c>
      <c r="AQ204" s="51">
        <f t="shared" si="19"/>
        <v>82</v>
      </c>
      <c r="AR204" s="51">
        <f t="shared" si="19"/>
        <v>122</v>
      </c>
      <c r="AS204" s="51">
        <f t="shared" si="19"/>
        <v>0</v>
      </c>
      <c r="AT204" s="51">
        <f t="shared" si="19"/>
        <v>43</v>
      </c>
      <c r="AU204" s="51">
        <f t="shared" si="19"/>
        <v>0</v>
      </c>
      <c r="AV204" s="51">
        <f t="shared" si="19"/>
        <v>0</v>
      </c>
      <c r="AW204" s="50"/>
      <c r="AX204" s="532"/>
      <c r="AY204" s="51">
        <f t="shared" ref="AY204:BG204" si="20">SUM(AY205:AY234)</f>
        <v>131</v>
      </c>
      <c r="AZ204" s="51">
        <f t="shared" si="20"/>
        <v>126</v>
      </c>
      <c r="BA204" s="51">
        <f t="shared" si="20"/>
        <v>121</v>
      </c>
      <c r="BB204" s="51">
        <f t="shared" si="20"/>
        <v>11</v>
      </c>
      <c r="BC204" s="51">
        <f t="shared" si="20"/>
        <v>52</v>
      </c>
      <c r="BD204" s="51">
        <f t="shared" si="20"/>
        <v>0</v>
      </c>
      <c r="BE204" s="51">
        <f t="shared" si="20"/>
        <v>43</v>
      </c>
      <c r="BF204" s="51">
        <f t="shared" si="20"/>
        <v>30</v>
      </c>
      <c r="BG204" s="51">
        <f t="shared" si="20"/>
        <v>0</v>
      </c>
      <c r="BH204" s="50"/>
      <c r="BI204" s="532"/>
      <c r="BJ204" s="491"/>
    </row>
    <row r="205" spans="1:62" s="18" customFormat="1" ht="4.5" hidden="1" customHeight="1">
      <c r="A205" s="517"/>
      <c r="B205" s="524" t="s">
        <v>514</v>
      </c>
      <c r="C205" s="242" t="s">
        <v>125</v>
      </c>
      <c r="D205" s="421" t="s">
        <v>126</v>
      </c>
      <c r="E205" s="242" t="s">
        <v>124</v>
      </c>
      <c r="F205" s="242"/>
      <c r="G205" s="6">
        <v>22</v>
      </c>
      <c r="H205" s="6"/>
      <c r="I205" s="9">
        <v>1</v>
      </c>
      <c r="J205" s="242" t="s">
        <v>17</v>
      </c>
      <c r="K205" s="6"/>
      <c r="L205" s="6"/>
      <c r="M205" s="6"/>
      <c r="N205" s="6"/>
      <c r="O205" s="6"/>
      <c r="P205" s="6"/>
      <c r="Q205" s="9"/>
      <c r="R205" s="242"/>
      <c r="S205" s="6"/>
      <c r="T205" s="6"/>
      <c r="U205" s="6"/>
      <c r="V205" s="6"/>
      <c r="W205" s="6"/>
      <c r="X205" s="6"/>
      <c r="Y205" s="6"/>
      <c r="Z205" s="9"/>
      <c r="AA205" s="242"/>
      <c r="AB205" s="242"/>
      <c r="AC205" s="6"/>
      <c r="AD205" s="6"/>
      <c r="AE205" s="6"/>
      <c r="AF205" s="6"/>
      <c r="AG205" s="6"/>
      <c r="AH205" s="6"/>
      <c r="AI205" s="6"/>
      <c r="AJ205" s="6"/>
      <c r="AK205" s="6"/>
      <c r="AL205" s="9"/>
      <c r="AM205" s="242"/>
      <c r="AN205" s="6"/>
      <c r="AO205" s="6"/>
      <c r="AP205" s="6"/>
      <c r="AQ205" s="6"/>
      <c r="AR205" s="6"/>
      <c r="AS205" s="6"/>
      <c r="AT205" s="6"/>
      <c r="AU205" s="6"/>
      <c r="AV205" s="6"/>
      <c r="AW205" s="9"/>
      <c r="AX205" s="242"/>
      <c r="AY205" s="588"/>
      <c r="AZ205" s="588"/>
      <c r="BA205" s="588"/>
      <c r="BB205" s="588"/>
      <c r="BC205" s="588"/>
      <c r="BD205" s="588"/>
      <c r="BE205" s="588"/>
      <c r="BF205" s="588"/>
      <c r="BG205" s="588"/>
      <c r="BH205" s="9"/>
      <c r="BI205" s="242"/>
      <c r="BJ205" s="486"/>
    </row>
    <row r="206" spans="1:62" s="18" customFormat="1" ht="4.5" hidden="1" customHeight="1">
      <c r="A206" s="517"/>
      <c r="B206" s="524" t="s">
        <v>514</v>
      </c>
      <c r="C206" s="95" t="s">
        <v>875</v>
      </c>
      <c r="D206" s="95" t="s">
        <v>15</v>
      </c>
      <c r="E206" s="95" t="s">
        <v>555</v>
      </c>
      <c r="F206" s="421"/>
      <c r="G206" s="6">
        <v>20</v>
      </c>
      <c r="H206" s="6"/>
      <c r="I206" s="9">
        <v>1</v>
      </c>
      <c r="J206" s="242" t="s">
        <v>17</v>
      </c>
      <c r="K206" s="6"/>
      <c r="L206" s="6"/>
      <c r="M206" s="6"/>
      <c r="N206" s="6"/>
      <c r="O206" s="6"/>
      <c r="P206" s="6"/>
      <c r="Q206" s="9"/>
      <c r="R206" s="242"/>
      <c r="S206" s="6"/>
      <c r="T206" s="6"/>
      <c r="U206" s="6"/>
      <c r="V206" s="6"/>
      <c r="W206" s="6"/>
      <c r="X206" s="6"/>
      <c r="Y206" s="6"/>
      <c r="Z206" s="9"/>
      <c r="AA206" s="242"/>
      <c r="AB206" s="242"/>
      <c r="AC206" s="6"/>
      <c r="AD206" s="6"/>
      <c r="AE206" s="6"/>
      <c r="AF206" s="6"/>
      <c r="AG206" s="6"/>
      <c r="AH206" s="6"/>
      <c r="AI206" s="6"/>
      <c r="AJ206" s="6"/>
      <c r="AK206" s="6"/>
      <c r="AL206" s="9"/>
      <c r="AM206" s="242"/>
      <c r="AN206" s="6"/>
      <c r="AO206" s="6"/>
      <c r="AP206" s="6"/>
      <c r="AQ206" s="6"/>
      <c r="AR206" s="6"/>
      <c r="AS206" s="6"/>
      <c r="AT206" s="6"/>
      <c r="AU206" s="6"/>
      <c r="AV206" s="6"/>
      <c r="AW206" s="9"/>
      <c r="AX206" s="242"/>
      <c r="AY206" s="588"/>
      <c r="AZ206" s="588"/>
      <c r="BA206" s="588"/>
      <c r="BB206" s="588"/>
      <c r="BC206" s="588"/>
      <c r="BD206" s="588"/>
      <c r="BE206" s="588"/>
      <c r="BF206" s="588"/>
      <c r="BG206" s="588"/>
      <c r="BH206" s="9"/>
      <c r="BI206" s="242"/>
      <c r="BJ206" s="491"/>
    </row>
    <row r="207" spans="1:62" s="18" customFormat="1" ht="4.5" hidden="1" customHeight="1">
      <c r="A207" s="517">
        <v>643</v>
      </c>
      <c r="B207" s="524" t="s">
        <v>514</v>
      </c>
      <c r="C207" s="95" t="s">
        <v>875</v>
      </c>
      <c r="D207" s="95" t="s">
        <v>15</v>
      </c>
      <c r="E207" s="95" t="s">
        <v>555</v>
      </c>
      <c r="F207" s="123" t="s">
        <v>672</v>
      </c>
      <c r="G207" s="6"/>
      <c r="H207" s="6">
        <v>1</v>
      </c>
      <c r="I207" s="9">
        <v>0</v>
      </c>
      <c r="J207" s="242" t="s">
        <v>532</v>
      </c>
      <c r="K207" s="6">
        <v>1</v>
      </c>
      <c r="L207" s="25"/>
      <c r="M207" s="25"/>
      <c r="N207" s="306">
        <v>1</v>
      </c>
      <c r="O207" s="25"/>
      <c r="P207" s="25"/>
      <c r="Q207" s="9">
        <v>1</v>
      </c>
      <c r="R207" s="242" t="s">
        <v>668</v>
      </c>
      <c r="S207" s="6"/>
      <c r="T207" s="6"/>
      <c r="U207" s="25"/>
      <c r="V207" s="25"/>
      <c r="W207" s="25"/>
      <c r="X207" s="25"/>
      <c r="Y207" s="25"/>
      <c r="Z207" s="9">
        <v>1</v>
      </c>
      <c r="AA207" s="242" t="s">
        <v>668</v>
      </c>
      <c r="AB207" s="242"/>
      <c r="AC207" s="6"/>
      <c r="AD207" s="6"/>
      <c r="AE207" s="25"/>
      <c r="AF207" s="25"/>
      <c r="AG207" s="25"/>
      <c r="AH207" s="25"/>
      <c r="AI207" s="25"/>
      <c r="AJ207" s="25"/>
      <c r="AK207" s="25"/>
      <c r="AL207" s="9">
        <v>1</v>
      </c>
      <c r="AM207" s="242" t="s">
        <v>668</v>
      </c>
      <c r="AN207" s="6"/>
      <c r="AO207" s="6"/>
      <c r="AP207" s="25"/>
      <c r="AQ207" s="25"/>
      <c r="AR207" s="25"/>
      <c r="AS207" s="25"/>
      <c r="AT207" s="25"/>
      <c r="AU207" s="25"/>
      <c r="AV207" s="25"/>
      <c r="AW207" s="9">
        <v>1</v>
      </c>
      <c r="AX207" s="242" t="s">
        <v>668</v>
      </c>
      <c r="AY207" s="588"/>
      <c r="AZ207" s="588"/>
      <c r="BA207" s="25"/>
      <c r="BB207" s="25"/>
      <c r="BC207" s="25"/>
      <c r="BD207" s="25"/>
      <c r="BE207" s="25"/>
      <c r="BF207" s="25"/>
      <c r="BG207" s="25"/>
      <c r="BH207" s="9">
        <v>1</v>
      </c>
      <c r="BI207" s="242" t="s">
        <v>668</v>
      </c>
      <c r="BJ207" s="491"/>
    </row>
    <row r="208" spans="1:62" s="18" customFormat="1" ht="4.5" hidden="1" customHeight="1">
      <c r="A208" s="517"/>
      <c r="B208" s="524" t="s">
        <v>514</v>
      </c>
      <c r="C208" s="7" t="s">
        <v>128</v>
      </c>
      <c r="D208" s="95" t="s">
        <v>15</v>
      </c>
      <c r="E208" s="95" t="s">
        <v>555</v>
      </c>
      <c r="F208" s="421"/>
      <c r="G208" s="6">
        <v>97</v>
      </c>
      <c r="H208" s="6"/>
      <c r="I208" s="9">
        <v>1</v>
      </c>
      <c r="J208" s="242" t="s">
        <v>17</v>
      </c>
      <c r="K208" s="6"/>
      <c r="L208" s="6"/>
      <c r="M208" s="6"/>
      <c r="N208" s="6"/>
      <c r="O208" s="6"/>
      <c r="P208" s="6"/>
      <c r="Q208" s="9"/>
      <c r="R208" s="242"/>
      <c r="S208" s="6"/>
      <c r="T208" s="6"/>
      <c r="U208" s="6"/>
      <c r="V208" s="6"/>
      <c r="W208" s="6"/>
      <c r="X208" s="6"/>
      <c r="Y208" s="6"/>
      <c r="Z208" s="9"/>
      <c r="AA208" s="242"/>
      <c r="AB208" s="242"/>
      <c r="AC208" s="6"/>
      <c r="AD208" s="6"/>
      <c r="AE208" s="6"/>
      <c r="AF208" s="6"/>
      <c r="AG208" s="6"/>
      <c r="AH208" s="6"/>
      <c r="AI208" s="6"/>
      <c r="AJ208" s="6"/>
      <c r="AK208" s="6"/>
      <c r="AL208" s="9"/>
      <c r="AM208" s="242"/>
      <c r="AN208" s="6"/>
      <c r="AO208" s="6"/>
      <c r="AP208" s="6"/>
      <c r="AQ208" s="6"/>
      <c r="AR208" s="6"/>
      <c r="AS208" s="6"/>
      <c r="AT208" s="6"/>
      <c r="AU208" s="6"/>
      <c r="AV208" s="6"/>
      <c r="AW208" s="9"/>
      <c r="AX208" s="242"/>
      <c r="AY208" s="588"/>
      <c r="AZ208" s="588"/>
      <c r="BA208" s="588"/>
      <c r="BB208" s="588"/>
      <c r="BC208" s="588"/>
      <c r="BD208" s="588"/>
      <c r="BE208" s="588"/>
      <c r="BF208" s="588"/>
      <c r="BG208" s="588"/>
      <c r="BH208" s="9"/>
      <c r="BI208" s="242"/>
      <c r="BJ208" s="491"/>
    </row>
    <row r="209" spans="1:62" s="18" customFormat="1" ht="31.5" customHeight="1">
      <c r="A209" s="517">
        <v>660</v>
      </c>
      <c r="B209" s="590" t="s">
        <v>514</v>
      </c>
      <c r="C209" s="7" t="s">
        <v>128</v>
      </c>
      <c r="D209" s="95" t="s">
        <v>15</v>
      </c>
      <c r="E209" s="95" t="s">
        <v>555</v>
      </c>
      <c r="F209" s="123" t="s">
        <v>698</v>
      </c>
      <c r="G209" s="588" t="s">
        <v>0</v>
      </c>
      <c r="H209" s="588">
        <v>1</v>
      </c>
      <c r="I209" s="9">
        <v>0</v>
      </c>
      <c r="J209" s="242" t="s">
        <v>532</v>
      </c>
      <c r="K209" s="588">
        <v>1</v>
      </c>
      <c r="L209" s="25">
        <v>1</v>
      </c>
      <c r="M209" s="25"/>
      <c r="N209" s="25"/>
      <c r="O209" s="25"/>
      <c r="P209" s="25"/>
      <c r="Q209" s="9">
        <v>0</v>
      </c>
      <c r="R209" s="242" t="s">
        <v>532</v>
      </c>
      <c r="S209" s="588"/>
      <c r="T209" s="588"/>
      <c r="U209" s="25">
        <v>1</v>
      </c>
      <c r="V209" s="25"/>
      <c r="W209" s="25"/>
      <c r="X209" s="25"/>
      <c r="Y209" s="25"/>
      <c r="Z209" s="9">
        <v>0</v>
      </c>
      <c r="AA209" s="242" t="s">
        <v>532</v>
      </c>
      <c r="AB209" s="242"/>
      <c r="AC209" s="588">
        <v>1</v>
      </c>
      <c r="AD209" s="588"/>
      <c r="AE209" s="588">
        <v>1</v>
      </c>
      <c r="AF209" s="25"/>
      <c r="AG209" s="25"/>
      <c r="AH209" s="25"/>
      <c r="AI209" s="25"/>
      <c r="AJ209" s="25"/>
      <c r="AK209" s="25"/>
      <c r="AL209" s="9">
        <v>0</v>
      </c>
      <c r="AM209" s="242" t="s">
        <v>532</v>
      </c>
      <c r="AN209" s="588">
        <v>1</v>
      </c>
      <c r="AO209" s="588"/>
      <c r="AP209" s="588">
        <v>1</v>
      </c>
      <c r="AQ209" s="25"/>
      <c r="AR209" s="25"/>
      <c r="AS209" s="25"/>
      <c r="AT209" s="25"/>
      <c r="AU209" s="25"/>
      <c r="AV209" s="25"/>
      <c r="AW209" s="9">
        <v>0</v>
      </c>
      <c r="AX209" s="242" t="s">
        <v>532</v>
      </c>
      <c r="AY209" s="588"/>
      <c r="AZ209" s="588">
        <v>1</v>
      </c>
      <c r="BA209" s="588">
        <v>1</v>
      </c>
      <c r="BB209" s="25"/>
      <c r="BC209" s="25"/>
      <c r="BD209" s="25"/>
      <c r="BE209" s="25"/>
      <c r="BF209" s="25"/>
      <c r="BG209" s="25"/>
      <c r="BH209" s="9">
        <v>0</v>
      </c>
      <c r="BI209" s="242" t="s">
        <v>532</v>
      </c>
      <c r="BJ209" s="574" t="s">
        <v>1170</v>
      </c>
    </row>
    <row r="210" spans="1:62" s="18" customFormat="1" ht="4.5" hidden="1" customHeight="1">
      <c r="A210" s="517"/>
      <c r="B210" s="590" t="s">
        <v>514</v>
      </c>
      <c r="C210" s="7" t="s">
        <v>129</v>
      </c>
      <c r="D210" s="95" t="s">
        <v>46</v>
      </c>
      <c r="E210" s="95" t="s">
        <v>130</v>
      </c>
      <c r="F210" s="421"/>
      <c r="G210" s="588">
        <v>70</v>
      </c>
      <c r="H210" s="588"/>
      <c r="I210" s="9">
        <v>1</v>
      </c>
      <c r="J210" s="242" t="s">
        <v>17</v>
      </c>
      <c r="K210" s="588"/>
      <c r="L210" s="588"/>
      <c r="M210" s="588"/>
      <c r="N210" s="588"/>
      <c r="O210" s="588"/>
      <c r="P210" s="588"/>
      <c r="Q210" s="9"/>
      <c r="R210" s="242"/>
      <c r="S210" s="588"/>
      <c r="T210" s="588"/>
      <c r="U210" s="588"/>
      <c r="V210" s="588"/>
      <c r="W210" s="588"/>
      <c r="X210" s="588"/>
      <c r="Y210" s="588"/>
      <c r="Z210" s="9"/>
      <c r="AA210" s="242"/>
      <c r="AB210" s="242"/>
      <c r="AC210" s="588"/>
      <c r="AD210" s="588"/>
      <c r="AE210" s="588"/>
      <c r="AF210" s="588"/>
      <c r="AG210" s="588"/>
      <c r="AH210" s="588"/>
      <c r="AI210" s="588"/>
      <c r="AJ210" s="588"/>
      <c r="AK210" s="588"/>
      <c r="AL210" s="9"/>
      <c r="AM210" s="242"/>
      <c r="AN210" s="588"/>
      <c r="AO210" s="588"/>
      <c r="AP210" s="588"/>
      <c r="AQ210" s="588"/>
      <c r="AR210" s="588"/>
      <c r="AS210" s="588"/>
      <c r="AT210" s="588"/>
      <c r="AU210" s="588"/>
      <c r="AV210" s="588"/>
      <c r="AW210" s="9"/>
      <c r="AX210" s="242"/>
      <c r="AY210" s="588"/>
      <c r="AZ210" s="588"/>
      <c r="BA210" s="588"/>
      <c r="BB210" s="588"/>
      <c r="BC210" s="588"/>
      <c r="BD210" s="588"/>
      <c r="BE210" s="588"/>
      <c r="BF210" s="588"/>
      <c r="BG210" s="588"/>
      <c r="BH210" s="9"/>
      <c r="BI210" s="242"/>
      <c r="BJ210" s="491" t="s">
        <v>1123</v>
      </c>
    </row>
    <row r="211" spans="1:62" s="18" customFormat="1" ht="4.5" hidden="1" customHeight="1">
      <c r="A211" s="517">
        <v>937</v>
      </c>
      <c r="B211" s="590" t="s">
        <v>514</v>
      </c>
      <c r="C211" s="7" t="s">
        <v>129</v>
      </c>
      <c r="D211" s="95" t="s">
        <v>46</v>
      </c>
      <c r="E211" s="95" t="s">
        <v>130</v>
      </c>
      <c r="F211" s="123" t="s">
        <v>682</v>
      </c>
      <c r="G211" s="588"/>
      <c r="H211" s="588">
        <v>21</v>
      </c>
      <c r="I211" s="9">
        <v>0.78</v>
      </c>
      <c r="J211" s="242" t="s">
        <v>41</v>
      </c>
      <c r="K211" s="588">
        <v>21</v>
      </c>
      <c r="L211" s="588"/>
      <c r="M211" s="588"/>
      <c r="N211" s="588">
        <v>21</v>
      </c>
      <c r="O211" s="588"/>
      <c r="P211" s="588"/>
      <c r="Q211" s="9">
        <v>1</v>
      </c>
      <c r="R211" s="242" t="s">
        <v>668</v>
      </c>
      <c r="S211" s="588"/>
      <c r="T211" s="588"/>
      <c r="U211" s="588"/>
      <c r="V211" s="588"/>
      <c r="W211" s="588"/>
      <c r="X211" s="588"/>
      <c r="Y211" s="588"/>
      <c r="Z211" s="9">
        <v>1</v>
      </c>
      <c r="AA211" s="242" t="s">
        <v>668</v>
      </c>
      <c r="AB211" s="242"/>
      <c r="AC211" s="588"/>
      <c r="AD211" s="588"/>
      <c r="AE211" s="588"/>
      <c r="AF211" s="588"/>
      <c r="AG211" s="588"/>
      <c r="AH211" s="588"/>
      <c r="AI211" s="588"/>
      <c r="AJ211" s="588"/>
      <c r="AK211" s="588"/>
      <c r="AL211" s="9">
        <v>1</v>
      </c>
      <c r="AM211" s="242" t="s">
        <v>668</v>
      </c>
      <c r="AN211" s="588"/>
      <c r="AO211" s="588"/>
      <c r="AP211" s="588"/>
      <c r="AQ211" s="588"/>
      <c r="AR211" s="588"/>
      <c r="AS211" s="588"/>
      <c r="AT211" s="588"/>
      <c r="AU211" s="588"/>
      <c r="AV211" s="588"/>
      <c r="AW211" s="9">
        <v>1</v>
      </c>
      <c r="AX211" s="242" t="s">
        <v>668</v>
      </c>
      <c r="AY211" s="588"/>
      <c r="AZ211" s="588"/>
      <c r="BA211" s="588"/>
      <c r="BB211" s="588"/>
      <c r="BC211" s="588"/>
      <c r="BD211" s="588"/>
      <c r="BE211" s="588"/>
      <c r="BF211" s="588"/>
      <c r="BG211" s="588"/>
      <c r="BH211" s="9">
        <v>1</v>
      </c>
      <c r="BI211" s="242" t="s">
        <v>668</v>
      </c>
      <c r="BJ211" s="491"/>
    </row>
    <row r="212" spans="1:62" s="18" customFormat="1" ht="4.5" hidden="1" customHeight="1">
      <c r="A212" s="517"/>
      <c r="B212" s="590" t="s">
        <v>514</v>
      </c>
      <c r="C212" s="95" t="s">
        <v>131</v>
      </c>
      <c r="D212" s="95" t="s">
        <v>15</v>
      </c>
      <c r="E212" s="95" t="s">
        <v>555</v>
      </c>
      <c r="F212" s="421"/>
      <c r="G212" s="588">
        <v>93</v>
      </c>
      <c r="H212" s="588"/>
      <c r="I212" s="9">
        <v>1</v>
      </c>
      <c r="J212" s="242" t="s">
        <v>17</v>
      </c>
      <c r="K212" s="588"/>
      <c r="L212" s="588"/>
      <c r="M212" s="588"/>
      <c r="N212" s="588"/>
      <c r="O212" s="588"/>
      <c r="P212" s="588"/>
      <c r="Q212" s="9"/>
      <c r="R212" s="242"/>
      <c r="S212" s="588"/>
      <c r="T212" s="588"/>
      <c r="U212" s="588"/>
      <c r="V212" s="588"/>
      <c r="W212" s="588"/>
      <c r="X212" s="588"/>
      <c r="Y212" s="588"/>
      <c r="Z212" s="9"/>
      <c r="AA212" s="242"/>
      <c r="AB212" s="242"/>
      <c r="AC212" s="588"/>
      <c r="AD212" s="588"/>
      <c r="AE212" s="588"/>
      <c r="AF212" s="588"/>
      <c r="AG212" s="588"/>
      <c r="AH212" s="588"/>
      <c r="AI212" s="588"/>
      <c r="AJ212" s="588"/>
      <c r="AK212" s="588"/>
      <c r="AL212" s="9"/>
      <c r="AM212" s="242"/>
      <c r="AN212" s="588"/>
      <c r="AO212" s="588"/>
      <c r="AP212" s="588"/>
      <c r="AQ212" s="588"/>
      <c r="AR212" s="588"/>
      <c r="AS212" s="588"/>
      <c r="AT212" s="588"/>
      <c r="AU212" s="588"/>
      <c r="AV212" s="588"/>
      <c r="AW212" s="9"/>
      <c r="AX212" s="242"/>
      <c r="AY212" s="588"/>
      <c r="AZ212" s="588"/>
      <c r="BA212" s="588"/>
      <c r="BB212" s="588"/>
      <c r="BC212" s="588"/>
      <c r="BD212" s="588"/>
      <c r="BE212" s="588"/>
      <c r="BF212" s="588"/>
      <c r="BG212" s="588"/>
      <c r="BH212" s="9"/>
      <c r="BI212" s="242"/>
      <c r="BJ212" s="491"/>
    </row>
    <row r="213" spans="1:62" s="18" customFormat="1" ht="25.5" hidden="1" customHeight="1">
      <c r="A213" s="517">
        <v>769</v>
      </c>
      <c r="B213" s="590" t="s">
        <v>514</v>
      </c>
      <c r="C213" s="95" t="s">
        <v>131</v>
      </c>
      <c r="D213" s="95" t="s">
        <v>15</v>
      </c>
      <c r="E213" s="95" t="s">
        <v>555</v>
      </c>
      <c r="F213" s="123" t="s">
        <v>688</v>
      </c>
      <c r="G213" s="588" t="s">
        <v>0</v>
      </c>
      <c r="H213" s="588">
        <v>1</v>
      </c>
      <c r="I213" s="9">
        <v>0</v>
      </c>
      <c r="J213" s="242" t="s">
        <v>532</v>
      </c>
      <c r="K213" s="588">
        <v>1</v>
      </c>
      <c r="L213" s="25">
        <v>1</v>
      </c>
      <c r="M213" s="25"/>
      <c r="N213" s="25"/>
      <c r="O213" s="25"/>
      <c r="P213" s="25"/>
      <c r="Q213" s="9">
        <v>0</v>
      </c>
      <c r="R213" s="242" t="s">
        <v>532</v>
      </c>
      <c r="S213" s="588"/>
      <c r="T213" s="588"/>
      <c r="U213" s="25">
        <v>1</v>
      </c>
      <c r="V213" s="25"/>
      <c r="W213" s="25"/>
      <c r="X213" s="25"/>
      <c r="Y213" s="25"/>
      <c r="Z213" s="9">
        <v>0</v>
      </c>
      <c r="AA213" s="242" t="s">
        <v>532</v>
      </c>
      <c r="AB213" s="242"/>
      <c r="AC213" s="588">
        <v>1</v>
      </c>
      <c r="AD213" s="588"/>
      <c r="AE213" s="588">
        <v>1</v>
      </c>
      <c r="AF213" s="25"/>
      <c r="AG213" s="25"/>
      <c r="AH213" s="25"/>
      <c r="AI213" s="25"/>
      <c r="AJ213" s="25"/>
      <c r="AK213" s="25"/>
      <c r="AL213" s="9">
        <v>0</v>
      </c>
      <c r="AM213" s="242" t="s">
        <v>532</v>
      </c>
      <c r="AN213" s="588">
        <f>1-1</f>
        <v>0</v>
      </c>
      <c r="AO213" s="588"/>
      <c r="AP213" s="588">
        <f>1-1</f>
        <v>0</v>
      </c>
      <c r="AQ213" s="25"/>
      <c r="AR213" s="25"/>
      <c r="AS213" s="25"/>
      <c r="AT213" s="25"/>
      <c r="AU213" s="25"/>
      <c r="AV213" s="588">
        <f>1-1</f>
        <v>0</v>
      </c>
      <c r="AW213" s="9">
        <v>0</v>
      </c>
      <c r="AX213" s="242" t="s">
        <v>1334</v>
      </c>
      <c r="AY213" s="588"/>
      <c r="AZ213" s="588">
        <f>1-1</f>
        <v>0</v>
      </c>
      <c r="BA213" s="588">
        <f>1-1</f>
        <v>0</v>
      </c>
      <c r="BB213" s="25"/>
      <c r="BC213" s="25"/>
      <c r="BD213" s="25"/>
      <c r="BE213" s="25"/>
      <c r="BF213" s="25"/>
      <c r="BG213" s="588">
        <f>1-1</f>
        <v>0</v>
      </c>
      <c r="BH213" s="9">
        <v>0</v>
      </c>
      <c r="BI213" s="242" t="s">
        <v>1334</v>
      </c>
      <c r="BJ213" s="574" t="s">
        <v>1171</v>
      </c>
    </row>
    <row r="214" spans="1:62" s="16" customFormat="1" ht="4.5" hidden="1" customHeight="1">
      <c r="A214" s="517"/>
      <c r="B214" s="590" t="s">
        <v>514</v>
      </c>
      <c r="C214" s="421" t="s">
        <v>132</v>
      </c>
      <c r="D214" s="421" t="s">
        <v>19</v>
      </c>
      <c r="E214" s="421" t="s">
        <v>133</v>
      </c>
      <c r="F214" s="421"/>
      <c r="G214" s="588">
        <v>39</v>
      </c>
      <c r="H214" s="588"/>
      <c r="I214" s="9">
        <v>1</v>
      </c>
      <c r="J214" s="242" t="s">
        <v>17</v>
      </c>
      <c r="K214" s="588"/>
      <c r="L214" s="588"/>
      <c r="M214" s="588"/>
      <c r="N214" s="588"/>
      <c r="O214" s="588"/>
      <c r="P214" s="588"/>
      <c r="Q214" s="9"/>
      <c r="R214" s="242"/>
      <c r="S214" s="588"/>
      <c r="T214" s="588"/>
      <c r="U214" s="588"/>
      <c r="V214" s="588"/>
      <c r="W214" s="588"/>
      <c r="X214" s="588"/>
      <c r="Y214" s="588"/>
      <c r="Z214" s="9"/>
      <c r="AA214" s="242"/>
      <c r="AB214" s="242"/>
      <c r="AC214" s="588"/>
      <c r="AD214" s="588"/>
      <c r="AE214" s="588"/>
      <c r="AF214" s="588"/>
      <c r="AG214" s="588"/>
      <c r="AH214" s="588"/>
      <c r="AI214" s="588"/>
      <c r="AJ214" s="588"/>
      <c r="AK214" s="588"/>
      <c r="AL214" s="9"/>
      <c r="AM214" s="242"/>
      <c r="AN214" s="588"/>
      <c r="AO214" s="588"/>
      <c r="AP214" s="588"/>
      <c r="AQ214" s="588"/>
      <c r="AR214" s="588"/>
      <c r="AS214" s="588"/>
      <c r="AT214" s="588"/>
      <c r="AU214" s="588"/>
      <c r="AV214" s="588"/>
      <c r="AW214" s="9"/>
      <c r="AX214" s="242"/>
      <c r="AY214" s="588"/>
      <c r="AZ214" s="588"/>
      <c r="BA214" s="588"/>
      <c r="BB214" s="588"/>
      <c r="BC214" s="588"/>
      <c r="BD214" s="588"/>
      <c r="BE214" s="588"/>
      <c r="BF214" s="588"/>
      <c r="BG214" s="588"/>
      <c r="BH214" s="9"/>
      <c r="BI214" s="242"/>
      <c r="BJ214" s="495" t="s">
        <v>1094</v>
      </c>
    </row>
    <row r="215" spans="1:62" s="16" customFormat="1" ht="4.5" hidden="1" customHeight="1">
      <c r="A215" s="517">
        <v>917</v>
      </c>
      <c r="B215" s="590" t="s">
        <v>514</v>
      </c>
      <c r="C215" s="421" t="s">
        <v>134</v>
      </c>
      <c r="D215" s="421" t="s">
        <v>70</v>
      </c>
      <c r="E215" s="95" t="s">
        <v>555</v>
      </c>
      <c r="F215" s="123" t="s">
        <v>675</v>
      </c>
      <c r="G215" s="588" t="s">
        <v>0</v>
      </c>
      <c r="H215" s="588">
        <v>29</v>
      </c>
      <c r="I215" s="9">
        <v>0.4592</v>
      </c>
      <c r="J215" s="242" t="s">
        <v>41</v>
      </c>
      <c r="K215" s="588">
        <v>29</v>
      </c>
      <c r="L215" s="588"/>
      <c r="M215" s="588"/>
      <c r="N215" s="588">
        <v>29</v>
      </c>
      <c r="O215" s="588"/>
      <c r="P215" s="588"/>
      <c r="Q215" s="9">
        <v>1</v>
      </c>
      <c r="R215" s="242" t="s">
        <v>668</v>
      </c>
      <c r="S215" s="588"/>
      <c r="T215" s="588"/>
      <c r="U215" s="588"/>
      <c r="V215" s="588"/>
      <c r="W215" s="588"/>
      <c r="X215" s="588"/>
      <c r="Y215" s="588"/>
      <c r="Z215" s="9">
        <v>1</v>
      </c>
      <c r="AA215" s="242" t="s">
        <v>668</v>
      </c>
      <c r="AB215" s="242"/>
      <c r="AC215" s="588"/>
      <c r="AD215" s="588"/>
      <c r="AE215" s="588"/>
      <c r="AF215" s="588"/>
      <c r="AG215" s="588"/>
      <c r="AH215" s="588"/>
      <c r="AI215" s="588"/>
      <c r="AJ215" s="588"/>
      <c r="AK215" s="588"/>
      <c r="AL215" s="9">
        <v>1</v>
      </c>
      <c r="AM215" s="242" t="s">
        <v>668</v>
      </c>
      <c r="AN215" s="588"/>
      <c r="AO215" s="588"/>
      <c r="AP215" s="588"/>
      <c r="AQ215" s="588"/>
      <c r="AR215" s="588"/>
      <c r="AS215" s="588"/>
      <c r="AT215" s="588"/>
      <c r="AU215" s="588"/>
      <c r="AV215" s="588"/>
      <c r="AW215" s="9">
        <v>1</v>
      </c>
      <c r="AX215" s="242" t="s">
        <v>668</v>
      </c>
      <c r="AY215" s="588"/>
      <c r="AZ215" s="588"/>
      <c r="BA215" s="588"/>
      <c r="BB215" s="588"/>
      <c r="BC215" s="588"/>
      <c r="BD215" s="588"/>
      <c r="BE215" s="588"/>
      <c r="BF215" s="588"/>
      <c r="BG215" s="588"/>
      <c r="BH215" s="9">
        <v>1</v>
      </c>
      <c r="BI215" s="242" t="s">
        <v>668</v>
      </c>
      <c r="BJ215" s="490"/>
    </row>
    <row r="216" spans="1:62" s="16" customFormat="1" ht="4.5" hidden="1" customHeight="1">
      <c r="A216" s="517">
        <v>915</v>
      </c>
      <c r="B216" s="590" t="s">
        <v>514</v>
      </c>
      <c r="C216" s="421" t="s">
        <v>135</v>
      </c>
      <c r="D216" s="421" t="s">
        <v>70</v>
      </c>
      <c r="E216" s="421" t="s">
        <v>136</v>
      </c>
      <c r="F216" s="123" t="s">
        <v>675</v>
      </c>
      <c r="G216" s="588" t="s">
        <v>0</v>
      </c>
      <c r="H216" s="588">
        <v>26</v>
      </c>
      <c r="I216" s="9">
        <v>0.42859999999999998</v>
      </c>
      <c r="J216" s="242" t="s">
        <v>41</v>
      </c>
      <c r="K216" s="588">
        <v>26</v>
      </c>
      <c r="L216" s="588"/>
      <c r="M216" s="588"/>
      <c r="N216" s="588">
        <v>26</v>
      </c>
      <c r="O216" s="588"/>
      <c r="P216" s="588"/>
      <c r="Q216" s="9">
        <v>1</v>
      </c>
      <c r="R216" s="242" t="s">
        <v>668</v>
      </c>
      <c r="S216" s="588"/>
      <c r="T216" s="588"/>
      <c r="U216" s="588"/>
      <c r="V216" s="588"/>
      <c r="W216" s="588"/>
      <c r="X216" s="588"/>
      <c r="Y216" s="588"/>
      <c r="Z216" s="9">
        <v>1</v>
      </c>
      <c r="AA216" s="242" t="s">
        <v>668</v>
      </c>
      <c r="AB216" s="242"/>
      <c r="AC216" s="588"/>
      <c r="AD216" s="588"/>
      <c r="AE216" s="588"/>
      <c r="AF216" s="588"/>
      <c r="AG216" s="588"/>
      <c r="AH216" s="588"/>
      <c r="AI216" s="588"/>
      <c r="AJ216" s="588"/>
      <c r="AK216" s="588"/>
      <c r="AL216" s="9">
        <v>1</v>
      </c>
      <c r="AM216" s="242" t="s">
        <v>668</v>
      </c>
      <c r="AN216" s="588"/>
      <c r="AO216" s="588"/>
      <c r="AP216" s="588"/>
      <c r="AQ216" s="588"/>
      <c r="AR216" s="588"/>
      <c r="AS216" s="588"/>
      <c r="AT216" s="588"/>
      <c r="AU216" s="588"/>
      <c r="AV216" s="588"/>
      <c r="AW216" s="9">
        <v>1</v>
      </c>
      <c r="AX216" s="242" t="s">
        <v>668</v>
      </c>
      <c r="AY216" s="588"/>
      <c r="AZ216" s="588"/>
      <c r="BA216" s="588"/>
      <c r="BB216" s="588"/>
      <c r="BC216" s="588"/>
      <c r="BD216" s="588"/>
      <c r="BE216" s="588"/>
      <c r="BF216" s="588"/>
      <c r="BG216" s="588"/>
      <c r="BH216" s="9">
        <v>1</v>
      </c>
      <c r="BI216" s="242" t="s">
        <v>668</v>
      </c>
      <c r="BJ216" s="490"/>
    </row>
    <row r="217" spans="1:62" s="16" customFormat="1" ht="4.5" hidden="1" customHeight="1">
      <c r="A217" s="517"/>
      <c r="B217" s="590" t="s">
        <v>514</v>
      </c>
      <c r="C217" s="421" t="s">
        <v>137</v>
      </c>
      <c r="D217" s="421" t="s">
        <v>19</v>
      </c>
      <c r="E217" s="421" t="s">
        <v>133</v>
      </c>
      <c r="F217" s="421"/>
      <c r="G217" s="588">
        <v>26</v>
      </c>
      <c r="H217" s="588"/>
      <c r="I217" s="9">
        <v>1</v>
      </c>
      <c r="J217" s="242" t="s">
        <v>17</v>
      </c>
      <c r="K217" s="588"/>
      <c r="L217" s="588"/>
      <c r="M217" s="588"/>
      <c r="N217" s="588"/>
      <c r="O217" s="588"/>
      <c r="P217" s="588"/>
      <c r="Q217" s="9"/>
      <c r="R217" s="242"/>
      <c r="S217" s="588"/>
      <c r="T217" s="588"/>
      <c r="U217" s="588"/>
      <c r="V217" s="588"/>
      <c r="W217" s="588"/>
      <c r="X217" s="588"/>
      <c r="Y217" s="588"/>
      <c r="Z217" s="9"/>
      <c r="AA217" s="242"/>
      <c r="AB217" s="242"/>
      <c r="AC217" s="588"/>
      <c r="AD217" s="588"/>
      <c r="AE217" s="588"/>
      <c r="AF217" s="588"/>
      <c r="AG217" s="588"/>
      <c r="AH217" s="588"/>
      <c r="AI217" s="588"/>
      <c r="AJ217" s="588"/>
      <c r="AK217" s="588"/>
      <c r="AL217" s="9"/>
      <c r="AM217" s="242"/>
      <c r="AN217" s="588"/>
      <c r="AO217" s="588"/>
      <c r="AP217" s="588"/>
      <c r="AQ217" s="588"/>
      <c r="AR217" s="588"/>
      <c r="AS217" s="588"/>
      <c r="AT217" s="588"/>
      <c r="AU217" s="588"/>
      <c r="AV217" s="588"/>
      <c r="AW217" s="9"/>
      <c r="AX217" s="242"/>
      <c r="AY217" s="588"/>
      <c r="AZ217" s="588"/>
      <c r="BA217" s="588"/>
      <c r="BB217" s="588"/>
      <c r="BC217" s="588"/>
      <c r="BD217" s="588"/>
      <c r="BE217" s="588"/>
      <c r="BF217" s="588"/>
      <c r="BG217" s="588"/>
      <c r="BH217" s="9"/>
      <c r="BI217" s="242"/>
      <c r="BJ217" s="490"/>
    </row>
    <row r="218" spans="1:62" s="16" customFormat="1" ht="4.5" hidden="1" customHeight="1">
      <c r="A218" s="517">
        <v>932</v>
      </c>
      <c r="B218" s="590" t="s">
        <v>514</v>
      </c>
      <c r="C218" s="242" t="s">
        <v>138</v>
      </c>
      <c r="D218" s="421" t="s">
        <v>123</v>
      </c>
      <c r="E218" s="421" t="s">
        <v>130</v>
      </c>
      <c r="F218" s="123" t="s">
        <v>675</v>
      </c>
      <c r="G218" s="25"/>
      <c r="H218" s="588">
        <v>110</v>
      </c>
      <c r="I218" s="9">
        <v>0.98499999999999999</v>
      </c>
      <c r="J218" s="242" t="s">
        <v>41</v>
      </c>
      <c r="K218" s="588">
        <v>110</v>
      </c>
      <c r="L218" s="588"/>
      <c r="M218" s="588"/>
      <c r="N218" s="588">
        <v>110</v>
      </c>
      <c r="O218" s="588"/>
      <c r="P218" s="588"/>
      <c r="Q218" s="9">
        <v>1</v>
      </c>
      <c r="R218" s="242" t="s">
        <v>668</v>
      </c>
      <c r="S218" s="588"/>
      <c r="T218" s="588"/>
      <c r="U218" s="588"/>
      <c r="V218" s="588"/>
      <c r="W218" s="588"/>
      <c r="X218" s="588"/>
      <c r="Y218" s="588"/>
      <c r="Z218" s="9">
        <v>1</v>
      </c>
      <c r="AA218" s="242" t="s">
        <v>668</v>
      </c>
      <c r="AB218" s="242"/>
      <c r="AC218" s="588"/>
      <c r="AD218" s="588"/>
      <c r="AE218" s="588"/>
      <c r="AF218" s="588"/>
      <c r="AG218" s="588"/>
      <c r="AH218" s="588"/>
      <c r="AI218" s="588"/>
      <c r="AJ218" s="588"/>
      <c r="AK218" s="588"/>
      <c r="AL218" s="9">
        <v>1</v>
      </c>
      <c r="AM218" s="242" t="s">
        <v>668</v>
      </c>
      <c r="AN218" s="588"/>
      <c r="AO218" s="588"/>
      <c r="AP218" s="588"/>
      <c r="AQ218" s="588"/>
      <c r="AR218" s="588"/>
      <c r="AS218" s="588"/>
      <c r="AT218" s="588"/>
      <c r="AU218" s="588"/>
      <c r="AV218" s="588"/>
      <c r="AW218" s="9">
        <v>1</v>
      </c>
      <c r="AX218" s="242" t="s">
        <v>668</v>
      </c>
      <c r="AY218" s="588"/>
      <c r="AZ218" s="588"/>
      <c r="BA218" s="588"/>
      <c r="BB218" s="588"/>
      <c r="BC218" s="588"/>
      <c r="BD218" s="588"/>
      <c r="BE218" s="588"/>
      <c r="BF218" s="588"/>
      <c r="BG218" s="588"/>
      <c r="BH218" s="9">
        <v>1</v>
      </c>
      <c r="BI218" s="242" t="s">
        <v>668</v>
      </c>
      <c r="BJ218" s="490"/>
    </row>
    <row r="219" spans="1:62" s="16" customFormat="1" ht="4.5" hidden="1" customHeight="1">
      <c r="A219" s="517">
        <v>910</v>
      </c>
      <c r="B219" s="590" t="s">
        <v>514</v>
      </c>
      <c r="C219" s="537" t="s">
        <v>139</v>
      </c>
      <c r="D219" s="95" t="s">
        <v>70</v>
      </c>
      <c r="E219" s="95" t="s">
        <v>555</v>
      </c>
      <c r="F219" s="123" t="s">
        <v>654</v>
      </c>
      <c r="G219" s="588"/>
      <c r="H219" s="588">
        <v>76</v>
      </c>
      <c r="I219" s="9">
        <v>0.47470000000000001</v>
      </c>
      <c r="J219" s="242" t="s">
        <v>41</v>
      </c>
      <c r="K219" s="588">
        <v>76</v>
      </c>
      <c r="L219" s="588"/>
      <c r="M219" s="588"/>
      <c r="N219" s="588">
        <v>76</v>
      </c>
      <c r="O219" s="588"/>
      <c r="P219" s="588"/>
      <c r="Q219" s="9">
        <v>1</v>
      </c>
      <c r="R219" s="242" t="s">
        <v>668</v>
      </c>
      <c r="S219" s="588"/>
      <c r="T219" s="588"/>
      <c r="U219" s="588"/>
      <c r="V219" s="588"/>
      <c r="W219" s="588"/>
      <c r="X219" s="588"/>
      <c r="Y219" s="588"/>
      <c r="Z219" s="9">
        <v>1</v>
      </c>
      <c r="AA219" s="242" t="s">
        <v>668</v>
      </c>
      <c r="AB219" s="242"/>
      <c r="AC219" s="588"/>
      <c r="AD219" s="588"/>
      <c r="AE219" s="588"/>
      <c r="AF219" s="588"/>
      <c r="AG219" s="588"/>
      <c r="AH219" s="588"/>
      <c r="AI219" s="588"/>
      <c r="AJ219" s="588"/>
      <c r="AK219" s="588"/>
      <c r="AL219" s="9">
        <v>1</v>
      </c>
      <c r="AM219" s="242" t="s">
        <v>668</v>
      </c>
      <c r="AN219" s="588"/>
      <c r="AO219" s="588"/>
      <c r="AP219" s="588"/>
      <c r="AQ219" s="588"/>
      <c r="AR219" s="588"/>
      <c r="AS219" s="588"/>
      <c r="AT219" s="588"/>
      <c r="AU219" s="588"/>
      <c r="AV219" s="588"/>
      <c r="AW219" s="9">
        <v>1</v>
      </c>
      <c r="AX219" s="242" t="s">
        <v>668</v>
      </c>
      <c r="AY219" s="588"/>
      <c r="AZ219" s="588"/>
      <c r="BA219" s="588"/>
      <c r="BB219" s="588"/>
      <c r="BC219" s="588"/>
      <c r="BD219" s="588"/>
      <c r="BE219" s="588"/>
      <c r="BF219" s="588"/>
      <c r="BG219" s="588"/>
      <c r="BH219" s="9">
        <v>1</v>
      </c>
      <c r="BI219" s="242" t="s">
        <v>668</v>
      </c>
      <c r="BJ219" s="490"/>
    </row>
    <row r="220" spans="1:62" s="16" customFormat="1" ht="4.5" hidden="1" customHeight="1">
      <c r="A220" s="517">
        <v>914</v>
      </c>
      <c r="B220" s="590" t="s">
        <v>514</v>
      </c>
      <c r="C220" s="7" t="s">
        <v>140</v>
      </c>
      <c r="D220" s="95" t="s">
        <v>70</v>
      </c>
      <c r="E220" s="95" t="s">
        <v>130</v>
      </c>
      <c r="F220" s="123" t="s">
        <v>654</v>
      </c>
      <c r="G220" s="588"/>
      <c r="H220" s="588">
        <v>30</v>
      </c>
      <c r="I220" s="9">
        <v>0.42859999999999998</v>
      </c>
      <c r="J220" s="242" t="s">
        <v>41</v>
      </c>
      <c r="K220" s="588">
        <v>30</v>
      </c>
      <c r="L220" s="588"/>
      <c r="M220" s="588"/>
      <c r="N220" s="588">
        <v>30</v>
      </c>
      <c r="O220" s="588"/>
      <c r="P220" s="588"/>
      <c r="Q220" s="9">
        <v>1</v>
      </c>
      <c r="R220" s="242" t="s">
        <v>668</v>
      </c>
      <c r="S220" s="588"/>
      <c r="T220" s="588"/>
      <c r="U220" s="588"/>
      <c r="V220" s="588"/>
      <c r="W220" s="588"/>
      <c r="X220" s="588"/>
      <c r="Y220" s="588"/>
      <c r="Z220" s="9">
        <v>1</v>
      </c>
      <c r="AA220" s="242" t="s">
        <v>668</v>
      </c>
      <c r="AB220" s="242"/>
      <c r="AC220" s="588"/>
      <c r="AD220" s="588"/>
      <c r="AE220" s="588"/>
      <c r="AF220" s="588"/>
      <c r="AG220" s="588"/>
      <c r="AH220" s="588"/>
      <c r="AI220" s="588"/>
      <c r="AJ220" s="588"/>
      <c r="AK220" s="588"/>
      <c r="AL220" s="9">
        <v>1</v>
      </c>
      <c r="AM220" s="242" t="s">
        <v>668</v>
      </c>
      <c r="AN220" s="588"/>
      <c r="AO220" s="588"/>
      <c r="AP220" s="588"/>
      <c r="AQ220" s="588"/>
      <c r="AR220" s="588"/>
      <c r="AS220" s="588"/>
      <c r="AT220" s="588"/>
      <c r="AU220" s="588"/>
      <c r="AV220" s="588"/>
      <c r="AW220" s="9">
        <v>1</v>
      </c>
      <c r="AX220" s="242" t="s">
        <v>668</v>
      </c>
      <c r="AY220" s="588"/>
      <c r="AZ220" s="588"/>
      <c r="BA220" s="588"/>
      <c r="BB220" s="588"/>
      <c r="BC220" s="588"/>
      <c r="BD220" s="588"/>
      <c r="BE220" s="588"/>
      <c r="BF220" s="588"/>
      <c r="BG220" s="588"/>
      <c r="BH220" s="9">
        <v>1</v>
      </c>
      <c r="BI220" s="242" t="s">
        <v>668</v>
      </c>
      <c r="BJ220" s="490"/>
    </row>
    <row r="221" spans="1:62" s="16" customFormat="1" ht="25.5" customHeight="1">
      <c r="A221" s="517">
        <v>878</v>
      </c>
      <c r="B221" s="590" t="s">
        <v>514</v>
      </c>
      <c r="C221" s="121" t="s">
        <v>689</v>
      </c>
      <c r="D221" s="421" t="s">
        <v>141</v>
      </c>
      <c r="E221" s="421" t="s">
        <v>127</v>
      </c>
      <c r="F221" s="123" t="s">
        <v>654</v>
      </c>
      <c r="G221" s="588"/>
      <c r="H221" s="588">
        <v>43</v>
      </c>
      <c r="I221" s="9">
        <v>0</v>
      </c>
      <c r="J221" s="242" t="s">
        <v>532</v>
      </c>
      <c r="K221" s="588">
        <v>43</v>
      </c>
      <c r="L221" s="588"/>
      <c r="M221" s="588">
        <v>43</v>
      </c>
      <c r="N221" s="588"/>
      <c r="O221" s="588"/>
      <c r="P221" s="588"/>
      <c r="Q221" s="9">
        <v>0.1211</v>
      </c>
      <c r="R221" s="242" t="s">
        <v>41</v>
      </c>
      <c r="S221" s="588"/>
      <c r="T221" s="588"/>
      <c r="U221" s="588"/>
      <c r="V221" s="588">
        <v>43</v>
      </c>
      <c r="W221" s="588"/>
      <c r="X221" s="588"/>
      <c r="Y221" s="588"/>
      <c r="Z221" s="9">
        <v>0.1211</v>
      </c>
      <c r="AA221" s="242" t="s">
        <v>41</v>
      </c>
      <c r="AB221" s="242"/>
      <c r="AC221" s="588">
        <v>43</v>
      </c>
      <c r="AD221" s="588"/>
      <c r="AE221" s="588"/>
      <c r="AF221" s="588"/>
      <c r="AG221" s="588"/>
      <c r="AH221" s="588"/>
      <c r="AI221" s="588">
        <v>43</v>
      </c>
      <c r="AJ221" s="588"/>
      <c r="AK221" s="588"/>
      <c r="AL221" s="9">
        <v>0.1211</v>
      </c>
      <c r="AM221" s="242" t="s">
        <v>1011</v>
      </c>
      <c r="AN221" s="588">
        <v>43</v>
      </c>
      <c r="AO221" s="588"/>
      <c r="AP221" s="588"/>
      <c r="AQ221" s="588"/>
      <c r="AR221" s="588"/>
      <c r="AS221" s="588"/>
      <c r="AT221" s="588">
        <v>43</v>
      </c>
      <c r="AU221" s="588"/>
      <c r="AV221" s="588"/>
      <c r="AW221" s="9">
        <v>0.1211</v>
      </c>
      <c r="AX221" s="242" t="s">
        <v>1011</v>
      </c>
      <c r="AY221" s="588"/>
      <c r="AZ221" s="588">
        <v>43</v>
      </c>
      <c r="BA221" s="588"/>
      <c r="BB221" s="588"/>
      <c r="BC221" s="588"/>
      <c r="BD221" s="588"/>
      <c r="BE221" s="588">
        <v>43</v>
      </c>
      <c r="BF221" s="588"/>
      <c r="BG221" s="588"/>
      <c r="BH221" s="9">
        <v>0.1211</v>
      </c>
      <c r="BI221" s="242" t="s">
        <v>1010</v>
      </c>
      <c r="BJ221" s="490"/>
    </row>
    <row r="222" spans="1:62" s="16" customFormat="1" ht="4.5" hidden="1" customHeight="1">
      <c r="A222" s="517">
        <v>877</v>
      </c>
      <c r="B222" s="590" t="s">
        <v>514</v>
      </c>
      <c r="C222" s="247" t="s">
        <v>142</v>
      </c>
      <c r="D222" s="95" t="s">
        <v>19</v>
      </c>
      <c r="E222" s="95" t="s">
        <v>133</v>
      </c>
      <c r="F222" s="123" t="s">
        <v>654</v>
      </c>
      <c r="G222" s="588"/>
      <c r="H222" s="588">
        <f>43-1</f>
        <v>42</v>
      </c>
      <c r="I222" s="9">
        <v>0</v>
      </c>
      <c r="J222" s="242" t="s">
        <v>532</v>
      </c>
      <c r="K222" s="588">
        <f>43-1</f>
        <v>42</v>
      </c>
      <c r="L222" s="588"/>
      <c r="M222" s="588"/>
      <c r="N222" s="588">
        <f>43-1</f>
        <v>42</v>
      </c>
      <c r="O222" s="588"/>
      <c r="P222" s="588"/>
      <c r="Q222" s="9">
        <v>1</v>
      </c>
      <c r="R222" s="242" t="s">
        <v>668</v>
      </c>
      <c r="S222" s="588"/>
      <c r="T222" s="588"/>
      <c r="U222" s="588"/>
      <c r="V222" s="588"/>
      <c r="W222" s="588"/>
      <c r="X222" s="588"/>
      <c r="Y222" s="588"/>
      <c r="Z222" s="9">
        <v>1</v>
      </c>
      <c r="AA222" s="242" t="s">
        <v>668</v>
      </c>
      <c r="AB222" s="242"/>
      <c r="AC222" s="588"/>
      <c r="AD222" s="588"/>
      <c r="AE222" s="588"/>
      <c r="AF222" s="588"/>
      <c r="AG222" s="588"/>
      <c r="AH222" s="588"/>
      <c r="AI222" s="588"/>
      <c r="AJ222" s="588"/>
      <c r="AK222" s="588"/>
      <c r="AL222" s="9">
        <v>1</v>
      </c>
      <c r="AM222" s="242" t="s">
        <v>668</v>
      </c>
      <c r="AN222" s="588"/>
      <c r="AO222" s="588"/>
      <c r="AP222" s="588"/>
      <c r="AQ222" s="588"/>
      <c r="AR222" s="588"/>
      <c r="AS222" s="588"/>
      <c r="AT222" s="588"/>
      <c r="AU222" s="588"/>
      <c r="AV222" s="588"/>
      <c r="AW222" s="9">
        <v>1</v>
      </c>
      <c r="AX222" s="242" t="s">
        <v>668</v>
      </c>
      <c r="AY222" s="588"/>
      <c r="AZ222" s="588"/>
      <c r="BA222" s="588"/>
      <c r="BB222" s="588"/>
      <c r="BC222" s="588"/>
      <c r="BD222" s="588"/>
      <c r="BE222" s="588"/>
      <c r="BF222" s="588"/>
      <c r="BG222" s="588"/>
      <c r="BH222" s="9">
        <v>1</v>
      </c>
      <c r="BI222" s="242" t="s">
        <v>668</v>
      </c>
      <c r="BJ222" s="490"/>
    </row>
    <row r="223" spans="1:62" s="16" customFormat="1" ht="27" hidden="1" customHeight="1">
      <c r="A223" s="517"/>
      <c r="B223" s="590" t="s">
        <v>514</v>
      </c>
      <c r="C223" s="247" t="s">
        <v>142</v>
      </c>
      <c r="D223" s="95" t="s">
        <v>19</v>
      </c>
      <c r="E223" s="95" t="s">
        <v>133</v>
      </c>
      <c r="F223" s="123" t="s">
        <v>654</v>
      </c>
      <c r="G223" s="588" t="s">
        <v>0</v>
      </c>
      <c r="H223" s="588">
        <v>1</v>
      </c>
      <c r="I223" s="9">
        <v>0</v>
      </c>
      <c r="J223" s="242" t="s">
        <v>532</v>
      </c>
      <c r="K223" s="588">
        <v>1</v>
      </c>
      <c r="L223" s="25">
        <v>1</v>
      </c>
      <c r="M223" s="588"/>
      <c r="N223" s="588"/>
      <c r="O223" s="588"/>
      <c r="P223" s="588"/>
      <c r="Q223" s="9">
        <v>0</v>
      </c>
      <c r="R223" s="242" t="s">
        <v>532</v>
      </c>
      <c r="S223" s="588"/>
      <c r="T223" s="588"/>
      <c r="U223" s="25">
        <v>1</v>
      </c>
      <c r="V223" s="588"/>
      <c r="W223" s="588"/>
      <c r="X223" s="588"/>
      <c r="Y223" s="588"/>
      <c r="Z223" s="9">
        <v>0</v>
      </c>
      <c r="AA223" s="242" t="s">
        <v>532</v>
      </c>
      <c r="AB223" s="242"/>
      <c r="AC223" s="588">
        <v>1</v>
      </c>
      <c r="AD223" s="588"/>
      <c r="AE223" s="588">
        <v>1</v>
      </c>
      <c r="AF223" s="588"/>
      <c r="AG223" s="588"/>
      <c r="AH223" s="588"/>
      <c r="AI223" s="588"/>
      <c r="AJ223" s="588"/>
      <c r="AK223" s="588"/>
      <c r="AL223" s="9">
        <v>0</v>
      </c>
      <c r="AM223" s="242" t="s">
        <v>532</v>
      </c>
      <c r="AN223" s="588">
        <v>1</v>
      </c>
      <c r="AO223" s="588"/>
      <c r="AP223" s="588"/>
      <c r="AQ223" s="588"/>
      <c r="AR223" s="588">
        <v>1</v>
      </c>
      <c r="AS223" s="588"/>
      <c r="AT223" s="588"/>
      <c r="AU223" s="588"/>
      <c r="AV223" s="588"/>
      <c r="AW223" s="9">
        <v>1</v>
      </c>
      <c r="AX223" s="242" t="s">
        <v>668</v>
      </c>
      <c r="AY223" s="588"/>
      <c r="AZ223" s="588"/>
      <c r="BA223" s="588"/>
      <c r="BB223" s="588"/>
      <c r="BC223" s="588"/>
      <c r="BD223" s="588"/>
      <c r="BE223" s="588"/>
      <c r="BF223" s="588"/>
      <c r="BG223" s="588"/>
      <c r="BH223" s="9">
        <v>1</v>
      </c>
      <c r="BI223" s="242" t="s">
        <v>668</v>
      </c>
      <c r="BJ223" s="490" t="s">
        <v>1217</v>
      </c>
    </row>
    <row r="224" spans="1:62" s="16" customFormat="1" ht="26.25" hidden="1" customHeight="1">
      <c r="A224" s="517">
        <v>924</v>
      </c>
      <c r="B224" s="590" t="s">
        <v>514</v>
      </c>
      <c r="C224" s="247" t="s">
        <v>143</v>
      </c>
      <c r="D224" s="95" t="s">
        <v>46</v>
      </c>
      <c r="E224" s="95" t="s">
        <v>144</v>
      </c>
      <c r="F224" s="123" t="s">
        <v>654</v>
      </c>
      <c r="G224" s="588"/>
      <c r="H224" s="588">
        <v>71</v>
      </c>
      <c r="I224" s="9">
        <v>2.9700000000000001E-2</v>
      </c>
      <c r="J224" s="242" t="s">
        <v>41</v>
      </c>
      <c r="K224" s="588">
        <v>71</v>
      </c>
      <c r="L224" s="588"/>
      <c r="M224" s="588">
        <v>71</v>
      </c>
      <c r="N224" s="588"/>
      <c r="O224" s="588"/>
      <c r="P224" s="588"/>
      <c r="Q224" s="9">
        <v>0.80079999999999996</v>
      </c>
      <c r="R224" s="242" t="s">
        <v>41</v>
      </c>
      <c r="S224" s="588"/>
      <c r="T224" s="588"/>
      <c r="U224" s="588"/>
      <c r="V224" s="588">
        <v>71</v>
      </c>
      <c r="W224" s="588"/>
      <c r="X224" s="588"/>
      <c r="Y224" s="588"/>
      <c r="Z224" s="9">
        <v>0.80079999999999996</v>
      </c>
      <c r="AA224" s="242" t="s">
        <v>41</v>
      </c>
      <c r="AB224" s="242"/>
      <c r="AC224" s="588">
        <v>71</v>
      </c>
      <c r="AD224" s="588"/>
      <c r="AE224" s="588"/>
      <c r="AF224" s="588"/>
      <c r="AG224" s="588">
        <v>71</v>
      </c>
      <c r="AH224" s="588"/>
      <c r="AI224" s="588"/>
      <c r="AJ224" s="588"/>
      <c r="AK224" s="588"/>
      <c r="AL224" s="9">
        <v>1</v>
      </c>
      <c r="AM224" s="242" t="s">
        <v>668</v>
      </c>
      <c r="AN224" s="588">
        <v>71</v>
      </c>
      <c r="AO224" s="588"/>
      <c r="AP224" s="588"/>
      <c r="AQ224" s="588"/>
      <c r="AR224" s="588">
        <v>71</v>
      </c>
      <c r="AS224" s="588"/>
      <c r="AT224" s="588"/>
      <c r="AU224" s="588"/>
      <c r="AV224" s="588"/>
      <c r="AW224" s="9">
        <v>1</v>
      </c>
      <c r="AX224" s="242" t="s">
        <v>668</v>
      </c>
      <c r="AY224" s="588"/>
      <c r="AZ224" s="588"/>
      <c r="BA224" s="588"/>
      <c r="BB224" s="588"/>
      <c r="BC224" s="588"/>
      <c r="BD224" s="588"/>
      <c r="BE224" s="588"/>
      <c r="BF224" s="588"/>
      <c r="BG224" s="588"/>
      <c r="BH224" s="9">
        <v>1</v>
      </c>
      <c r="BI224" s="242" t="s">
        <v>668</v>
      </c>
      <c r="BJ224" s="490"/>
    </row>
    <row r="225" spans="1:62" s="16" customFormat="1" ht="18" hidden="1" customHeight="1">
      <c r="A225" s="517">
        <v>1018</v>
      </c>
      <c r="B225" s="590" t="s">
        <v>514</v>
      </c>
      <c r="C225" s="421" t="s">
        <v>1218</v>
      </c>
      <c r="D225" s="421" t="s">
        <v>123</v>
      </c>
      <c r="E225" s="421" t="s">
        <v>130</v>
      </c>
      <c r="F225" s="123" t="s">
        <v>648</v>
      </c>
      <c r="G225" s="588"/>
      <c r="H225" s="588"/>
      <c r="I225" s="9"/>
      <c r="J225" s="242"/>
      <c r="K225" s="588">
        <v>27</v>
      </c>
      <c r="L225" s="25"/>
      <c r="M225" s="25">
        <v>27</v>
      </c>
      <c r="N225" s="25"/>
      <c r="O225" s="25"/>
      <c r="P225" s="25"/>
      <c r="Q225" s="9">
        <v>0.45660000000000001</v>
      </c>
      <c r="R225" s="242" t="s">
        <v>41</v>
      </c>
      <c r="S225" s="588"/>
      <c r="T225" s="588"/>
      <c r="U225" s="25"/>
      <c r="V225" s="25">
        <v>27</v>
      </c>
      <c r="W225" s="25"/>
      <c r="X225" s="25"/>
      <c r="Y225" s="25"/>
      <c r="Z225" s="9">
        <v>0.45660000000000001</v>
      </c>
      <c r="AA225" s="242" t="s">
        <v>41</v>
      </c>
      <c r="AB225" s="242"/>
      <c r="AC225" s="588">
        <v>27</v>
      </c>
      <c r="AD225" s="588"/>
      <c r="AE225" s="25"/>
      <c r="AF225" s="588"/>
      <c r="AG225" s="588">
        <v>27</v>
      </c>
      <c r="AH225" s="25"/>
      <c r="AI225" s="25"/>
      <c r="AJ225" s="25"/>
      <c r="AK225" s="25"/>
      <c r="AL225" s="9">
        <v>1</v>
      </c>
      <c r="AM225" s="242" t="s">
        <v>668</v>
      </c>
      <c r="AN225" s="588">
        <v>27</v>
      </c>
      <c r="AO225" s="588"/>
      <c r="AP225" s="25"/>
      <c r="AQ225" s="588"/>
      <c r="AR225" s="588">
        <v>27</v>
      </c>
      <c r="AS225" s="25"/>
      <c r="AT225" s="25"/>
      <c r="AU225" s="25"/>
      <c r="AV225" s="25"/>
      <c r="AW225" s="9">
        <v>1</v>
      </c>
      <c r="AX225" s="242" t="s">
        <v>668</v>
      </c>
      <c r="AY225" s="588"/>
      <c r="AZ225" s="588"/>
      <c r="BA225" s="25"/>
      <c r="BB225" s="588"/>
      <c r="BC225" s="588"/>
      <c r="BD225" s="25"/>
      <c r="BE225" s="25"/>
      <c r="BF225" s="25"/>
      <c r="BG225" s="25"/>
      <c r="BH225" s="9">
        <v>1</v>
      </c>
      <c r="BI225" s="242" t="s">
        <v>668</v>
      </c>
      <c r="BJ225" s="490"/>
    </row>
    <row r="226" spans="1:62" s="16" customFormat="1" ht="18" hidden="1" customHeight="1">
      <c r="A226" s="517"/>
      <c r="B226" s="590" t="s">
        <v>514</v>
      </c>
      <c r="C226" s="421" t="s">
        <v>1218</v>
      </c>
      <c r="D226" s="421" t="s">
        <v>123</v>
      </c>
      <c r="E226" s="421" t="s">
        <v>130</v>
      </c>
      <c r="F226" s="123" t="s">
        <v>648</v>
      </c>
      <c r="G226" s="588"/>
      <c r="H226" s="588"/>
      <c r="I226" s="9"/>
      <c r="J226" s="242"/>
      <c r="K226" s="588">
        <v>1</v>
      </c>
      <c r="L226" s="25">
        <v>1</v>
      </c>
      <c r="M226" s="25"/>
      <c r="N226" s="25"/>
      <c r="O226" s="25"/>
      <c r="P226" s="25"/>
      <c r="Q226" s="166">
        <v>0</v>
      </c>
      <c r="R226" s="534" t="s">
        <v>532</v>
      </c>
      <c r="S226" s="588"/>
      <c r="T226" s="588"/>
      <c r="U226" s="25">
        <v>1</v>
      </c>
      <c r="V226" s="25"/>
      <c r="W226" s="25"/>
      <c r="X226" s="25"/>
      <c r="Y226" s="25"/>
      <c r="Z226" s="166">
        <v>0</v>
      </c>
      <c r="AA226" s="534" t="s">
        <v>532</v>
      </c>
      <c r="AB226" s="534"/>
      <c r="AC226" s="588">
        <v>1</v>
      </c>
      <c r="AD226" s="588"/>
      <c r="AE226" s="588">
        <v>1</v>
      </c>
      <c r="AF226" s="25"/>
      <c r="AG226" s="25"/>
      <c r="AH226" s="25"/>
      <c r="AI226" s="25"/>
      <c r="AJ226" s="25"/>
      <c r="AK226" s="25"/>
      <c r="AL226" s="9">
        <v>0</v>
      </c>
      <c r="AM226" s="242" t="s">
        <v>532</v>
      </c>
      <c r="AN226" s="588">
        <f>1-1</f>
        <v>0</v>
      </c>
      <c r="AO226" s="588"/>
      <c r="AP226" s="588">
        <f>1-1</f>
        <v>0</v>
      </c>
      <c r="AQ226" s="25"/>
      <c r="AR226" s="25"/>
      <c r="AS226" s="25"/>
      <c r="AT226" s="25"/>
      <c r="AU226" s="25"/>
      <c r="AV226" s="25">
        <f>1-1</f>
        <v>0</v>
      </c>
      <c r="AW226" s="9">
        <v>0</v>
      </c>
      <c r="AX226" s="242" t="s">
        <v>1334</v>
      </c>
      <c r="AY226" s="588"/>
      <c r="AZ226" s="588">
        <f>1-1</f>
        <v>0</v>
      </c>
      <c r="BA226" s="588">
        <f>1-1</f>
        <v>0</v>
      </c>
      <c r="BB226" s="25"/>
      <c r="BC226" s="25"/>
      <c r="BD226" s="25"/>
      <c r="BE226" s="25"/>
      <c r="BF226" s="25"/>
      <c r="BG226" s="25">
        <f>1-1</f>
        <v>0</v>
      </c>
      <c r="BH226" s="9">
        <v>0</v>
      </c>
      <c r="BI226" s="242" t="s">
        <v>1334</v>
      </c>
      <c r="BJ226" s="490" t="s">
        <v>1169</v>
      </c>
    </row>
    <row r="227" spans="1:62" s="16" customFormat="1" ht="22.5" hidden="1">
      <c r="A227" s="517"/>
      <c r="B227" s="590" t="s">
        <v>514</v>
      </c>
      <c r="C227" s="421" t="s">
        <v>985</v>
      </c>
      <c r="D227" s="421" t="s">
        <v>64</v>
      </c>
      <c r="E227" s="421" t="s">
        <v>786</v>
      </c>
      <c r="F227" s="123" t="s">
        <v>648</v>
      </c>
      <c r="G227" s="588"/>
      <c r="H227" s="588"/>
      <c r="I227" s="9"/>
      <c r="J227" s="242"/>
      <c r="K227" s="588"/>
      <c r="L227" s="588"/>
      <c r="M227" s="588">
        <v>5</v>
      </c>
      <c r="N227" s="588"/>
      <c r="O227" s="588"/>
      <c r="P227" s="588"/>
      <c r="Q227" s="9">
        <v>0.20619999999999999</v>
      </c>
      <c r="R227" s="242" t="s">
        <v>41</v>
      </c>
      <c r="S227" s="588"/>
      <c r="T227" s="588"/>
      <c r="U227" s="588"/>
      <c r="V227" s="588">
        <v>5</v>
      </c>
      <c r="W227" s="588"/>
      <c r="X227" s="588"/>
      <c r="Y227" s="588"/>
      <c r="Z227" s="9">
        <v>0.20619999999999999</v>
      </c>
      <c r="AA227" s="242" t="s">
        <v>41</v>
      </c>
      <c r="AB227" s="242"/>
      <c r="AC227" s="588">
        <v>5</v>
      </c>
      <c r="AD227" s="588"/>
      <c r="AE227" s="588"/>
      <c r="AF227" s="588"/>
      <c r="AG227" s="588">
        <v>5</v>
      </c>
      <c r="AH227" s="588"/>
      <c r="AI227" s="588"/>
      <c r="AJ227" s="588"/>
      <c r="AK227" s="588"/>
      <c r="AL227" s="9">
        <v>1</v>
      </c>
      <c r="AM227" s="242" t="s">
        <v>668</v>
      </c>
      <c r="AN227" s="588">
        <v>5</v>
      </c>
      <c r="AO227" s="588"/>
      <c r="AP227" s="588"/>
      <c r="AQ227" s="588"/>
      <c r="AR227" s="588">
        <v>5</v>
      </c>
      <c r="AS227" s="588"/>
      <c r="AT227" s="588"/>
      <c r="AU227" s="588"/>
      <c r="AV227" s="588"/>
      <c r="AW227" s="9">
        <v>1</v>
      </c>
      <c r="AX227" s="242" t="s">
        <v>668</v>
      </c>
      <c r="AY227" s="588"/>
      <c r="AZ227" s="588"/>
      <c r="BA227" s="588"/>
      <c r="BB227" s="588"/>
      <c r="BC227" s="588"/>
      <c r="BD227" s="588"/>
      <c r="BE227" s="588"/>
      <c r="BF227" s="588"/>
      <c r="BG227" s="588"/>
      <c r="BH227" s="9">
        <v>1</v>
      </c>
      <c r="BI227" s="242" t="s">
        <v>668</v>
      </c>
      <c r="BJ227" s="490"/>
    </row>
    <row r="228" spans="1:62" s="16" customFormat="1" ht="25.5" hidden="1" customHeight="1">
      <c r="A228" s="517"/>
      <c r="B228" s="590" t="s">
        <v>514</v>
      </c>
      <c r="C228" s="421" t="s">
        <v>787</v>
      </c>
      <c r="D228" s="421" t="s">
        <v>64</v>
      </c>
      <c r="E228" s="421" t="s">
        <v>786</v>
      </c>
      <c r="F228" s="123" t="s">
        <v>648</v>
      </c>
      <c r="G228" s="588"/>
      <c r="H228" s="588"/>
      <c r="I228" s="9"/>
      <c r="J228" s="242"/>
      <c r="K228" s="588"/>
      <c r="L228" s="588"/>
      <c r="M228" s="588">
        <v>4</v>
      </c>
      <c r="N228" s="588"/>
      <c r="O228" s="588"/>
      <c r="P228" s="588"/>
      <c r="Q228" s="9">
        <v>0.45090000000000002</v>
      </c>
      <c r="R228" s="242" t="s">
        <v>41</v>
      </c>
      <c r="S228" s="588"/>
      <c r="T228" s="588"/>
      <c r="U228" s="588"/>
      <c r="V228" s="588">
        <v>4</v>
      </c>
      <c r="W228" s="588"/>
      <c r="X228" s="588"/>
      <c r="Y228" s="588"/>
      <c r="Z228" s="9">
        <v>0.45090000000000002</v>
      </c>
      <c r="AA228" s="242" t="s">
        <v>41</v>
      </c>
      <c r="AB228" s="242"/>
      <c r="AC228" s="588">
        <v>4</v>
      </c>
      <c r="AD228" s="588"/>
      <c r="AE228" s="588"/>
      <c r="AF228" s="588"/>
      <c r="AG228" s="588">
        <v>4</v>
      </c>
      <c r="AH228" s="588"/>
      <c r="AI228" s="588"/>
      <c r="AJ228" s="588"/>
      <c r="AK228" s="588"/>
      <c r="AL228" s="9">
        <v>1</v>
      </c>
      <c r="AM228" s="242" t="s">
        <v>668</v>
      </c>
      <c r="AN228" s="588">
        <v>4</v>
      </c>
      <c r="AO228" s="588"/>
      <c r="AP228" s="588"/>
      <c r="AQ228" s="588"/>
      <c r="AR228" s="588">
        <v>4</v>
      </c>
      <c r="AS228" s="588"/>
      <c r="AT228" s="588"/>
      <c r="AU228" s="588"/>
      <c r="AV228" s="588"/>
      <c r="AW228" s="9">
        <v>1</v>
      </c>
      <c r="AX228" s="242" t="s">
        <v>668</v>
      </c>
      <c r="AY228" s="588"/>
      <c r="AZ228" s="588"/>
      <c r="BA228" s="588"/>
      <c r="BB228" s="588"/>
      <c r="BC228" s="588"/>
      <c r="BD228" s="588"/>
      <c r="BE228" s="588"/>
      <c r="BF228" s="588"/>
      <c r="BG228" s="588"/>
      <c r="BH228" s="9">
        <v>1</v>
      </c>
      <c r="BI228" s="242" t="s">
        <v>668</v>
      </c>
      <c r="BJ228" s="490"/>
    </row>
    <row r="229" spans="1:62" s="16" customFormat="1" ht="22.5" hidden="1" customHeight="1">
      <c r="A229" s="517"/>
      <c r="B229" s="590" t="s">
        <v>514</v>
      </c>
      <c r="C229" s="421" t="s">
        <v>788</v>
      </c>
      <c r="D229" s="421" t="s">
        <v>988</v>
      </c>
      <c r="E229" s="421" t="s">
        <v>127</v>
      </c>
      <c r="F229" s="123" t="s">
        <v>740</v>
      </c>
      <c r="G229" s="588"/>
      <c r="H229" s="588"/>
      <c r="I229" s="9"/>
      <c r="J229" s="242"/>
      <c r="K229" s="588"/>
      <c r="L229" s="588"/>
      <c r="M229" s="588">
        <v>14</v>
      </c>
      <c r="N229" s="588"/>
      <c r="O229" s="588"/>
      <c r="P229" s="588"/>
      <c r="Q229" s="9">
        <v>0.1424</v>
      </c>
      <c r="R229" s="242" t="s">
        <v>41</v>
      </c>
      <c r="S229" s="588"/>
      <c r="T229" s="588"/>
      <c r="U229" s="588"/>
      <c r="V229" s="588">
        <v>14</v>
      </c>
      <c r="W229" s="588"/>
      <c r="X229" s="588"/>
      <c r="Y229" s="588"/>
      <c r="Z229" s="9">
        <v>0.1424</v>
      </c>
      <c r="AA229" s="242" t="s">
        <v>41</v>
      </c>
      <c r="AB229" s="242"/>
      <c r="AC229" s="588">
        <v>14</v>
      </c>
      <c r="AD229" s="588"/>
      <c r="AE229" s="588"/>
      <c r="AF229" s="588">
        <v>14</v>
      </c>
      <c r="AG229" s="588"/>
      <c r="AH229" s="588"/>
      <c r="AI229" s="588"/>
      <c r="AJ229" s="588"/>
      <c r="AK229" s="588"/>
      <c r="AL229" s="9">
        <v>0.50149999999999995</v>
      </c>
      <c r="AM229" s="242" t="s">
        <v>41</v>
      </c>
      <c r="AN229" s="588">
        <v>14</v>
      </c>
      <c r="AO229" s="588"/>
      <c r="AP229" s="588"/>
      <c r="AQ229" s="588"/>
      <c r="AR229" s="588">
        <v>14</v>
      </c>
      <c r="AS229" s="588"/>
      <c r="AT229" s="588"/>
      <c r="AU229" s="588"/>
      <c r="AV229" s="588"/>
      <c r="AW229" s="9">
        <v>1</v>
      </c>
      <c r="AX229" s="242" t="s">
        <v>668</v>
      </c>
      <c r="AY229" s="588"/>
      <c r="AZ229" s="588"/>
      <c r="BA229" s="588"/>
      <c r="BB229" s="588"/>
      <c r="BC229" s="588"/>
      <c r="BD229" s="588"/>
      <c r="BE229" s="588"/>
      <c r="BF229" s="588"/>
      <c r="BG229" s="588"/>
      <c r="BH229" s="9">
        <v>1</v>
      </c>
      <c r="BI229" s="242" t="s">
        <v>668</v>
      </c>
      <c r="BJ229" s="490"/>
    </row>
    <row r="230" spans="1:62" s="16" customFormat="1" ht="27" customHeight="1">
      <c r="A230" s="517"/>
      <c r="B230" s="590" t="s">
        <v>514</v>
      </c>
      <c r="C230" s="421" t="s">
        <v>877</v>
      </c>
      <c r="D230" s="421" t="s">
        <v>750</v>
      </c>
      <c r="E230" s="421" t="s">
        <v>555</v>
      </c>
      <c r="F230" s="123" t="s">
        <v>742</v>
      </c>
      <c r="G230" s="588"/>
      <c r="H230" s="588"/>
      <c r="I230" s="9"/>
      <c r="J230" s="242"/>
      <c r="K230" s="588"/>
      <c r="L230" s="588">
        <v>52</v>
      </c>
      <c r="M230" s="588"/>
      <c r="N230" s="588"/>
      <c r="O230" s="588"/>
      <c r="P230" s="588"/>
      <c r="Q230" s="9">
        <v>0</v>
      </c>
      <c r="R230" s="242" t="s">
        <v>532</v>
      </c>
      <c r="S230" s="588"/>
      <c r="T230" s="588"/>
      <c r="U230" s="588">
        <v>52</v>
      </c>
      <c r="V230" s="588"/>
      <c r="W230" s="588"/>
      <c r="X230" s="588"/>
      <c r="Y230" s="588"/>
      <c r="Z230" s="9">
        <v>0</v>
      </c>
      <c r="AA230" s="242" t="s">
        <v>532</v>
      </c>
      <c r="AB230" s="242"/>
      <c r="AC230" s="588">
        <f>52</f>
        <v>52</v>
      </c>
      <c r="AD230" s="588"/>
      <c r="AE230" s="588"/>
      <c r="AF230" s="588">
        <v>52</v>
      </c>
      <c r="AG230" s="25"/>
      <c r="AH230" s="25"/>
      <c r="AI230" s="25"/>
      <c r="AJ230" s="25"/>
      <c r="AK230" s="25"/>
      <c r="AL230" s="9">
        <v>0.44769999999999999</v>
      </c>
      <c r="AM230" s="242" t="s">
        <v>41</v>
      </c>
      <c r="AN230" s="588">
        <f>52</f>
        <v>52</v>
      </c>
      <c r="AO230" s="588"/>
      <c r="AP230" s="588"/>
      <c r="AQ230" s="588">
        <v>52</v>
      </c>
      <c r="AR230" s="25"/>
      <c r="AS230" s="25"/>
      <c r="AT230" s="25"/>
      <c r="AU230" s="25"/>
      <c r="AV230" s="25"/>
      <c r="AW230" s="9">
        <v>0.87039999999999995</v>
      </c>
      <c r="AX230" s="242" t="s">
        <v>41</v>
      </c>
      <c r="AY230" s="588"/>
      <c r="AZ230" s="588">
        <f>52</f>
        <v>52</v>
      </c>
      <c r="BA230" s="588"/>
      <c r="BB230" s="588"/>
      <c r="BC230" s="588">
        <v>52</v>
      </c>
      <c r="BD230" s="25"/>
      <c r="BE230" s="25"/>
      <c r="BF230" s="25"/>
      <c r="BG230" s="25"/>
      <c r="BH230" s="9">
        <v>1</v>
      </c>
      <c r="BI230" s="242" t="s">
        <v>668</v>
      </c>
      <c r="BJ230" s="490"/>
    </row>
    <row r="231" spans="1:62" s="16" customFormat="1" ht="33.75">
      <c r="A231" s="517"/>
      <c r="B231" s="590" t="s">
        <v>514</v>
      </c>
      <c r="C231" s="421" t="s">
        <v>1168</v>
      </c>
      <c r="D231" s="421" t="s">
        <v>154</v>
      </c>
      <c r="E231" s="421" t="s">
        <v>136</v>
      </c>
      <c r="F231" s="123" t="s">
        <v>742</v>
      </c>
      <c r="G231" s="588"/>
      <c r="H231" s="588"/>
      <c r="I231" s="9"/>
      <c r="J231" s="242"/>
      <c r="K231" s="588"/>
      <c r="L231" s="588">
        <v>30</v>
      </c>
      <c r="M231" s="588"/>
      <c r="N231" s="588"/>
      <c r="O231" s="588"/>
      <c r="P231" s="588"/>
      <c r="Q231" s="9">
        <v>0</v>
      </c>
      <c r="R231" s="242" t="s">
        <v>532</v>
      </c>
      <c r="S231" s="588"/>
      <c r="T231" s="588"/>
      <c r="U231" s="588">
        <v>30</v>
      </c>
      <c r="V231" s="588"/>
      <c r="W231" s="588"/>
      <c r="X231" s="588"/>
      <c r="Y231" s="588"/>
      <c r="Z231" s="9">
        <v>0</v>
      </c>
      <c r="AA231" s="242" t="s">
        <v>532</v>
      </c>
      <c r="AB231" s="242"/>
      <c r="AC231" s="588">
        <v>30</v>
      </c>
      <c r="AD231" s="588"/>
      <c r="AE231" s="588"/>
      <c r="AF231" s="588">
        <v>30</v>
      </c>
      <c r="AG231" s="588"/>
      <c r="AH231" s="588"/>
      <c r="AI231" s="588"/>
      <c r="AJ231" s="588"/>
      <c r="AK231" s="588"/>
      <c r="AL231" s="9">
        <v>0.44479999999999997</v>
      </c>
      <c r="AM231" s="242" t="s">
        <v>41</v>
      </c>
      <c r="AN231" s="588">
        <v>30</v>
      </c>
      <c r="AO231" s="588"/>
      <c r="AP231" s="588"/>
      <c r="AQ231" s="588">
        <v>30</v>
      </c>
      <c r="AR231" s="588"/>
      <c r="AS231" s="588"/>
      <c r="AT231" s="588"/>
      <c r="AU231" s="588"/>
      <c r="AV231" s="588"/>
      <c r="AW231" s="9">
        <v>0.44479999999999997</v>
      </c>
      <c r="AX231" s="242" t="s">
        <v>41</v>
      </c>
      <c r="AY231" s="588"/>
      <c r="AZ231" s="588">
        <v>30</v>
      </c>
      <c r="BA231" s="588"/>
      <c r="BB231" s="588"/>
      <c r="BC231" s="588"/>
      <c r="BD231" s="588"/>
      <c r="BE231" s="588"/>
      <c r="BF231" s="588">
        <v>30</v>
      </c>
      <c r="BG231" s="588"/>
      <c r="BH231" s="9">
        <v>0.44679999999999997</v>
      </c>
      <c r="BI231" s="242" t="s">
        <v>1059</v>
      </c>
      <c r="BJ231" s="490"/>
    </row>
    <row r="232" spans="1:62" s="16" customFormat="1" ht="22.5">
      <c r="A232" s="517"/>
      <c r="B232" s="590" t="s">
        <v>514</v>
      </c>
      <c r="C232" s="421" t="s">
        <v>1258</v>
      </c>
      <c r="D232" s="421" t="s">
        <v>1104</v>
      </c>
      <c r="E232" s="421" t="s">
        <v>127</v>
      </c>
      <c r="F232" s="399" t="s">
        <v>1220</v>
      </c>
      <c r="G232" s="588"/>
      <c r="H232" s="588"/>
      <c r="I232" s="9"/>
      <c r="J232" s="242"/>
      <c r="K232" s="588"/>
      <c r="L232" s="588"/>
      <c r="M232" s="588"/>
      <c r="N232" s="588"/>
      <c r="O232" s="588"/>
      <c r="P232" s="588"/>
      <c r="Q232" s="9"/>
      <c r="R232" s="242"/>
      <c r="S232" s="588"/>
      <c r="T232" s="588"/>
      <c r="U232" s="588"/>
      <c r="V232" s="588"/>
      <c r="W232" s="588"/>
      <c r="X232" s="588"/>
      <c r="Y232" s="588"/>
      <c r="Z232" s="9"/>
      <c r="AA232" s="242"/>
      <c r="AB232" s="242"/>
      <c r="AC232" s="588"/>
      <c r="AD232" s="588"/>
      <c r="AE232" s="588"/>
      <c r="AF232" s="588"/>
      <c r="AG232" s="588"/>
      <c r="AH232" s="588"/>
      <c r="AI232" s="588"/>
      <c r="AJ232" s="588"/>
      <c r="AK232" s="588"/>
      <c r="AL232" s="9"/>
      <c r="AM232" s="242"/>
      <c r="AN232" s="588"/>
      <c r="AO232" s="588">
        <v>11</v>
      </c>
      <c r="AP232" s="588">
        <v>11</v>
      </c>
      <c r="AQ232" s="588"/>
      <c r="AR232" s="588"/>
      <c r="AS232" s="588"/>
      <c r="AT232" s="588"/>
      <c r="AU232" s="588"/>
      <c r="AV232" s="588"/>
      <c r="AW232" s="9">
        <v>0</v>
      </c>
      <c r="AX232" s="242" t="s">
        <v>532</v>
      </c>
      <c r="AY232" s="588">
        <v>11</v>
      </c>
      <c r="AZ232" s="588"/>
      <c r="BA232" s="588"/>
      <c r="BB232" s="588">
        <v>11</v>
      </c>
      <c r="BC232" s="588"/>
      <c r="BD232" s="588"/>
      <c r="BE232" s="588"/>
      <c r="BF232" s="588"/>
      <c r="BG232" s="588"/>
      <c r="BH232" s="9">
        <v>0.24540000000000001</v>
      </c>
      <c r="BI232" s="242" t="s">
        <v>41</v>
      </c>
      <c r="BJ232" s="490"/>
    </row>
    <row r="233" spans="1:62" s="16" customFormat="1" ht="22.5">
      <c r="A233" s="517"/>
      <c r="B233" s="590" t="s">
        <v>514</v>
      </c>
      <c r="C233" s="421" t="s">
        <v>1269</v>
      </c>
      <c r="D233" s="421" t="s">
        <v>15</v>
      </c>
      <c r="E233" s="421" t="s">
        <v>1259</v>
      </c>
      <c r="F233" s="399" t="s">
        <v>1220</v>
      </c>
      <c r="G233" s="588"/>
      <c r="H233" s="588"/>
      <c r="I233" s="9"/>
      <c r="J233" s="242"/>
      <c r="K233" s="588"/>
      <c r="L233" s="588"/>
      <c r="M233" s="588"/>
      <c r="N233" s="588"/>
      <c r="O233" s="588"/>
      <c r="P233" s="588"/>
      <c r="Q233" s="9"/>
      <c r="R233" s="242"/>
      <c r="S233" s="588"/>
      <c r="T233" s="588"/>
      <c r="U233" s="588"/>
      <c r="V233" s="588"/>
      <c r="W233" s="588"/>
      <c r="X233" s="588"/>
      <c r="Y233" s="588"/>
      <c r="Z233" s="9"/>
      <c r="AA233" s="242"/>
      <c r="AB233" s="242"/>
      <c r="AC233" s="588"/>
      <c r="AD233" s="588"/>
      <c r="AE233" s="588"/>
      <c r="AF233" s="588"/>
      <c r="AG233" s="588"/>
      <c r="AH233" s="588"/>
      <c r="AI233" s="588"/>
      <c r="AJ233" s="588"/>
      <c r="AK233" s="588"/>
      <c r="AL233" s="9"/>
      <c r="AM233" s="242"/>
      <c r="AN233" s="588"/>
      <c r="AO233" s="588">
        <v>41</v>
      </c>
      <c r="AP233" s="588">
        <v>41</v>
      </c>
      <c r="AQ233" s="588"/>
      <c r="AR233" s="588"/>
      <c r="AS233" s="588"/>
      <c r="AT233" s="588"/>
      <c r="AU233" s="588"/>
      <c r="AV233" s="588"/>
      <c r="AW233" s="9">
        <v>0</v>
      </c>
      <c r="AX233" s="242" t="s">
        <v>532</v>
      </c>
      <c r="AY233" s="588">
        <v>41</v>
      </c>
      <c r="AZ233" s="588"/>
      <c r="BA233" s="588">
        <v>41</v>
      </c>
      <c r="BB233" s="588"/>
      <c r="BC233" s="588"/>
      <c r="BD233" s="588"/>
      <c r="BE233" s="588"/>
      <c r="BF233" s="588"/>
      <c r="BG233" s="588"/>
      <c r="BH233" s="9">
        <v>0</v>
      </c>
      <c r="BI233" s="242" t="s">
        <v>532</v>
      </c>
      <c r="BJ233" s="490"/>
    </row>
    <row r="234" spans="1:62" s="16" customFormat="1" ht="22.5">
      <c r="A234" s="517"/>
      <c r="B234" s="590" t="s">
        <v>514</v>
      </c>
      <c r="C234" s="421" t="s">
        <v>1291</v>
      </c>
      <c r="D234" s="421" t="s">
        <v>109</v>
      </c>
      <c r="E234" s="421" t="s">
        <v>1292</v>
      </c>
      <c r="F234" s="399" t="s">
        <v>1220</v>
      </c>
      <c r="G234" s="588"/>
      <c r="H234" s="588"/>
      <c r="I234" s="9"/>
      <c r="J234" s="242"/>
      <c r="K234" s="588"/>
      <c r="L234" s="588"/>
      <c r="M234" s="588"/>
      <c r="N234" s="588"/>
      <c r="O234" s="588"/>
      <c r="P234" s="588"/>
      <c r="Q234" s="9"/>
      <c r="R234" s="242"/>
      <c r="S234" s="588"/>
      <c r="T234" s="588"/>
      <c r="U234" s="588"/>
      <c r="V234" s="588"/>
      <c r="W234" s="588"/>
      <c r="X234" s="588"/>
      <c r="Y234" s="588"/>
      <c r="Z234" s="9"/>
      <c r="AA234" s="242"/>
      <c r="AB234" s="242"/>
      <c r="AC234" s="588"/>
      <c r="AD234" s="588"/>
      <c r="AE234" s="588"/>
      <c r="AF234" s="588"/>
      <c r="AG234" s="588"/>
      <c r="AH234" s="588"/>
      <c r="AI234" s="588"/>
      <c r="AJ234" s="588"/>
      <c r="AK234" s="588"/>
      <c r="AL234" s="9"/>
      <c r="AM234" s="242"/>
      <c r="AN234" s="588"/>
      <c r="AO234" s="588">
        <v>79</v>
      </c>
      <c r="AP234" s="588">
        <v>79</v>
      </c>
      <c r="AQ234" s="588"/>
      <c r="AR234" s="588"/>
      <c r="AS234" s="588"/>
      <c r="AT234" s="588"/>
      <c r="AU234" s="588"/>
      <c r="AV234" s="588"/>
      <c r="AW234" s="9">
        <v>0</v>
      </c>
      <c r="AX234" s="242" t="s">
        <v>532</v>
      </c>
      <c r="AY234" s="588">
        <v>79</v>
      </c>
      <c r="AZ234" s="588"/>
      <c r="BA234" s="588">
        <v>79</v>
      </c>
      <c r="BB234" s="588"/>
      <c r="BC234" s="588"/>
      <c r="BD234" s="588"/>
      <c r="BE234" s="588"/>
      <c r="BF234" s="588"/>
      <c r="BG234" s="588"/>
      <c r="BH234" s="9">
        <v>0</v>
      </c>
      <c r="BI234" s="242" t="s">
        <v>532</v>
      </c>
      <c r="BJ234" s="490"/>
    </row>
    <row r="235" spans="1:62" s="5" customFormat="1" ht="18" customHeight="1">
      <c r="A235" s="517"/>
      <c r="B235" s="523" t="s">
        <v>515</v>
      </c>
      <c r="C235" s="523"/>
      <c r="D235" s="523"/>
      <c r="E235" s="523"/>
      <c r="F235" s="540"/>
      <c r="G235" s="53">
        <f>SUM(G236:G249)</f>
        <v>230</v>
      </c>
      <c r="H235" s="53">
        <f>SUM(H236:H249)</f>
        <v>26</v>
      </c>
      <c r="I235" s="52"/>
      <c r="J235" s="257"/>
      <c r="K235" s="53">
        <f t="shared" ref="K235:P235" si="21">SUM(K236:K249)</f>
        <v>26</v>
      </c>
      <c r="L235" s="53">
        <f t="shared" si="21"/>
        <v>289</v>
      </c>
      <c r="M235" s="53">
        <f t="shared" si="21"/>
        <v>0</v>
      </c>
      <c r="N235" s="53">
        <f t="shared" si="21"/>
        <v>0</v>
      </c>
      <c r="O235" s="53">
        <f t="shared" si="21"/>
        <v>0</v>
      </c>
      <c r="P235" s="53">
        <f t="shared" si="21"/>
        <v>1</v>
      </c>
      <c r="Q235" s="52"/>
      <c r="R235" s="257"/>
      <c r="S235" s="53">
        <f>SUM(S236:S249)</f>
        <v>0</v>
      </c>
      <c r="T235" s="53">
        <f t="shared" ref="T235:Y235" si="22">SUM(T236:T249)</f>
        <v>0</v>
      </c>
      <c r="U235" s="53">
        <f t="shared" si="22"/>
        <v>289</v>
      </c>
      <c r="V235" s="53">
        <f t="shared" si="22"/>
        <v>0</v>
      </c>
      <c r="W235" s="53">
        <f t="shared" si="22"/>
        <v>0</v>
      </c>
      <c r="X235" s="53">
        <f t="shared" si="22"/>
        <v>0</v>
      </c>
      <c r="Y235" s="53">
        <f t="shared" si="22"/>
        <v>0</v>
      </c>
      <c r="Z235" s="52"/>
      <c r="AA235" s="257"/>
      <c r="AB235" s="257"/>
      <c r="AC235" s="53">
        <f>SUM(AC236:AC253)</f>
        <v>413</v>
      </c>
      <c r="AD235" s="53">
        <f>SUM(AD236:AD253)</f>
        <v>0</v>
      </c>
      <c r="AE235" s="53">
        <f t="shared" ref="AE235:AK235" si="23">SUM(AE236:AE253)</f>
        <v>152</v>
      </c>
      <c r="AF235" s="53">
        <f t="shared" si="23"/>
        <v>261</v>
      </c>
      <c r="AG235" s="53">
        <f t="shared" si="23"/>
        <v>0</v>
      </c>
      <c r="AH235" s="53">
        <f t="shared" si="23"/>
        <v>0</v>
      </c>
      <c r="AI235" s="53">
        <f t="shared" si="23"/>
        <v>0</v>
      </c>
      <c r="AJ235" s="53">
        <f t="shared" si="23"/>
        <v>0</v>
      </c>
      <c r="AK235" s="53">
        <f t="shared" si="23"/>
        <v>0</v>
      </c>
      <c r="AL235" s="52"/>
      <c r="AM235" s="257"/>
      <c r="AN235" s="53">
        <f>SUM(AN236:AN261)</f>
        <v>413</v>
      </c>
      <c r="AO235" s="53">
        <f t="shared" ref="AO235:AV235" si="24">SUM(AO236:AO261)</f>
        <v>230</v>
      </c>
      <c r="AP235" s="53">
        <f t="shared" si="24"/>
        <v>258</v>
      </c>
      <c r="AQ235" s="53">
        <f t="shared" si="24"/>
        <v>280</v>
      </c>
      <c r="AR235" s="53">
        <f t="shared" si="24"/>
        <v>59</v>
      </c>
      <c r="AS235" s="53">
        <f t="shared" si="24"/>
        <v>0</v>
      </c>
      <c r="AT235" s="53">
        <f t="shared" si="24"/>
        <v>46</v>
      </c>
      <c r="AU235" s="53">
        <f t="shared" si="24"/>
        <v>0</v>
      </c>
      <c r="AV235" s="53">
        <f t="shared" si="24"/>
        <v>0</v>
      </c>
      <c r="AW235" s="52"/>
      <c r="AX235" s="257"/>
      <c r="AY235" s="53">
        <f>SUM(AY236:AY261)</f>
        <v>353</v>
      </c>
      <c r="AZ235" s="53">
        <f t="shared" ref="AZ235:BG235" si="25">SUM(AZ236:AZ261)</f>
        <v>231</v>
      </c>
      <c r="BA235" s="53">
        <f t="shared" si="25"/>
        <v>123</v>
      </c>
      <c r="BB235" s="53">
        <f t="shared" si="25"/>
        <v>282</v>
      </c>
      <c r="BC235" s="53">
        <f t="shared" si="25"/>
        <v>130</v>
      </c>
      <c r="BD235" s="53">
        <f t="shared" si="25"/>
        <v>0</v>
      </c>
      <c r="BE235" s="53">
        <f t="shared" si="25"/>
        <v>49</v>
      </c>
      <c r="BF235" s="53">
        <f t="shared" si="25"/>
        <v>0</v>
      </c>
      <c r="BG235" s="53">
        <f t="shared" si="25"/>
        <v>0</v>
      </c>
      <c r="BH235" s="52"/>
      <c r="BI235" s="257"/>
      <c r="BJ235" s="490"/>
    </row>
    <row r="236" spans="1:62" s="18" customFormat="1" ht="4.5" hidden="1" customHeight="1">
      <c r="A236" s="517"/>
      <c r="B236" s="524" t="s">
        <v>515</v>
      </c>
      <c r="C236" s="242" t="s">
        <v>145</v>
      </c>
      <c r="D236" s="421" t="s">
        <v>101</v>
      </c>
      <c r="E236" s="421" t="s">
        <v>146</v>
      </c>
      <c r="F236" s="421"/>
      <c r="G236" s="289">
        <v>71</v>
      </c>
      <c r="H236" s="6"/>
      <c r="I236" s="9">
        <v>1</v>
      </c>
      <c r="J236" s="242" t="s">
        <v>17</v>
      </c>
      <c r="K236" s="6"/>
      <c r="L236" s="6"/>
      <c r="M236" s="6"/>
      <c r="N236" s="6"/>
      <c r="O236" s="6"/>
      <c r="P236" s="6"/>
      <c r="Q236" s="9"/>
      <c r="R236" s="242"/>
      <c r="S236" s="6"/>
      <c r="T236" s="6"/>
      <c r="U236" s="6"/>
      <c r="V236" s="6"/>
      <c r="W236" s="6"/>
      <c r="X236" s="6"/>
      <c r="Y236" s="6"/>
      <c r="Z236" s="9"/>
      <c r="AA236" s="242"/>
      <c r="AB236" s="242"/>
      <c r="AC236" s="6"/>
      <c r="AD236" s="6"/>
      <c r="AE236" s="6"/>
      <c r="AF236" s="6"/>
      <c r="AG236" s="6"/>
      <c r="AH236" s="6"/>
      <c r="AI236" s="6"/>
      <c r="AJ236" s="6"/>
      <c r="AK236" s="6"/>
      <c r="AL236" s="9"/>
      <c r="AM236" s="242"/>
      <c r="AN236" s="6"/>
      <c r="AO236" s="6"/>
      <c r="AP236" s="6"/>
      <c r="AQ236" s="6"/>
      <c r="AR236" s="6"/>
      <c r="AS236" s="6"/>
      <c r="AT236" s="6"/>
      <c r="AU236" s="6"/>
      <c r="AV236" s="6"/>
      <c r="AW236" s="9"/>
      <c r="AX236" s="242"/>
      <c r="AY236" s="588"/>
      <c r="AZ236" s="588"/>
      <c r="BA236" s="588"/>
      <c r="BB236" s="588"/>
      <c r="BC236" s="588"/>
      <c r="BD236" s="588"/>
      <c r="BE236" s="588"/>
      <c r="BF236" s="588"/>
      <c r="BG236" s="588"/>
      <c r="BH236" s="9"/>
      <c r="BI236" s="242"/>
      <c r="BJ236" s="486"/>
    </row>
    <row r="237" spans="1:62" s="18" customFormat="1" ht="4.5" hidden="1" customHeight="1">
      <c r="A237" s="517"/>
      <c r="B237" s="524" t="s">
        <v>515</v>
      </c>
      <c r="C237" s="242" t="s">
        <v>147</v>
      </c>
      <c r="D237" s="421" t="s">
        <v>19</v>
      </c>
      <c r="E237" s="421" t="s">
        <v>148</v>
      </c>
      <c r="F237" s="421"/>
      <c r="G237" s="289">
        <v>40</v>
      </c>
      <c r="H237" s="6"/>
      <c r="I237" s="9">
        <v>1</v>
      </c>
      <c r="J237" s="242" t="s">
        <v>17</v>
      </c>
      <c r="K237" s="6"/>
      <c r="L237" s="6"/>
      <c r="M237" s="6"/>
      <c r="N237" s="6"/>
      <c r="O237" s="6"/>
      <c r="P237" s="6"/>
      <c r="Q237" s="9"/>
      <c r="R237" s="242"/>
      <c r="S237" s="6"/>
      <c r="T237" s="6"/>
      <c r="U237" s="6"/>
      <c r="V237" s="6"/>
      <c r="W237" s="6"/>
      <c r="X237" s="6"/>
      <c r="Y237" s="6"/>
      <c r="Z237" s="9"/>
      <c r="AA237" s="242"/>
      <c r="AB237" s="242"/>
      <c r="AC237" s="6"/>
      <c r="AD237" s="6"/>
      <c r="AE237" s="6"/>
      <c r="AF237" s="6"/>
      <c r="AG237" s="6"/>
      <c r="AH237" s="6"/>
      <c r="AI237" s="6"/>
      <c r="AJ237" s="6"/>
      <c r="AK237" s="6"/>
      <c r="AL237" s="9"/>
      <c r="AM237" s="242"/>
      <c r="AN237" s="6"/>
      <c r="AO237" s="6"/>
      <c r="AP237" s="6"/>
      <c r="AQ237" s="6"/>
      <c r="AR237" s="6"/>
      <c r="AS237" s="6"/>
      <c r="AT237" s="6"/>
      <c r="AU237" s="6"/>
      <c r="AV237" s="6"/>
      <c r="AW237" s="9"/>
      <c r="AX237" s="242"/>
      <c r="AY237" s="588"/>
      <c r="AZ237" s="588"/>
      <c r="BA237" s="588"/>
      <c r="BB237" s="588"/>
      <c r="BC237" s="588"/>
      <c r="BD237" s="588"/>
      <c r="BE237" s="588"/>
      <c r="BF237" s="588"/>
      <c r="BG237" s="588"/>
      <c r="BH237" s="9"/>
      <c r="BI237" s="242"/>
      <c r="BJ237" s="491"/>
    </row>
    <row r="238" spans="1:62" s="18" customFormat="1" ht="4.5" hidden="1" customHeight="1">
      <c r="A238" s="517"/>
      <c r="B238" s="524" t="s">
        <v>515</v>
      </c>
      <c r="C238" s="242" t="s">
        <v>149</v>
      </c>
      <c r="D238" s="421" t="s">
        <v>19</v>
      </c>
      <c r="E238" s="421" t="s">
        <v>148</v>
      </c>
      <c r="F238" s="421"/>
      <c r="G238" s="289">
        <v>36</v>
      </c>
      <c r="H238" s="6"/>
      <c r="I238" s="9">
        <v>1</v>
      </c>
      <c r="J238" s="242" t="s">
        <v>17</v>
      </c>
      <c r="K238" s="6"/>
      <c r="L238" s="6"/>
      <c r="M238" s="6"/>
      <c r="N238" s="6"/>
      <c r="O238" s="6"/>
      <c r="P238" s="6"/>
      <c r="Q238" s="9"/>
      <c r="R238" s="242"/>
      <c r="S238" s="6"/>
      <c r="T238" s="6"/>
      <c r="U238" s="6"/>
      <c r="V238" s="6"/>
      <c r="W238" s="6"/>
      <c r="X238" s="6"/>
      <c r="Y238" s="6"/>
      <c r="Z238" s="9"/>
      <c r="AA238" s="242"/>
      <c r="AB238" s="242"/>
      <c r="AC238" s="6"/>
      <c r="AD238" s="6"/>
      <c r="AE238" s="6"/>
      <c r="AF238" s="6"/>
      <c r="AG238" s="6"/>
      <c r="AH238" s="6"/>
      <c r="AI238" s="6"/>
      <c r="AJ238" s="6"/>
      <c r="AK238" s="6"/>
      <c r="AL238" s="9"/>
      <c r="AM238" s="242"/>
      <c r="AN238" s="6"/>
      <c r="AO238" s="6"/>
      <c r="AP238" s="6"/>
      <c r="AQ238" s="6"/>
      <c r="AR238" s="6"/>
      <c r="AS238" s="6"/>
      <c r="AT238" s="6"/>
      <c r="AU238" s="6"/>
      <c r="AV238" s="6"/>
      <c r="AW238" s="9"/>
      <c r="AX238" s="242"/>
      <c r="AY238" s="588"/>
      <c r="AZ238" s="588"/>
      <c r="BA238" s="588"/>
      <c r="BB238" s="588"/>
      <c r="BC238" s="588"/>
      <c r="BD238" s="588"/>
      <c r="BE238" s="588"/>
      <c r="BF238" s="588"/>
      <c r="BG238" s="588"/>
      <c r="BH238" s="9"/>
      <c r="BI238" s="242"/>
      <c r="BJ238" s="491"/>
    </row>
    <row r="239" spans="1:62" s="18" customFormat="1" ht="33.75" customHeight="1">
      <c r="A239" s="517">
        <v>579</v>
      </c>
      <c r="B239" s="590" t="s">
        <v>515</v>
      </c>
      <c r="C239" s="421" t="s">
        <v>150</v>
      </c>
      <c r="D239" s="421" t="s">
        <v>151</v>
      </c>
      <c r="E239" s="421" t="s">
        <v>146</v>
      </c>
      <c r="F239" s="123" t="s">
        <v>677</v>
      </c>
      <c r="G239" s="588" t="s">
        <v>0</v>
      </c>
      <c r="H239" s="588">
        <v>25</v>
      </c>
      <c r="I239" s="9">
        <v>0</v>
      </c>
      <c r="J239" s="242" t="s">
        <v>532</v>
      </c>
      <c r="K239" s="588">
        <v>25</v>
      </c>
      <c r="L239" s="588">
        <v>25</v>
      </c>
      <c r="M239" s="588"/>
      <c r="N239" s="588"/>
      <c r="O239" s="588"/>
      <c r="P239" s="588"/>
      <c r="Q239" s="9">
        <v>0</v>
      </c>
      <c r="R239" s="242" t="s">
        <v>532</v>
      </c>
      <c r="S239" s="588"/>
      <c r="T239" s="588"/>
      <c r="U239" s="588">
        <v>25</v>
      </c>
      <c r="V239" s="588"/>
      <c r="W239" s="588"/>
      <c r="X239" s="588"/>
      <c r="Y239" s="588"/>
      <c r="Z239" s="9">
        <v>0</v>
      </c>
      <c r="AA239" s="242" t="s">
        <v>532</v>
      </c>
      <c r="AB239" s="242"/>
      <c r="AC239" s="588">
        <v>25</v>
      </c>
      <c r="AD239" s="588"/>
      <c r="AE239" s="588">
        <v>25</v>
      </c>
      <c r="AF239" s="588"/>
      <c r="AG239" s="588"/>
      <c r="AH239" s="588"/>
      <c r="AI239" s="588"/>
      <c r="AJ239" s="588"/>
      <c r="AK239" s="588"/>
      <c r="AL239" s="9">
        <v>0</v>
      </c>
      <c r="AM239" s="242" t="s">
        <v>532</v>
      </c>
      <c r="AN239" s="588">
        <v>25</v>
      </c>
      <c r="AO239" s="588"/>
      <c r="AP239" s="588">
        <v>25</v>
      </c>
      <c r="AQ239" s="588"/>
      <c r="AR239" s="588"/>
      <c r="AS239" s="588"/>
      <c r="AT239" s="588"/>
      <c r="AU239" s="588"/>
      <c r="AV239" s="588"/>
      <c r="AW239" s="9">
        <v>0</v>
      </c>
      <c r="AX239" s="242" t="s">
        <v>532</v>
      </c>
      <c r="AY239" s="588"/>
      <c r="AZ239" s="588">
        <v>25</v>
      </c>
      <c r="BA239" s="588">
        <v>25</v>
      </c>
      <c r="BB239" s="588"/>
      <c r="BC239" s="588"/>
      <c r="BD239" s="588"/>
      <c r="BE239" s="588"/>
      <c r="BF239" s="588"/>
      <c r="BG239" s="588"/>
      <c r="BH239" s="9">
        <v>0</v>
      </c>
      <c r="BI239" s="242" t="s">
        <v>532</v>
      </c>
      <c r="BJ239" s="491"/>
    </row>
    <row r="240" spans="1:62" s="18" customFormat="1" ht="4.5" hidden="1" customHeight="1">
      <c r="A240" s="517"/>
      <c r="B240" s="590" t="s">
        <v>515</v>
      </c>
      <c r="C240" s="7" t="s">
        <v>574</v>
      </c>
      <c r="D240" s="95" t="s">
        <v>9</v>
      </c>
      <c r="E240" s="95" t="s">
        <v>152</v>
      </c>
      <c r="F240" s="123" t="s">
        <v>682</v>
      </c>
      <c r="G240" s="588">
        <v>43</v>
      </c>
      <c r="H240" s="588"/>
      <c r="I240" s="9">
        <v>1</v>
      </c>
      <c r="J240" s="242" t="s">
        <v>17</v>
      </c>
      <c r="K240" s="588"/>
      <c r="L240" s="588"/>
      <c r="M240" s="588"/>
      <c r="N240" s="588"/>
      <c r="O240" s="588"/>
      <c r="P240" s="588"/>
      <c r="Q240" s="9"/>
      <c r="R240" s="242"/>
      <c r="S240" s="588"/>
      <c r="T240" s="588"/>
      <c r="U240" s="588"/>
      <c r="V240" s="588"/>
      <c r="W240" s="588"/>
      <c r="X240" s="588"/>
      <c r="Y240" s="588"/>
      <c r="Z240" s="9"/>
      <c r="AA240" s="242"/>
      <c r="AB240" s="242"/>
      <c r="AC240" s="588"/>
      <c r="AD240" s="588"/>
      <c r="AE240" s="588"/>
      <c r="AF240" s="588"/>
      <c r="AG240" s="588"/>
      <c r="AH240" s="588"/>
      <c r="AI240" s="588"/>
      <c r="AJ240" s="588"/>
      <c r="AK240" s="588"/>
      <c r="AL240" s="9"/>
      <c r="AM240" s="242"/>
      <c r="AN240" s="588"/>
      <c r="AO240" s="588"/>
      <c r="AP240" s="588"/>
      <c r="AQ240" s="588"/>
      <c r="AR240" s="588"/>
      <c r="AS240" s="588"/>
      <c r="AT240" s="588"/>
      <c r="AU240" s="588"/>
      <c r="AV240" s="588"/>
      <c r="AW240" s="9"/>
      <c r="AX240" s="242"/>
      <c r="AY240" s="588"/>
      <c r="AZ240" s="588"/>
      <c r="BA240" s="588"/>
      <c r="BB240" s="588"/>
      <c r="BC240" s="588"/>
      <c r="BD240" s="588"/>
      <c r="BE240" s="588"/>
      <c r="BF240" s="588"/>
      <c r="BG240" s="588"/>
      <c r="BH240" s="9"/>
      <c r="BI240" s="242"/>
      <c r="BJ240" s="491"/>
    </row>
    <row r="241" spans="1:62" s="18" customFormat="1" ht="4.5" hidden="1" customHeight="1">
      <c r="A241" s="517">
        <v>492</v>
      </c>
      <c r="B241" s="590" t="s">
        <v>515</v>
      </c>
      <c r="C241" s="7" t="s">
        <v>574</v>
      </c>
      <c r="D241" s="95" t="s">
        <v>9</v>
      </c>
      <c r="E241" s="95" t="s">
        <v>152</v>
      </c>
      <c r="F241" s="123" t="s">
        <v>688</v>
      </c>
      <c r="G241" s="588"/>
      <c r="H241" s="25">
        <f>1</f>
        <v>1</v>
      </c>
      <c r="I241" s="9">
        <v>0</v>
      </c>
      <c r="J241" s="534" t="s">
        <v>532</v>
      </c>
      <c r="K241" s="25">
        <f>1</f>
        <v>1</v>
      </c>
      <c r="L241" s="588">
        <f>1-1</f>
        <v>0</v>
      </c>
      <c r="M241" s="588"/>
      <c r="N241" s="588"/>
      <c r="O241" s="588"/>
      <c r="P241" s="588">
        <v>1</v>
      </c>
      <c r="Q241" s="230">
        <v>0</v>
      </c>
      <c r="R241" s="534" t="s">
        <v>711</v>
      </c>
      <c r="S241" s="25"/>
      <c r="T241" s="25"/>
      <c r="U241" s="588"/>
      <c r="V241" s="588"/>
      <c r="W241" s="588"/>
      <c r="X241" s="588"/>
      <c r="Y241" s="588"/>
      <c r="Z241" s="230">
        <v>0</v>
      </c>
      <c r="AA241" s="534" t="s">
        <v>711</v>
      </c>
      <c r="AB241" s="534"/>
      <c r="AC241" s="25"/>
      <c r="AD241" s="25"/>
      <c r="AE241" s="588">
        <f>1-1</f>
        <v>0</v>
      </c>
      <c r="AF241" s="588"/>
      <c r="AG241" s="588"/>
      <c r="AH241" s="588"/>
      <c r="AI241" s="588"/>
      <c r="AJ241" s="588"/>
      <c r="AK241" s="588"/>
      <c r="AL241" s="230">
        <v>0</v>
      </c>
      <c r="AM241" s="534" t="s">
        <v>711</v>
      </c>
      <c r="AN241" s="25"/>
      <c r="AO241" s="25"/>
      <c r="AP241" s="588">
        <f>1-1</f>
        <v>0</v>
      </c>
      <c r="AQ241" s="588"/>
      <c r="AR241" s="588"/>
      <c r="AS241" s="588"/>
      <c r="AT241" s="588"/>
      <c r="AU241" s="588"/>
      <c r="AV241" s="588"/>
      <c r="AW241" s="230">
        <v>0</v>
      </c>
      <c r="AX241" s="534" t="s">
        <v>711</v>
      </c>
      <c r="AY241" s="25"/>
      <c r="AZ241" s="25"/>
      <c r="BA241" s="588">
        <f>1-1</f>
        <v>0</v>
      </c>
      <c r="BB241" s="588"/>
      <c r="BC241" s="588"/>
      <c r="BD241" s="588"/>
      <c r="BE241" s="588"/>
      <c r="BF241" s="588"/>
      <c r="BG241" s="588"/>
      <c r="BH241" s="230">
        <v>0</v>
      </c>
      <c r="BI241" s="534" t="s">
        <v>711</v>
      </c>
      <c r="BJ241" s="491"/>
    </row>
    <row r="242" spans="1:62" s="18" customFormat="1" ht="4.5" hidden="1" customHeight="1">
      <c r="A242" s="517"/>
      <c r="B242" s="590" t="s">
        <v>515</v>
      </c>
      <c r="C242" s="242" t="s">
        <v>153</v>
      </c>
      <c r="D242" s="421" t="s">
        <v>19</v>
      </c>
      <c r="E242" s="421" t="s">
        <v>148</v>
      </c>
      <c r="F242" s="421"/>
      <c r="G242" s="588">
        <v>40</v>
      </c>
      <c r="H242" s="588"/>
      <c r="I242" s="9">
        <v>1</v>
      </c>
      <c r="J242" s="242" t="s">
        <v>17</v>
      </c>
      <c r="K242" s="588"/>
      <c r="L242" s="588"/>
      <c r="M242" s="588"/>
      <c r="N242" s="588"/>
      <c r="O242" s="588"/>
      <c r="P242" s="588"/>
      <c r="Q242" s="9"/>
      <c r="R242" s="242"/>
      <c r="S242" s="588"/>
      <c r="T242" s="588"/>
      <c r="U242" s="588"/>
      <c r="V242" s="588"/>
      <c r="W242" s="588"/>
      <c r="X242" s="588"/>
      <c r="Y242" s="588"/>
      <c r="Z242" s="9"/>
      <c r="AA242" s="242"/>
      <c r="AB242" s="242"/>
      <c r="AC242" s="588"/>
      <c r="AD242" s="588"/>
      <c r="AE242" s="588"/>
      <c r="AF242" s="588"/>
      <c r="AG242" s="588"/>
      <c r="AH242" s="588"/>
      <c r="AI242" s="588"/>
      <c r="AJ242" s="588"/>
      <c r="AK242" s="588"/>
      <c r="AL242" s="9"/>
      <c r="AM242" s="242"/>
      <c r="AN242" s="588"/>
      <c r="AO242" s="588"/>
      <c r="AP242" s="588"/>
      <c r="AQ242" s="588"/>
      <c r="AR242" s="588"/>
      <c r="AS242" s="588"/>
      <c r="AT242" s="588"/>
      <c r="AU242" s="588"/>
      <c r="AV242" s="588"/>
      <c r="AW242" s="9"/>
      <c r="AX242" s="242"/>
      <c r="AY242" s="588"/>
      <c r="AZ242" s="588"/>
      <c r="BA242" s="588"/>
      <c r="BB242" s="588"/>
      <c r="BC242" s="588"/>
      <c r="BD242" s="588"/>
      <c r="BE242" s="588"/>
      <c r="BF242" s="588"/>
      <c r="BG242" s="588"/>
      <c r="BH242" s="9"/>
      <c r="BI242" s="242"/>
      <c r="BJ242" s="491"/>
    </row>
    <row r="243" spans="1:62" s="18" customFormat="1" ht="33.75">
      <c r="A243" s="517"/>
      <c r="B243" s="590" t="s">
        <v>515</v>
      </c>
      <c r="C243" s="229" t="s">
        <v>793</v>
      </c>
      <c r="D243" s="229" t="s">
        <v>789</v>
      </c>
      <c r="E243" s="229" t="s">
        <v>987</v>
      </c>
      <c r="F243" s="123" t="s">
        <v>742</v>
      </c>
      <c r="G243" s="209"/>
      <c r="H243" s="209"/>
      <c r="I243" s="9">
        <v>0</v>
      </c>
      <c r="J243" s="534"/>
      <c r="K243" s="209"/>
      <c r="L243" s="209">
        <v>42</v>
      </c>
      <c r="M243" s="209"/>
      <c r="N243" s="209"/>
      <c r="O243" s="209"/>
      <c r="P243" s="209"/>
      <c r="Q243" s="230">
        <v>0</v>
      </c>
      <c r="R243" s="242" t="s">
        <v>532</v>
      </c>
      <c r="S243" s="209"/>
      <c r="T243" s="209"/>
      <c r="U243" s="209">
        <v>42</v>
      </c>
      <c r="V243" s="209"/>
      <c r="W243" s="209"/>
      <c r="X243" s="209"/>
      <c r="Y243" s="209"/>
      <c r="Z243" s="230">
        <v>0</v>
      </c>
      <c r="AA243" s="242" t="s">
        <v>532</v>
      </c>
      <c r="AB243" s="242"/>
      <c r="AC243" s="209">
        <v>42</v>
      </c>
      <c r="AD243" s="209"/>
      <c r="AE243" s="209"/>
      <c r="AF243" s="209">
        <v>42</v>
      </c>
      <c r="AG243" s="209"/>
      <c r="AH243" s="209"/>
      <c r="AI243" s="209"/>
      <c r="AJ243" s="209"/>
      <c r="AK243" s="209"/>
      <c r="AL243" s="230">
        <v>0.45960000000000001</v>
      </c>
      <c r="AM243" s="242" t="s">
        <v>41</v>
      </c>
      <c r="AN243" s="209">
        <v>42</v>
      </c>
      <c r="AO243" s="209"/>
      <c r="AP243" s="209"/>
      <c r="AQ243" s="209">
        <v>42</v>
      </c>
      <c r="AR243" s="209"/>
      <c r="AS243" s="209"/>
      <c r="AT243" s="209"/>
      <c r="AU243" s="209"/>
      <c r="AV243" s="209"/>
      <c r="AW243" s="230">
        <v>0.91239999999999999</v>
      </c>
      <c r="AX243" s="242" t="s">
        <v>41</v>
      </c>
      <c r="AY243" s="209"/>
      <c r="AZ243" s="209">
        <v>42</v>
      </c>
      <c r="BA243" s="209"/>
      <c r="BB243" s="209"/>
      <c r="BC243" s="209">
        <v>42</v>
      </c>
      <c r="BD243" s="209"/>
      <c r="BE243" s="209"/>
      <c r="BF243" s="209"/>
      <c r="BG243" s="209"/>
      <c r="BH243" s="9">
        <v>1</v>
      </c>
      <c r="BI243" s="242" t="s">
        <v>668</v>
      </c>
      <c r="BJ243" s="492"/>
    </row>
    <row r="244" spans="1:62" s="18" customFormat="1" ht="33.75">
      <c r="A244" s="517"/>
      <c r="B244" s="590" t="s">
        <v>515</v>
      </c>
      <c r="C244" s="229" t="s">
        <v>793</v>
      </c>
      <c r="D244" s="229" t="s">
        <v>789</v>
      </c>
      <c r="E244" s="229" t="s">
        <v>987</v>
      </c>
      <c r="F244" s="123" t="s">
        <v>742</v>
      </c>
      <c r="G244" s="209"/>
      <c r="H244" s="209"/>
      <c r="I244" s="9">
        <v>0</v>
      </c>
      <c r="J244" s="534"/>
      <c r="K244" s="209"/>
      <c r="L244" s="209">
        <v>1</v>
      </c>
      <c r="M244" s="209"/>
      <c r="N244" s="209"/>
      <c r="O244" s="209"/>
      <c r="P244" s="209"/>
      <c r="Q244" s="230">
        <v>0</v>
      </c>
      <c r="R244" s="242" t="s">
        <v>532</v>
      </c>
      <c r="S244" s="209"/>
      <c r="T244" s="209"/>
      <c r="U244" s="209">
        <v>1</v>
      </c>
      <c r="V244" s="209"/>
      <c r="W244" s="209"/>
      <c r="X244" s="209"/>
      <c r="Y244" s="209"/>
      <c r="Z244" s="230">
        <v>0</v>
      </c>
      <c r="AA244" s="242" t="s">
        <v>532</v>
      </c>
      <c r="AB244" s="242"/>
      <c r="AC244" s="209">
        <v>1</v>
      </c>
      <c r="AD244" s="209"/>
      <c r="AE244" s="209"/>
      <c r="AF244" s="209">
        <v>1</v>
      </c>
      <c r="AG244" s="209"/>
      <c r="AH244" s="209"/>
      <c r="AI244" s="209"/>
      <c r="AJ244" s="209"/>
      <c r="AK244" s="209"/>
      <c r="AL244" s="230">
        <v>0.45960000000000001</v>
      </c>
      <c r="AM244" s="242" t="s">
        <v>41</v>
      </c>
      <c r="AN244" s="209">
        <v>1</v>
      </c>
      <c r="AO244" s="209"/>
      <c r="AP244" s="209"/>
      <c r="AQ244" s="209">
        <v>1</v>
      </c>
      <c r="AR244" s="209"/>
      <c r="AS244" s="209"/>
      <c r="AT244" s="209"/>
      <c r="AU244" s="209"/>
      <c r="AV244" s="209"/>
      <c r="AW244" s="230">
        <v>0.65600000000000003</v>
      </c>
      <c r="AX244" s="242" t="s">
        <v>41</v>
      </c>
      <c r="AY244" s="209"/>
      <c r="AZ244" s="209">
        <v>1</v>
      </c>
      <c r="BA244" s="209"/>
      <c r="BB244" s="209"/>
      <c r="BC244" s="209">
        <v>1</v>
      </c>
      <c r="BD244" s="209"/>
      <c r="BE244" s="209"/>
      <c r="BF244" s="209"/>
      <c r="BG244" s="209"/>
      <c r="BH244" s="9">
        <v>1</v>
      </c>
      <c r="BI244" s="242" t="s">
        <v>668</v>
      </c>
      <c r="BJ244" s="491"/>
    </row>
    <row r="245" spans="1:62" s="18" customFormat="1" ht="27.75" customHeight="1">
      <c r="A245" s="517"/>
      <c r="B245" s="590" t="s">
        <v>515</v>
      </c>
      <c r="C245" s="229" t="s">
        <v>794</v>
      </c>
      <c r="D245" s="229" t="s">
        <v>789</v>
      </c>
      <c r="E245" s="229" t="s">
        <v>987</v>
      </c>
      <c r="F245" s="123" t="s">
        <v>742</v>
      </c>
      <c r="G245" s="209"/>
      <c r="H245" s="209"/>
      <c r="I245" s="9">
        <v>0</v>
      </c>
      <c r="J245" s="534"/>
      <c r="K245" s="209"/>
      <c r="L245" s="209">
        <v>87</v>
      </c>
      <c r="M245" s="209"/>
      <c r="N245" s="209"/>
      <c r="O245" s="209"/>
      <c r="P245" s="209"/>
      <c r="Q245" s="230">
        <v>0</v>
      </c>
      <c r="R245" s="242" t="s">
        <v>532</v>
      </c>
      <c r="S245" s="209"/>
      <c r="T245" s="209"/>
      <c r="U245" s="209">
        <v>87</v>
      </c>
      <c r="V245" s="209"/>
      <c r="W245" s="209"/>
      <c r="X245" s="209"/>
      <c r="Y245" s="209"/>
      <c r="Z245" s="230">
        <v>0</v>
      </c>
      <c r="AA245" s="242" t="s">
        <v>532</v>
      </c>
      <c r="AB245" s="242"/>
      <c r="AC245" s="209">
        <v>87</v>
      </c>
      <c r="AD245" s="209"/>
      <c r="AE245" s="209"/>
      <c r="AF245" s="209">
        <v>87</v>
      </c>
      <c r="AG245" s="209"/>
      <c r="AH245" s="209"/>
      <c r="AI245" s="209"/>
      <c r="AJ245" s="209"/>
      <c r="AK245" s="209"/>
      <c r="AL245" s="230">
        <v>0.4602</v>
      </c>
      <c r="AM245" s="242" t="s">
        <v>41</v>
      </c>
      <c r="AN245" s="209">
        <v>87</v>
      </c>
      <c r="AO245" s="209"/>
      <c r="AP245" s="209"/>
      <c r="AQ245" s="209">
        <v>87</v>
      </c>
      <c r="AR245" s="209"/>
      <c r="AS245" s="209"/>
      <c r="AT245" s="209"/>
      <c r="AU245" s="209"/>
      <c r="AV245" s="209"/>
      <c r="AW245" s="230">
        <v>0.60640000000000005</v>
      </c>
      <c r="AX245" s="242" t="s">
        <v>41</v>
      </c>
      <c r="AY245" s="209"/>
      <c r="AZ245" s="209">
        <v>87</v>
      </c>
      <c r="BA245" s="209"/>
      <c r="BB245" s="209"/>
      <c r="BC245" s="209">
        <v>87</v>
      </c>
      <c r="BD245" s="209"/>
      <c r="BE245" s="209"/>
      <c r="BF245" s="209"/>
      <c r="BG245" s="209"/>
      <c r="BH245" s="9">
        <v>1</v>
      </c>
      <c r="BI245" s="242" t="s">
        <v>668</v>
      </c>
      <c r="BJ245" s="491"/>
    </row>
    <row r="246" spans="1:62" s="18" customFormat="1" ht="31.5" hidden="1" customHeight="1">
      <c r="A246" s="517"/>
      <c r="B246" s="590" t="s">
        <v>515</v>
      </c>
      <c r="C246" s="229" t="s">
        <v>795</v>
      </c>
      <c r="D246" s="229" t="s">
        <v>790</v>
      </c>
      <c r="E246" s="229" t="s">
        <v>879</v>
      </c>
      <c r="F246" s="123" t="s">
        <v>742</v>
      </c>
      <c r="G246" s="209"/>
      <c r="H246" s="209"/>
      <c r="I246" s="9">
        <v>0</v>
      </c>
      <c r="J246" s="534"/>
      <c r="K246" s="209"/>
      <c r="L246" s="209">
        <v>59</v>
      </c>
      <c r="M246" s="209"/>
      <c r="N246" s="209"/>
      <c r="O246" s="209"/>
      <c r="P246" s="209"/>
      <c r="Q246" s="230">
        <v>0</v>
      </c>
      <c r="R246" s="242" t="s">
        <v>532</v>
      </c>
      <c r="S246" s="209"/>
      <c r="T246" s="209"/>
      <c r="U246" s="209">
        <v>59</v>
      </c>
      <c r="V246" s="209"/>
      <c r="W246" s="209"/>
      <c r="X246" s="209"/>
      <c r="Y246" s="209"/>
      <c r="Z246" s="230">
        <v>0</v>
      </c>
      <c r="AA246" s="242" t="s">
        <v>532</v>
      </c>
      <c r="AB246" s="242"/>
      <c r="AC246" s="209">
        <v>59</v>
      </c>
      <c r="AD246" s="209"/>
      <c r="AE246" s="209"/>
      <c r="AF246" s="209">
        <v>59</v>
      </c>
      <c r="AG246" s="209"/>
      <c r="AH246" s="209"/>
      <c r="AI246" s="209"/>
      <c r="AJ246" s="209"/>
      <c r="AK246" s="209"/>
      <c r="AL246" s="230">
        <v>0.54</v>
      </c>
      <c r="AM246" s="242" t="s">
        <v>41</v>
      </c>
      <c r="AN246" s="209">
        <v>59</v>
      </c>
      <c r="AO246" s="209"/>
      <c r="AP246" s="209"/>
      <c r="AQ246" s="209"/>
      <c r="AR246" s="209">
        <v>59</v>
      </c>
      <c r="AS246" s="209"/>
      <c r="AT246" s="209"/>
      <c r="AU246" s="209"/>
      <c r="AV246" s="209"/>
      <c r="AW246" s="9">
        <v>1</v>
      </c>
      <c r="AX246" s="242" t="s">
        <v>668</v>
      </c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9">
        <v>1</v>
      </c>
      <c r="BI246" s="242" t="s">
        <v>668</v>
      </c>
      <c r="BJ246" s="491"/>
    </row>
    <row r="247" spans="1:62" s="18" customFormat="1" ht="22.5">
      <c r="A247" s="517"/>
      <c r="B247" s="590" t="s">
        <v>515</v>
      </c>
      <c r="C247" s="229" t="s">
        <v>880</v>
      </c>
      <c r="D247" s="229" t="s">
        <v>791</v>
      </c>
      <c r="E247" s="229" t="s">
        <v>881</v>
      </c>
      <c r="F247" s="123" t="s">
        <v>742</v>
      </c>
      <c r="G247" s="209"/>
      <c r="H247" s="209"/>
      <c r="I247" s="9">
        <v>0</v>
      </c>
      <c r="J247" s="534"/>
      <c r="K247" s="209"/>
      <c r="L247" s="209">
        <v>26</v>
      </c>
      <c r="M247" s="209"/>
      <c r="N247" s="209"/>
      <c r="O247" s="209"/>
      <c r="P247" s="209"/>
      <c r="Q247" s="230">
        <v>0</v>
      </c>
      <c r="R247" s="242" t="s">
        <v>532</v>
      </c>
      <c r="S247" s="209"/>
      <c r="T247" s="209"/>
      <c r="U247" s="209">
        <v>26</v>
      </c>
      <c r="V247" s="209"/>
      <c r="W247" s="209"/>
      <c r="X247" s="209"/>
      <c r="Y247" s="209"/>
      <c r="Z247" s="230">
        <v>0</v>
      </c>
      <c r="AA247" s="242" t="s">
        <v>532</v>
      </c>
      <c r="AB247" s="242"/>
      <c r="AC247" s="209">
        <f>26-4</f>
        <v>22</v>
      </c>
      <c r="AD247" s="209"/>
      <c r="AE247" s="209"/>
      <c r="AF247" s="209">
        <f>26-4</f>
        <v>22</v>
      </c>
      <c r="AG247" s="209"/>
      <c r="AH247" s="209"/>
      <c r="AI247" s="209"/>
      <c r="AJ247" s="209"/>
      <c r="AK247" s="209"/>
      <c r="AL247" s="230">
        <v>0.51</v>
      </c>
      <c r="AM247" s="242" t="s">
        <v>41</v>
      </c>
      <c r="AN247" s="209">
        <f>26-4</f>
        <v>22</v>
      </c>
      <c r="AO247" s="209"/>
      <c r="AP247" s="209"/>
      <c r="AQ247" s="209">
        <f>26-4</f>
        <v>22</v>
      </c>
      <c r="AR247" s="209"/>
      <c r="AS247" s="209"/>
      <c r="AT247" s="209"/>
      <c r="AU247" s="209"/>
      <c r="AV247" s="209"/>
      <c r="AW247" s="230">
        <v>0.68</v>
      </c>
      <c r="AX247" s="242" t="s">
        <v>41</v>
      </c>
      <c r="AY247" s="209"/>
      <c r="AZ247" s="209">
        <f>26-4</f>
        <v>22</v>
      </c>
      <c r="BA247" s="209"/>
      <c r="BB247" s="209">
        <f>26-4</f>
        <v>22</v>
      </c>
      <c r="BC247" s="209"/>
      <c r="BD247" s="209"/>
      <c r="BE247" s="209"/>
      <c r="BF247" s="209"/>
      <c r="BG247" s="209"/>
      <c r="BH247" s="230">
        <v>0.7</v>
      </c>
      <c r="BI247" s="242" t="s">
        <v>41</v>
      </c>
      <c r="BJ247" s="491"/>
    </row>
    <row r="248" spans="1:62" s="18" customFormat="1" ht="22.5">
      <c r="A248" s="517"/>
      <c r="B248" s="590" t="s">
        <v>515</v>
      </c>
      <c r="C248" s="229" t="s">
        <v>880</v>
      </c>
      <c r="D248" s="229" t="s">
        <v>791</v>
      </c>
      <c r="E248" s="229" t="s">
        <v>881</v>
      </c>
      <c r="F248" s="123" t="s">
        <v>742</v>
      </c>
      <c r="G248" s="209"/>
      <c r="H248" s="209"/>
      <c r="I248" s="9"/>
      <c r="J248" s="534"/>
      <c r="K248" s="209"/>
      <c r="L248" s="209"/>
      <c r="M248" s="209"/>
      <c r="N248" s="209"/>
      <c r="O248" s="209"/>
      <c r="P248" s="209"/>
      <c r="Q248" s="230"/>
      <c r="R248" s="242"/>
      <c r="S248" s="209"/>
      <c r="T248" s="209"/>
      <c r="U248" s="209"/>
      <c r="V248" s="209"/>
      <c r="W248" s="209"/>
      <c r="X248" s="209"/>
      <c r="Y248" s="209"/>
      <c r="Z248" s="230"/>
      <c r="AA248" s="242"/>
      <c r="AB248" s="242"/>
      <c r="AC248" s="209">
        <v>4</v>
      </c>
      <c r="AD248" s="209"/>
      <c r="AE248" s="209"/>
      <c r="AF248" s="209">
        <v>4</v>
      </c>
      <c r="AG248" s="209"/>
      <c r="AH248" s="209"/>
      <c r="AI248" s="209"/>
      <c r="AJ248" s="209"/>
      <c r="AK248" s="209"/>
      <c r="AL248" s="230">
        <v>0.51</v>
      </c>
      <c r="AM248" s="242" t="s">
        <v>41</v>
      </c>
      <c r="AN248" s="209">
        <v>4</v>
      </c>
      <c r="AO248" s="209"/>
      <c r="AP248" s="209"/>
      <c r="AQ248" s="209">
        <v>4</v>
      </c>
      <c r="AR248" s="209"/>
      <c r="AS248" s="209"/>
      <c r="AT248" s="209"/>
      <c r="AU248" s="209"/>
      <c r="AV248" s="209"/>
      <c r="AW248" s="230">
        <v>0.68</v>
      </c>
      <c r="AX248" s="242" t="s">
        <v>41</v>
      </c>
      <c r="AY248" s="209"/>
      <c r="AZ248" s="209">
        <v>4</v>
      </c>
      <c r="BA248" s="209">
        <v>4</v>
      </c>
      <c r="BB248" s="209"/>
      <c r="BC248" s="209"/>
      <c r="BD248" s="209"/>
      <c r="BE248" s="209"/>
      <c r="BF248" s="209"/>
      <c r="BG248" s="209"/>
      <c r="BH248" s="560">
        <v>0</v>
      </c>
      <c r="BI248" s="559" t="s">
        <v>532</v>
      </c>
      <c r="BJ248" s="491" t="s">
        <v>1380</v>
      </c>
    </row>
    <row r="249" spans="1:62" s="18" customFormat="1" ht="22.5" customHeight="1">
      <c r="A249" s="517"/>
      <c r="B249" s="590" t="s">
        <v>515</v>
      </c>
      <c r="C249" s="229" t="s">
        <v>882</v>
      </c>
      <c r="D249" s="229" t="s">
        <v>792</v>
      </c>
      <c r="E249" s="229" t="s">
        <v>879</v>
      </c>
      <c r="F249" s="123" t="s">
        <v>759</v>
      </c>
      <c r="G249" s="209"/>
      <c r="H249" s="209"/>
      <c r="I249" s="9">
        <v>0</v>
      </c>
      <c r="J249" s="534"/>
      <c r="K249" s="209"/>
      <c r="L249" s="209">
        <v>49</v>
      </c>
      <c r="M249" s="209"/>
      <c r="N249" s="209"/>
      <c r="O249" s="209"/>
      <c r="P249" s="209"/>
      <c r="Q249" s="230">
        <v>0</v>
      </c>
      <c r="R249" s="242" t="s">
        <v>532</v>
      </c>
      <c r="S249" s="209"/>
      <c r="T249" s="209"/>
      <c r="U249" s="209">
        <v>49</v>
      </c>
      <c r="V249" s="209"/>
      <c r="W249" s="209"/>
      <c r="X249" s="209"/>
      <c r="Y249" s="209"/>
      <c r="Z249" s="230">
        <v>0</v>
      </c>
      <c r="AA249" s="242" t="s">
        <v>532</v>
      </c>
      <c r="AB249" s="242"/>
      <c r="AC249" s="209">
        <f>49-3</f>
        <v>46</v>
      </c>
      <c r="AD249" s="209"/>
      <c r="AE249" s="209"/>
      <c r="AF249" s="209">
        <f>49-3</f>
        <v>46</v>
      </c>
      <c r="AG249" s="209"/>
      <c r="AH249" s="209"/>
      <c r="AI249" s="209"/>
      <c r="AJ249" s="209"/>
      <c r="AK249" s="209"/>
      <c r="AL249" s="230">
        <v>0.13</v>
      </c>
      <c r="AM249" s="242" t="s">
        <v>41</v>
      </c>
      <c r="AN249" s="209">
        <f>49-3</f>
        <v>46</v>
      </c>
      <c r="AO249" s="209"/>
      <c r="AP249" s="209"/>
      <c r="AQ249" s="209"/>
      <c r="AR249" s="209"/>
      <c r="AS249" s="209"/>
      <c r="AT249" s="209">
        <f>49-3</f>
        <v>46</v>
      </c>
      <c r="AU249" s="209"/>
      <c r="AV249" s="209"/>
      <c r="AW249" s="230">
        <v>0.27</v>
      </c>
      <c r="AX249" s="242" t="s">
        <v>1010</v>
      </c>
      <c r="AY249" s="209"/>
      <c r="AZ249" s="209">
        <f>49-3</f>
        <v>46</v>
      </c>
      <c r="BA249" s="209"/>
      <c r="BB249" s="209"/>
      <c r="BC249" s="209"/>
      <c r="BD249" s="209"/>
      <c r="BE249" s="209">
        <f>49-3</f>
        <v>46</v>
      </c>
      <c r="BF249" s="209"/>
      <c r="BG249" s="209"/>
      <c r="BH249" s="230">
        <v>0.43</v>
      </c>
      <c r="BI249" s="242" t="s">
        <v>1010</v>
      </c>
      <c r="BJ249" s="491" t="s">
        <v>1345</v>
      </c>
    </row>
    <row r="250" spans="1:62" s="18" customFormat="1" ht="24.75" customHeight="1">
      <c r="A250" s="517"/>
      <c r="B250" s="590" t="s">
        <v>515</v>
      </c>
      <c r="C250" s="229" t="s">
        <v>882</v>
      </c>
      <c r="D250" s="229" t="s">
        <v>792</v>
      </c>
      <c r="E250" s="229" t="s">
        <v>879</v>
      </c>
      <c r="F250" s="123" t="s">
        <v>759</v>
      </c>
      <c r="G250" s="209"/>
      <c r="H250" s="209"/>
      <c r="I250" s="9"/>
      <c r="J250" s="534"/>
      <c r="K250" s="209"/>
      <c r="L250" s="209"/>
      <c r="M250" s="209"/>
      <c r="N250" s="209"/>
      <c r="O250" s="209"/>
      <c r="P250" s="209"/>
      <c r="Q250" s="230"/>
      <c r="R250" s="242"/>
      <c r="S250" s="209"/>
      <c r="T250" s="209"/>
      <c r="U250" s="209"/>
      <c r="V250" s="209"/>
      <c r="W250" s="209"/>
      <c r="X250" s="209"/>
      <c r="Y250" s="209"/>
      <c r="Z250" s="230"/>
      <c r="AA250" s="242"/>
      <c r="AB250" s="242"/>
      <c r="AC250" s="209">
        <v>3</v>
      </c>
      <c r="AD250" s="209"/>
      <c r="AE250" s="209">
        <v>3</v>
      </c>
      <c r="AF250" s="209"/>
      <c r="AG250" s="209"/>
      <c r="AH250" s="209"/>
      <c r="AI250" s="209"/>
      <c r="AJ250" s="209"/>
      <c r="AK250" s="209"/>
      <c r="AL250" s="230">
        <v>0</v>
      </c>
      <c r="AM250" s="242" t="s">
        <v>532</v>
      </c>
      <c r="AN250" s="209">
        <v>3</v>
      </c>
      <c r="AO250" s="209"/>
      <c r="AP250" s="209">
        <v>3</v>
      </c>
      <c r="AQ250" s="209"/>
      <c r="AR250" s="209"/>
      <c r="AS250" s="209"/>
      <c r="AT250" s="209"/>
      <c r="AU250" s="209"/>
      <c r="AV250" s="209"/>
      <c r="AW250" s="230">
        <v>0</v>
      </c>
      <c r="AX250" s="242" t="s">
        <v>532</v>
      </c>
      <c r="AY250" s="209"/>
      <c r="AZ250" s="209">
        <v>3</v>
      </c>
      <c r="BA250" s="209"/>
      <c r="BB250" s="209"/>
      <c r="BC250" s="209"/>
      <c r="BD250" s="209"/>
      <c r="BE250" s="209">
        <v>3</v>
      </c>
      <c r="BF250" s="209"/>
      <c r="BG250" s="209"/>
      <c r="BH250" s="230">
        <v>0.43</v>
      </c>
      <c r="BI250" s="242" t="s">
        <v>1010</v>
      </c>
      <c r="BJ250" s="491" t="s">
        <v>1345</v>
      </c>
    </row>
    <row r="251" spans="1:62" s="18" customFormat="1" ht="33.75">
      <c r="A251" s="517"/>
      <c r="B251" s="590" t="s">
        <v>515</v>
      </c>
      <c r="C251" s="421" t="s">
        <v>1013</v>
      </c>
      <c r="D251" s="416" t="s">
        <v>48</v>
      </c>
      <c r="E251" s="416" t="s">
        <v>1064</v>
      </c>
      <c r="F251" s="123" t="s">
        <v>1041</v>
      </c>
      <c r="G251" s="209"/>
      <c r="H251" s="209"/>
      <c r="I251" s="9"/>
      <c r="J251" s="534"/>
      <c r="K251" s="209"/>
      <c r="L251" s="209"/>
      <c r="M251" s="209"/>
      <c r="N251" s="209"/>
      <c r="O251" s="209"/>
      <c r="P251" s="209"/>
      <c r="Q251" s="230"/>
      <c r="R251" s="242"/>
      <c r="S251" s="209"/>
      <c r="T251" s="209"/>
      <c r="U251" s="209"/>
      <c r="V251" s="209"/>
      <c r="W251" s="209"/>
      <c r="X251" s="209"/>
      <c r="Y251" s="209"/>
      <c r="Z251" s="230"/>
      <c r="AA251" s="242"/>
      <c r="AB251" s="242"/>
      <c r="AC251" s="373">
        <v>45</v>
      </c>
      <c r="AD251" s="373"/>
      <c r="AE251" s="209">
        <v>45</v>
      </c>
      <c r="AF251" s="209"/>
      <c r="AG251" s="209"/>
      <c r="AH251" s="209"/>
      <c r="AI251" s="209"/>
      <c r="AJ251" s="209"/>
      <c r="AK251" s="209"/>
      <c r="AL251" s="230">
        <v>0</v>
      </c>
      <c r="AM251" s="242" t="s">
        <v>532</v>
      </c>
      <c r="AN251" s="373">
        <v>45</v>
      </c>
      <c r="AO251" s="373"/>
      <c r="AP251" s="209"/>
      <c r="AQ251" s="209">
        <v>45</v>
      </c>
      <c r="AR251" s="209"/>
      <c r="AS251" s="209"/>
      <c r="AT251" s="209"/>
      <c r="AU251" s="209"/>
      <c r="AV251" s="209"/>
      <c r="AW251" s="230">
        <v>0.51</v>
      </c>
      <c r="AX251" s="242" t="s">
        <v>41</v>
      </c>
      <c r="AY251" s="373">
        <v>45</v>
      </c>
      <c r="AZ251" s="373"/>
      <c r="BA251" s="209"/>
      <c r="BB251" s="209">
        <v>45</v>
      </c>
      <c r="BC251" s="209"/>
      <c r="BD251" s="209"/>
      <c r="BE251" s="209"/>
      <c r="BF251" s="209"/>
      <c r="BG251" s="209"/>
      <c r="BH251" s="230">
        <v>0.6</v>
      </c>
      <c r="BI251" s="242" t="s">
        <v>41</v>
      </c>
      <c r="BJ251" s="491"/>
    </row>
    <row r="252" spans="1:62" s="18" customFormat="1" ht="23.25" customHeight="1">
      <c r="A252" s="517"/>
      <c r="B252" s="590" t="s">
        <v>515</v>
      </c>
      <c r="C252" s="421" t="s">
        <v>1021</v>
      </c>
      <c r="D252" s="416" t="s">
        <v>1065</v>
      </c>
      <c r="E252" s="416" t="s">
        <v>1080</v>
      </c>
      <c r="F252" s="123" t="s">
        <v>1041</v>
      </c>
      <c r="G252" s="209"/>
      <c r="H252" s="209"/>
      <c r="I252" s="9"/>
      <c r="J252" s="534"/>
      <c r="K252" s="209"/>
      <c r="L252" s="209"/>
      <c r="M252" s="209"/>
      <c r="N252" s="209"/>
      <c r="O252" s="209"/>
      <c r="P252" s="209"/>
      <c r="Q252" s="230"/>
      <c r="R252" s="242"/>
      <c r="S252" s="209"/>
      <c r="T252" s="209"/>
      <c r="U252" s="209"/>
      <c r="V252" s="209"/>
      <c r="W252" s="209"/>
      <c r="X252" s="209"/>
      <c r="Y252" s="209"/>
      <c r="Z252" s="230"/>
      <c r="AA252" s="242"/>
      <c r="AB252" s="242"/>
      <c r="AC252" s="373">
        <v>34</v>
      </c>
      <c r="AD252" s="491"/>
      <c r="AE252" s="373">
        <v>34</v>
      </c>
      <c r="AF252" s="209"/>
      <c r="AG252" s="209"/>
      <c r="AH252" s="209"/>
      <c r="AI252" s="209"/>
      <c r="AJ252" s="209"/>
      <c r="AK252" s="209"/>
      <c r="AL252" s="230">
        <v>0</v>
      </c>
      <c r="AM252" s="242" t="s">
        <v>532</v>
      </c>
      <c r="AN252" s="373">
        <v>34</v>
      </c>
      <c r="AO252" s="491"/>
      <c r="AP252" s="373"/>
      <c r="AQ252" s="373">
        <v>34</v>
      </c>
      <c r="AR252" s="209"/>
      <c r="AS252" s="209"/>
      <c r="AT252" s="209"/>
      <c r="AU252" s="209"/>
      <c r="AV252" s="209"/>
      <c r="AW252" s="230">
        <v>8.8499999999999995E-2</v>
      </c>
      <c r="AX252" s="242" t="s">
        <v>41</v>
      </c>
      <c r="AY252" s="373">
        <v>34</v>
      </c>
      <c r="AZ252" s="491"/>
      <c r="BA252" s="373"/>
      <c r="BB252" s="373">
        <v>34</v>
      </c>
      <c r="BC252" s="209"/>
      <c r="BD252" s="209"/>
      <c r="BE252" s="209"/>
      <c r="BF252" s="209"/>
      <c r="BG252" s="209"/>
      <c r="BH252" s="230">
        <v>0.54779999999999995</v>
      </c>
      <c r="BI252" s="242" t="s">
        <v>41</v>
      </c>
      <c r="BJ252" s="491"/>
    </row>
    <row r="253" spans="1:62" s="18" customFormat="1" ht="25.5" customHeight="1">
      <c r="A253" s="517"/>
      <c r="B253" s="590" t="s">
        <v>515</v>
      </c>
      <c r="C253" s="421" t="s">
        <v>1142</v>
      </c>
      <c r="D253" s="416" t="s">
        <v>1104</v>
      </c>
      <c r="E253" s="416" t="s">
        <v>1133</v>
      </c>
      <c r="F253" s="123" t="s">
        <v>1041</v>
      </c>
      <c r="G253" s="209"/>
      <c r="H253" s="209"/>
      <c r="I253" s="9"/>
      <c r="J253" s="534"/>
      <c r="K253" s="209"/>
      <c r="L253" s="209"/>
      <c r="M253" s="209"/>
      <c r="N253" s="209"/>
      <c r="O253" s="209"/>
      <c r="P253" s="209"/>
      <c r="Q253" s="230"/>
      <c r="R253" s="242"/>
      <c r="S253" s="209"/>
      <c r="T253" s="209"/>
      <c r="U253" s="209"/>
      <c r="V253" s="209"/>
      <c r="W253" s="209"/>
      <c r="X253" s="209"/>
      <c r="Y253" s="209"/>
      <c r="Z253" s="230"/>
      <c r="AA253" s="242"/>
      <c r="AB253" s="242"/>
      <c r="AC253" s="373">
        <v>45</v>
      </c>
      <c r="AD253" s="373"/>
      <c r="AE253" s="373">
        <v>45</v>
      </c>
      <c r="AF253" s="209"/>
      <c r="AG253" s="209"/>
      <c r="AH253" s="209"/>
      <c r="AI253" s="209"/>
      <c r="AJ253" s="209"/>
      <c r="AK253" s="209"/>
      <c r="AL253" s="230">
        <v>0</v>
      </c>
      <c r="AM253" s="242" t="s">
        <v>532</v>
      </c>
      <c r="AN253" s="373">
        <v>45</v>
      </c>
      <c r="AO253" s="373"/>
      <c r="AP253" s="373"/>
      <c r="AQ253" s="373">
        <v>45</v>
      </c>
      <c r="AR253" s="209"/>
      <c r="AS253" s="209"/>
      <c r="AT253" s="209"/>
      <c r="AU253" s="209"/>
      <c r="AV253" s="209"/>
      <c r="AW253" s="230">
        <v>0.49020000000000002</v>
      </c>
      <c r="AX253" s="242" t="s">
        <v>41</v>
      </c>
      <c r="AY253" s="373">
        <v>45</v>
      </c>
      <c r="AZ253" s="373"/>
      <c r="BA253" s="373"/>
      <c r="BB253" s="373">
        <v>45</v>
      </c>
      <c r="BC253" s="209"/>
      <c r="BD253" s="209"/>
      <c r="BE253" s="209"/>
      <c r="BF253" s="209"/>
      <c r="BG253" s="209"/>
      <c r="BH253" s="230">
        <v>0.49020000000000002</v>
      </c>
      <c r="BI253" s="242" t="s">
        <v>41</v>
      </c>
      <c r="BJ253" s="491"/>
    </row>
    <row r="254" spans="1:62" s="18" customFormat="1" ht="25.5" customHeight="1">
      <c r="A254" s="517"/>
      <c r="B254" s="590" t="s">
        <v>515</v>
      </c>
      <c r="C254" s="421" t="s">
        <v>1230</v>
      </c>
      <c r="D254" s="416" t="s">
        <v>1075</v>
      </c>
      <c r="E254" s="416" t="s">
        <v>1229</v>
      </c>
      <c r="F254" s="123" t="s">
        <v>1223</v>
      </c>
      <c r="G254" s="209"/>
      <c r="H254" s="209"/>
      <c r="I254" s="9"/>
      <c r="J254" s="534"/>
      <c r="K254" s="209"/>
      <c r="L254" s="209"/>
      <c r="M254" s="209"/>
      <c r="N254" s="209"/>
      <c r="O254" s="209"/>
      <c r="P254" s="209"/>
      <c r="Q254" s="230"/>
      <c r="R254" s="242"/>
      <c r="S254" s="209"/>
      <c r="T254" s="209"/>
      <c r="U254" s="209"/>
      <c r="V254" s="209"/>
      <c r="W254" s="209"/>
      <c r="X254" s="209"/>
      <c r="Y254" s="209"/>
      <c r="Z254" s="230"/>
      <c r="AA254" s="242"/>
      <c r="AB254" s="242"/>
      <c r="AC254" s="373"/>
      <c r="AD254" s="373"/>
      <c r="AE254" s="373"/>
      <c r="AF254" s="209"/>
      <c r="AG254" s="209"/>
      <c r="AH254" s="209"/>
      <c r="AI254" s="209"/>
      <c r="AJ254" s="209"/>
      <c r="AK254" s="209"/>
      <c r="AL254" s="230"/>
      <c r="AM254" s="242"/>
      <c r="AN254" s="373"/>
      <c r="AO254" s="373">
        <v>11</v>
      </c>
      <c r="AP254" s="373">
        <v>11</v>
      </c>
      <c r="AQ254" s="373"/>
      <c r="AR254" s="209"/>
      <c r="AS254" s="209"/>
      <c r="AT254" s="209"/>
      <c r="AU254" s="209"/>
      <c r="AV254" s="209"/>
      <c r="AW254" s="230">
        <v>0</v>
      </c>
      <c r="AX254" s="242" t="s">
        <v>532</v>
      </c>
      <c r="AY254" s="373">
        <v>11</v>
      </c>
      <c r="AZ254" s="373"/>
      <c r="BA254" s="373"/>
      <c r="BB254" s="373">
        <v>11</v>
      </c>
      <c r="BC254" s="209"/>
      <c r="BD254" s="209"/>
      <c r="BE254" s="209"/>
      <c r="BF254" s="209"/>
      <c r="BG254" s="209"/>
      <c r="BH254" s="230">
        <v>0.33</v>
      </c>
      <c r="BI254" s="242" t="s">
        <v>41</v>
      </c>
      <c r="BJ254" s="491"/>
    </row>
    <row r="255" spans="1:62" s="18" customFormat="1" ht="25.5" customHeight="1">
      <c r="A255" s="517"/>
      <c r="B255" s="590" t="s">
        <v>515</v>
      </c>
      <c r="C255" s="421" t="s">
        <v>1228</v>
      </c>
      <c r="D255" s="416" t="s">
        <v>1075</v>
      </c>
      <c r="E255" s="416" t="s">
        <v>1229</v>
      </c>
      <c r="F255" s="123" t="s">
        <v>1223</v>
      </c>
      <c r="G255" s="209"/>
      <c r="H255" s="209"/>
      <c r="I255" s="9"/>
      <c r="J255" s="534"/>
      <c r="K255" s="209"/>
      <c r="L255" s="209"/>
      <c r="M255" s="209"/>
      <c r="N255" s="209"/>
      <c r="O255" s="209"/>
      <c r="P255" s="209"/>
      <c r="Q255" s="230"/>
      <c r="R255" s="242"/>
      <c r="S255" s="209"/>
      <c r="T255" s="209"/>
      <c r="U255" s="209"/>
      <c r="V255" s="209"/>
      <c r="W255" s="209"/>
      <c r="X255" s="209"/>
      <c r="Y255" s="209"/>
      <c r="Z255" s="230"/>
      <c r="AA255" s="242"/>
      <c r="AB255" s="242"/>
      <c r="AC255" s="373"/>
      <c r="AD255" s="373"/>
      <c r="AE255" s="373"/>
      <c r="AF255" s="209"/>
      <c r="AG255" s="209"/>
      <c r="AH255" s="209"/>
      <c r="AI255" s="209"/>
      <c r="AJ255" s="209"/>
      <c r="AK255" s="209"/>
      <c r="AL255" s="230"/>
      <c r="AM255" s="242"/>
      <c r="AN255" s="373"/>
      <c r="AO255" s="373">
        <v>35</v>
      </c>
      <c r="AP255" s="373">
        <v>35</v>
      </c>
      <c r="AQ255" s="373"/>
      <c r="AR255" s="209"/>
      <c r="AS255" s="209"/>
      <c r="AT255" s="209"/>
      <c r="AU255" s="209"/>
      <c r="AV255" s="209"/>
      <c r="AW255" s="230">
        <v>0</v>
      </c>
      <c r="AX255" s="242" t="s">
        <v>532</v>
      </c>
      <c r="AY255" s="373">
        <v>35</v>
      </c>
      <c r="AZ255" s="373"/>
      <c r="BA255" s="373"/>
      <c r="BB255" s="373">
        <v>35</v>
      </c>
      <c r="BC255" s="209"/>
      <c r="BD255" s="209"/>
      <c r="BE255" s="209"/>
      <c r="BF255" s="209"/>
      <c r="BG255" s="209"/>
      <c r="BH255" s="230">
        <v>0.16</v>
      </c>
      <c r="BI255" s="242" t="s">
        <v>41</v>
      </c>
      <c r="BJ255" s="491"/>
    </row>
    <row r="256" spans="1:62" s="18" customFormat="1" ht="25.5" customHeight="1">
      <c r="A256" s="517"/>
      <c r="B256" s="590" t="s">
        <v>515</v>
      </c>
      <c r="C256" s="421" t="s">
        <v>1227</v>
      </c>
      <c r="D256" s="416" t="s">
        <v>1104</v>
      </c>
      <c r="E256" s="416" t="s">
        <v>146</v>
      </c>
      <c r="F256" s="123" t="s">
        <v>1223</v>
      </c>
      <c r="G256" s="209"/>
      <c r="H256" s="209"/>
      <c r="I256" s="9"/>
      <c r="J256" s="534"/>
      <c r="K256" s="209"/>
      <c r="L256" s="209"/>
      <c r="M256" s="209"/>
      <c r="N256" s="209"/>
      <c r="O256" s="209"/>
      <c r="P256" s="209"/>
      <c r="Q256" s="230"/>
      <c r="R256" s="242"/>
      <c r="S256" s="209"/>
      <c r="T256" s="209"/>
      <c r="U256" s="209"/>
      <c r="V256" s="209"/>
      <c r="W256" s="209"/>
      <c r="X256" s="209"/>
      <c r="Y256" s="209"/>
      <c r="Z256" s="230"/>
      <c r="AA256" s="242"/>
      <c r="AB256" s="242"/>
      <c r="AC256" s="373"/>
      <c r="AD256" s="373"/>
      <c r="AE256" s="373"/>
      <c r="AF256" s="209"/>
      <c r="AG256" s="209"/>
      <c r="AH256" s="209"/>
      <c r="AI256" s="209"/>
      <c r="AJ256" s="209"/>
      <c r="AK256" s="209"/>
      <c r="AL256" s="230"/>
      <c r="AM256" s="242"/>
      <c r="AN256" s="373"/>
      <c r="AO256" s="373">
        <v>45</v>
      </c>
      <c r="AP256" s="373">
        <v>45</v>
      </c>
      <c r="AQ256" s="373"/>
      <c r="AR256" s="209"/>
      <c r="AS256" s="209"/>
      <c r="AT256" s="209"/>
      <c r="AU256" s="209"/>
      <c r="AV256" s="209"/>
      <c r="AW256" s="230">
        <v>0</v>
      </c>
      <c r="AX256" s="242" t="s">
        <v>532</v>
      </c>
      <c r="AY256" s="373">
        <v>45</v>
      </c>
      <c r="AZ256" s="373"/>
      <c r="BA256" s="373"/>
      <c r="BB256" s="373">
        <v>45</v>
      </c>
      <c r="BC256" s="209"/>
      <c r="BD256" s="209"/>
      <c r="BE256" s="209"/>
      <c r="BF256" s="209"/>
      <c r="BG256" s="209"/>
      <c r="BH256" s="230">
        <v>0.06</v>
      </c>
      <c r="BI256" s="242" t="s">
        <v>41</v>
      </c>
      <c r="BJ256" s="491"/>
    </row>
    <row r="257" spans="1:62" s="18" customFormat="1" ht="36" customHeight="1">
      <c r="A257" s="517"/>
      <c r="B257" s="590" t="s">
        <v>515</v>
      </c>
      <c r="C257" s="421" t="s">
        <v>1260</v>
      </c>
      <c r="D257" s="416" t="s">
        <v>1075</v>
      </c>
      <c r="E257" s="416" t="s">
        <v>1264</v>
      </c>
      <c r="F257" s="399" t="s">
        <v>1220</v>
      </c>
      <c r="G257" s="209"/>
      <c r="H257" s="209"/>
      <c r="I257" s="9"/>
      <c r="J257" s="534"/>
      <c r="K257" s="209"/>
      <c r="L257" s="209"/>
      <c r="M257" s="209"/>
      <c r="N257" s="209"/>
      <c r="O257" s="209"/>
      <c r="P257" s="209"/>
      <c r="Q257" s="230"/>
      <c r="R257" s="242"/>
      <c r="S257" s="209"/>
      <c r="T257" s="209"/>
      <c r="U257" s="209"/>
      <c r="V257" s="209"/>
      <c r="W257" s="209"/>
      <c r="X257" s="209"/>
      <c r="Y257" s="209"/>
      <c r="Z257" s="230"/>
      <c r="AA257" s="242"/>
      <c r="AB257" s="242"/>
      <c r="AC257" s="373"/>
      <c r="AD257" s="373"/>
      <c r="AE257" s="373"/>
      <c r="AF257" s="209"/>
      <c r="AG257" s="209"/>
      <c r="AH257" s="209"/>
      <c r="AI257" s="209"/>
      <c r="AJ257" s="209"/>
      <c r="AK257" s="209"/>
      <c r="AL257" s="230"/>
      <c r="AM257" s="242"/>
      <c r="AN257" s="373"/>
      <c r="AO257" s="373">
        <v>18</v>
      </c>
      <c r="AP257" s="373">
        <v>18</v>
      </c>
      <c r="AQ257" s="373"/>
      <c r="AR257" s="209"/>
      <c r="AS257" s="209"/>
      <c r="AT257" s="209"/>
      <c r="AU257" s="209"/>
      <c r="AV257" s="209"/>
      <c r="AW257" s="230">
        <v>0</v>
      </c>
      <c r="AX257" s="242" t="s">
        <v>532</v>
      </c>
      <c r="AY257" s="373">
        <f>18-1</f>
        <v>17</v>
      </c>
      <c r="AZ257" s="373"/>
      <c r="BA257" s="373">
        <v>17</v>
      </c>
      <c r="BB257" s="373"/>
      <c r="BC257" s="209"/>
      <c r="BD257" s="209"/>
      <c r="BE257" s="209"/>
      <c r="BF257" s="209"/>
      <c r="BG257" s="209"/>
      <c r="BH257" s="230">
        <v>0</v>
      </c>
      <c r="BI257" s="242" t="s">
        <v>532</v>
      </c>
      <c r="BJ257" s="491"/>
    </row>
    <row r="258" spans="1:62" s="18" customFormat="1" ht="36" customHeight="1">
      <c r="A258" s="517"/>
      <c r="B258" s="590" t="s">
        <v>515</v>
      </c>
      <c r="C258" s="421" t="s">
        <v>1260</v>
      </c>
      <c r="D258" s="416" t="s">
        <v>1075</v>
      </c>
      <c r="E258" s="416" t="s">
        <v>1264</v>
      </c>
      <c r="F258" s="399" t="s">
        <v>1220</v>
      </c>
      <c r="G258" s="209"/>
      <c r="H258" s="209"/>
      <c r="I258" s="9"/>
      <c r="J258" s="534"/>
      <c r="K258" s="209"/>
      <c r="L258" s="209"/>
      <c r="M258" s="209"/>
      <c r="N258" s="209"/>
      <c r="O258" s="209"/>
      <c r="P258" s="209"/>
      <c r="Q258" s="230"/>
      <c r="R258" s="242"/>
      <c r="S258" s="209"/>
      <c r="T258" s="209"/>
      <c r="U258" s="209"/>
      <c r="V258" s="209"/>
      <c r="W258" s="209"/>
      <c r="X258" s="209"/>
      <c r="Y258" s="209"/>
      <c r="Z258" s="230"/>
      <c r="AA258" s="242"/>
      <c r="AB258" s="242"/>
      <c r="AC258" s="373"/>
      <c r="AD258" s="373"/>
      <c r="AE258" s="373"/>
      <c r="AF258" s="209"/>
      <c r="AG258" s="209"/>
      <c r="AH258" s="209"/>
      <c r="AI258" s="209"/>
      <c r="AJ258" s="209"/>
      <c r="AK258" s="209"/>
      <c r="AL258" s="230"/>
      <c r="AM258" s="242"/>
      <c r="AN258" s="373"/>
      <c r="AO258" s="373"/>
      <c r="AP258" s="373"/>
      <c r="AQ258" s="373"/>
      <c r="AR258" s="209"/>
      <c r="AS258" s="209"/>
      <c r="AT258" s="209"/>
      <c r="AU258" s="209"/>
      <c r="AV258" s="209"/>
      <c r="AW258" s="230"/>
      <c r="AX258" s="242"/>
      <c r="AY258" s="373"/>
      <c r="AZ258" s="373">
        <v>1</v>
      </c>
      <c r="BA258" s="373">
        <v>1</v>
      </c>
      <c r="BB258" s="373"/>
      <c r="BC258" s="209"/>
      <c r="BD258" s="209"/>
      <c r="BE258" s="209"/>
      <c r="BF258" s="209"/>
      <c r="BG258" s="209"/>
      <c r="BH258" s="230"/>
      <c r="BI258" s="242"/>
      <c r="BJ258" s="491"/>
    </row>
    <row r="259" spans="1:62" s="18" customFormat="1" ht="25.5" customHeight="1">
      <c r="A259" s="517"/>
      <c r="B259" s="590" t="s">
        <v>515</v>
      </c>
      <c r="C259" s="421" t="s">
        <v>1261</v>
      </c>
      <c r="D259" s="416" t="s">
        <v>80</v>
      </c>
      <c r="E259" s="416" t="s">
        <v>1265</v>
      </c>
      <c r="F259" s="399" t="s">
        <v>1220</v>
      </c>
      <c r="G259" s="209"/>
      <c r="H259" s="209"/>
      <c r="I259" s="9"/>
      <c r="J259" s="534"/>
      <c r="K259" s="209"/>
      <c r="L259" s="209"/>
      <c r="M259" s="209"/>
      <c r="N259" s="209"/>
      <c r="O259" s="209"/>
      <c r="P259" s="209"/>
      <c r="Q259" s="230"/>
      <c r="R259" s="242"/>
      <c r="S259" s="209"/>
      <c r="T259" s="209"/>
      <c r="U259" s="209"/>
      <c r="V259" s="209"/>
      <c r="W259" s="209"/>
      <c r="X259" s="209"/>
      <c r="Y259" s="209"/>
      <c r="Z259" s="230"/>
      <c r="AA259" s="242"/>
      <c r="AB259" s="242"/>
      <c r="AC259" s="373"/>
      <c r="AD259" s="373"/>
      <c r="AE259" s="373"/>
      <c r="AF259" s="209"/>
      <c r="AG259" s="209"/>
      <c r="AH259" s="209"/>
      <c r="AI259" s="209"/>
      <c r="AJ259" s="209"/>
      <c r="AK259" s="209"/>
      <c r="AL259" s="230"/>
      <c r="AM259" s="242"/>
      <c r="AN259" s="373"/>
      <c r="AO259" s="373">
        <v>17</v>
      </c>
      <c r="AP259" s="373">
        <v>17</v>
      </c>
      <c r="AQ259" s="373"/>
      <c r="AR259" s="209"/>
      <c r="AS259" s="209"/>
      <c r="AT259" s="209"/>
      <c r="AU259" s="209"/>
      <c r="AV259" s="209"/>
      <c r="AW259" s="230">
        <v>0</v>
      </c>
      <c r="AX259" s="242" t="s">
        <v>532</v>
      </c>
      <c r="AY259" s="373">
        <v>17</v>
      </c>
      <c r="AZ259" s="373"/>
      <c r="BA259" s="373">
        <v>17</v>
      </c>
      <c r="BB259" s="373"/>
      <c r="BC259" s="209"/>
      <c r="BD259" s="209"/>
      <c r="BE259" s="209"/>
      <c r="BF259" s="209"/>
      <c r="BG259" s="209"/>
      <c r="BH259" s="230">
        <v>0</v>
      </c>
      <c r="BI259" s="242" t="s">
        <v>532</v>
      </c>
      <c r="BJ259" s="491"/>
    </row>
    <row r="260" spans="1:62" s="18" customFormat="1" ht="48" customHeight="1">
      <c r="A260" s="517"/>
      <c r="B260" s="590" t="s">
        <v>515</v>
      </c>
      <c r="C260" s="421" t="s">
        <v>1262</v>
      </c>
      <c r="D260" s="416" t="s">
        <v>1266</v>
      </c>
      <c r="E260" s="416" t="s">
        <v>1267</v>
      </c>
      <c r="F260" s="399" t="s">
        <v>1220</v>
      </c>
      <c r="G260" s="209"/>
      <c r="H260" s="209"/>
      <c r="I260" s="9"/>
      <c r="J260" s="534"/>
      <c r="K260" s="209"/>
      <c r="L260" s="209"/>
      <c r="M260" s="209"/>
      <c r="N260" s="209"/>
      <c r="O260" s="209"/>
      <c r="P260" s="209"/>
      <c r="Q260" s="230"/>
      <c r="R260" s="242"/>
      <c r="S260" s="209"/>
      <c r="T260" s="209"/>
      <c r="U260" s="209"/>
      <c r="V260" s="209"/>
      <c r="W260" s="209"/>
      <c r="X260" s="209"/>
      <c r="Y260" s="209"/>
      <c r="Z260" s="230"/>
      <c r="AA260" s="242"/>
      <c r="AB260" s="242"/>
      <c r="AC260" s="373"/>
      <c r="AD260" s="373"/>
      <c r="AE260" s="373"/>
      <c r="AF260" s="209"/>
      <c r="AG260" s="209"/>
      <c r="AH260" s="209"/>
      <c r="AI260" s="209"/>
      <c r="AJ260" s="209"/>
      <c r="AK260" s="209"/>
      <c r="AL260" s="230"/>
      <c r="AM260" s="242"/>
      <c r="AN260" s="373"/>
      <c r="AO260" s="373">
        <v>59</v>
      </c>
      <c r="AP260" s="373">
        <v>59</v>
      </c>
      <c r="AQ260" s="373"/>
      <c r="AR260" s="209"/>
      <c r="AS260" s="209"/>
      <c r="AT260" s="209"/>
      <c r="AU260" s="209"/>
      <c r="AV260" s="209"/>
      <c r="AW260" s="230">
        <v>0</v>
      </c>
      <c r="AX260" s="242" t="s">
        <v>532</v>
      </c>
      <c r="AY260" s="373">
        <v>59</v>
      </c>
      <c r="AZ260" s="373"/>
      <c r="BA260" s="373">
        <v>59</v>
      </c>
      <c r="BB260" s="373"/>
      <c r="BC260" s="209"/>
      <c r="BD260" s="209"/>
      <c r="BE260" s="209"/>
      <c r="BF260" s="209"/>
      <c r="BG260" s="209"/>
      <c r="BH260" s="230">
        <v>0</v>
      </c>
      <c r="BI260" s="242" t="s">
        <v>532</v>
      </c>
      <c r="BJ260" s="491"/>
    </row>
    <row r="261" spans="1:62" s="18" customFormat="1" ht="40.5" customHeight="1">
      <c r="A261" s="517"/>
      <c r="B261" s="590" t="s">
        <v>515</v>
      </c>
      <c r="C261" s="421" t="s">
        <v>1263</v>
      </c>
      <c r="D261" s="416" t="s">
        <v>1256</v>
      </c>
      <c r="E261" s="416" t="s">
        <v>1268</v>
      </c>
      <c r="F261" s="399" t="s">
        <v>1220</v>
      </c>
      <c r="G261" s="209"/>
      <c r="H261" s="209"/>
      <c r="I261" s="9"/>
      <c r="J261" s="534"/>
      <c r="K261" s="209"/>
      <c r="L261" s="209"/>
      <c r="M261" s="209"/>
      <c r="N261" s="209"/>
      <c r="O261" s="209"/>
      <c r="P261" s="209"/>
      <c r="Q261" s="230"/>
      <c r="R261" s="242"/>
      <c r="S261" s="209"/>
      <c r="T261" s="209"/>
      <c r="U261" s="209"/>
      <c r="V261" s="209"/>
      <c r="W261" s="209"/>
      <c r="X261" s="209"/>
      <c r="Y261" s="209"/>
      <c r="Z261" s="230"/>
      <c r="AA261" s="242"/>
      <c r="AB261" s="242"/>
      <c r="AC261" s="373"/>
      <c r="AD261" s="373"/>
      <c r="AE261" s="373"/>
      <c r="AF261" s="209"/>
      <c r="AG261" s="209"/>
      <c r="AH261" s="209"/>
      <c r="AI261" s="209"/>
      <c r="AJ261" s="209"/>
      <c r="AK261" s="209"/>
      <c r="AL261" s="230"/>
      <c r="AM261" s="242"/>
      <c r="AN261" s="373"/>
      <c r="AO261" s="373">
        <v>45</v>
      </c>
      <c r="AP261" s="373">
        <v>45</v>
      </c>
      <c r="AQ261" s="373"/>
      <c r="AR261" s="209"/>
      <c r="AS261" s="209"/>
      <c r="AT261" s="209"/>
      <c r="AU261" s="209"/>
      <c r="AV261" s="209"/>
      <c r="AW261" s="230">
        <v>0</v>
      </c>
      <c r="AX261" s="242" t="s">
        <v>532</v>
      </c>
      <c r="AY261" s="373">
        <v>45</v>
      </c>
      <c r="AZ261" s="373"/>
      <c r="BA261" s="373"/>
      <c r="BB261" s="373">
        <v>45</v>
      </c>
      <c r="BC261" s="209"/>
      <c r="BD261" s="209"/>
      <c r="BE261" s="209"/>
      <c r="BF261" s="209"/>
      <c r="BG261" s="209"/>
      <c r="BH261" s="560">
        <v>0</v>
      </c>
      <c r="BI261" s="242" t="s">
        <v>41</v>
      </c>
      <c r="BJ261" s="491"/>
    </row>
    <row r="262" spans="1:62" s="5" customFormat="1" ht="18" customHeight="1">
      <c r="A262" s="517"/>
      <c r="B262" s="523" t="s">
        <v>516</v>
      </c>
      <c r="C262" s="523"/>
      <c r="D262" s="523"/>
      <c r="E262" s="523"/>
      <c r="F262" s="540"/>
      <c r="G262" s="53">
        <f>SUM(G263:G267)</f>
        <v>131</v>
      </c>
      <c r="H262" s="53">
        <f>SUM(H263:H268)</f>
        <v>97</v>
      </c>
      <c r="I262" s="52"/>
      <c r="J262" s="257"/>
      <c r="K262" s="53">
        <f t="shared" ref="K262:P262" si="26">SUM(K263:K268)</f>
        <v>97</v>
      </c>
      <c r="L262" s="53">
        <f t="shared" si="26"/>
        <v>1</v>
      </c>
      <c r="M262" s="53">
        <f t="shared" si="26"/>
        <v>0</v>
      </c>
      <c r="N262" s="53">
        <f t="shared" si="26"/>
        <v>96</v>
      </c>
      <c r="O262" s="53">
        <f t="shared" si="26"/>
        <v>0</v>
      </c>
      <c r="P262" s="53">
        <f t="shared" si="26"/>
        <v>0</v>
      </c>
      <c r="Q262" s="52"/>
      <c r="R262" s="257"/>
      <c r="S262" s="53">
        <f>SUM(S263:S268)</f>
        <v>0</v>
      </c>
      <c r="T262" s="53">
        <f t="shared" ref="T262:Y262" si="27">SUM(T263:T268)</f>
        <v>0</v>
      </c>
      <c r="U262" s="53">
        <f t="shared" si="27"/>
        <v>1</v>
      </c>
      <c r="V262" s="53">
        <f t="shared" si="27"/>
        <v>0</v>
      </c>
      <c r="W262" s="53">
        <f t="shared" si="27"/>
        <v>0</v>
      </c>
      <c r="X262" s="53">
        <f t="shared" si="27"/>
        <v>0</v>
      </c>
      <c r="Y262" s="53">
        <f t="shared" si="27"/>
        <v>0</v>
      </c>
      <c r="Z262" s="52"/>
      <c r="AA262" s="257"/>
      <c r="AB262" s="257"/>
      <c r="AC262" s="53">
        <f>SUM(AC263:AC268)</f>
        <v>1</v>
      </c>
      <c r="AD262" s="53">
        <f>SUM(AD263:AD268)</f>
        <v>0</v>
      </c>
      <c r="AE262" s="53">
        <f t="shared" ref="AE262:AK262" si="28">SUM(AE263:AE268)</f>
        <v>1</v>
      </c>
      <c r="AF262" s="53">
        <f t="shared" si="28"/>
        <v>0</v>
      </c>
      <c r="AG262" s="53">
        <f t="shared" si="28"/>
        <v>0</v>
      </c>
      <c r="AH262" s="53">
        <f t="shared" si="28"/>
        <v>0</v>
      </c>
      <c r="AI262" s="53">
        <f t="shared" si="28"/>
        <v>0</v>
      </c>
      <c r="AJ262" s="53">
        <f t="shared" si="28"/>
        <v>0</v>
      </c>
      <c r="AK262" s="53">
        <f t="shared" si="28"/>
        <v>0</v>
      </c>
      <c r="AL262" s="52"/>
      <c r="AM262" s="257"/>
      <c r="AN262" s="53">
        <f>SUM(AN263:AN269)</f>
        <v>1</v>
      </c>
      <c r="AO262" s="53">
        <f t="shared" ref="AO262:AV262" si="29">SUM(AO263:AO269)</f>
        <v>35</v>
      </c>
      <c r="AP262" s="53">
        <f t="shared" si="29"/>
        <v>35</v>
      </c>
      <c r="AQ262" s="53">
        <f t="shared" si="29"/>
        <v>0</v>
      </c>
      <c r="AR262" s="53">
        <f t="shared" si="29"/>
        <v>1</v>
      </c>
      <c r="AS262" s="53">
        <f t="shared" si="29"/>
        <v>0</v>
      </c>
      <c r="AT262" s="53">
        <f t="shared" si="29"/>
        <v>0</v>
      </c>
      <c r="AU262" s="53">
        <f t="shared" si="29"/>
        <v>0</v>
      </c>
      <c r="AV262" s="53">
        <f t="shared" si="29"/>
        <v>0</v>
      </c>
      <c r="AW262" s="52"/>
      <c r="AX262" s="257"/>
      <c r="AY262" s="53">
        <f>SUM(AY263:AY270)</f>
        <v>35</v>
      </c>
      <c r="AZ262" s="53">
        <f t="shared" ref="AZ262:BF262" si="30">SUM(AZ263:AZ270)</f>
        <v>15</v>
      </c>
      <c r="BA262" s="53">
        <f t="shared" si="30"/>
        <v>15</v>
      </c>
      <c r="BB262" s="53">
        <f t="shared" si="30"/>
        <v>35</v>
      </c>
      <c r="BC262" s="53">
        <f t="shared" si="30"/>
        <v>0</v>
      </c>
      <c r="BD262" s="53">
        <f t="shared" si="30"/>
        <v>0</v>
      </c>
      <c r="BE262" s="53">
        <f t="shared" si="30"/>
        <v>0</v>
      </c>
      <c r="BF262" s="53">
        <f t="shared" si="30"/>
        <v>0</v>
      </c>
      <c r="BG262" s="53">
        <f>SUM(BG263:BG269)</f>
        <v>0</v>
      </c>
      <c r="BH262" s="52"/>
      <c r="BI262" s="257"/>
      <c r="BJ262" s="491"/>
    </row>
    <row r="263" spans="1:62" s="18" customFormat="1" ht="4.5" hidden="1" customHeight="1">
      <c r="A263" s="517"/>
      <c r="B263" s="524" t="s">
        <v>516</v>
      </c>
      <c r="C263" s="242" t="s">
        <v>978</v>
      </c>
      <c r="D263" s="421" t="s">
        <v>64</v>
      </c>
      <c r="E263" s="421" t="s">
        <v>156</v>
      </c>
      <c r="F263" s="421"/>
      <c r="G263" s="6">
        <v>41</v>
      </c>
      <c r="H263" s="6"/>
      <c r="I263" s="9">
        <v>1</v>
      </c>
      <c r="J263" s="242" t="s">
        <v>17</v>
      </c>
      <c r="K263" s="6"/>
      <c r="L263" s="6"/>
      <c r="M263" s="6"/>
      <c r="N263" s="6"/>
      <c r="O263" s="6"/>
      <c r="P263" s="6"/>
      <c r="Q263" s="9"/>
      <c r="R263" s="242"/>
      <c r="S263" s="6"/>
      <c r="T263" s="6"/>
      <c r="U263" s="6"/>
      <c r="V263" s="6"/>
      <c r="W263" s="6"/>
      <c r="X263" s="6"/>
      <c r="Y263" s="6"/>
      <c r="Z263" s="9"/>
      <c r="AA263" s="242"/>
      <c r="AB263" s="242"/>
      <c r="AC263" s="6"/>
      <c r="AD263" s="6"/>
      <c r="AE263" s="6"/>
      <c r="AF263" s="6"/>
      <c r="AG263" s="6"/>
      <c r="AH263" s="6"/>
      <c r="AI263" s="6"/>
      <c r="AJ263" s="6"/>
      <c r="AK263" s="6"/>
      <c r="AL263" s="9"/>
      <c r="AM263" s="242"/>
      <c r="AN263" s="6"/>
      <c r="AO263" s="6"/>
      <c r="AP263" s="6"/>
      <c r="AQ263" s="6"/>
      <c r="AR263" s="6"/>
      <c r="AS263" s="6"/>
      <c r="AT263" s="6"/>
      <c r="AU263" s="6"/>
      <c r="AV263" s="6"/>
      <c r="AW263" s="9"/>
      <c r="AX263" s="242"/>
      <c r="AY263" s="588"/>
      <c r="AZ263" s="588"/>
      <c r="BA263" s="588"/>
      <c r="BB263" s="588"/>
      <c r="BC263" s="588"/>
      <c r="BD263" s="588"/>
      <c r="BE263" s="588"/>
      <c r="BF263" s="588"/>
      <c r="BG263" s="588"/>
      <c r="BH263" s="9"/>
      <c r="BI263" s="242"/>
      <c r="BJ263" s="486"/>
    </row>
    <row r="264" spans="1:62" s="18" customFormat="1" ht="4.5" hidden="1" customHeight="1">
      <c r="A264" s="517"/>
      <c r="B264" s="524" t="s">
        <v>516</v>
      </c>
      <c r="C264" s="242" t="s">
        <v>157</v>
      </c>
      <c r="D264" s="421" t="s">
        <v>64</v>
      </c>
      <c r="E264" s="421" t="s">
        <v>155</v>
      </c>
      <c r="F264" s="421"/>
      <c r="G264" s="6">
        <v>60</v>
      </c>
      <c r="H264" s="6"/>
      <c r="I264" s="9">
        <v>1</v>
      </c>
      <c r="J264" s="242" t="s">
        <v>17</v>
      </c>
      <c r="K264" s="6"/>
      <c r="L264" s="6"/>
      <c r="M264" s="6"/>
      <c r="N264" s="6"/>
      <c r="O264" s="6"/>
      <c r="P264" s="6"/>
      <c r="Q264" s="9"/>
      <c r="R264" s="242"/>
      <c r="S264" s="6"/>
      <c r="T264" s="6"/>
      <c r="U264" s="6"/>
      <c r="V264" s="6"/>
      <c r="W264" s="6"/>
      <c r="X264" s="6"/>
      <c r="Y264" s="6"/>
      <c r="Z264" s="9"/>
      <c r="AA264" s="242"/>
      <c r="AB264" s="242"/>
      <c r="AC264" s="6"/>
      <c r="AD264" s="6"/>
      <c r="AE264" s="6"/>
      <c r="AF264" s="6"/>
      <c r="AG264" s="6"/>
      <c r="AH264" s="6"/>
      <c r="AI264" s="6"/>
      <c r="AJ264" s="6"/>
      <c r="AK264" s="6"/>
      <c r="AL264" s="9"/>
      <c r="AM264" s="242"/>
      <c r="AN264" s="6"/>
      <c r="AO264" s="6"/>
      <c r="AP264" s="6"/>
      <c r="AQ264" s="6"/>
      <c r="AR264" s="6"/>
      <c r="AS264" s="6"/>
      <c r="AT264" s="6"/>
      <c r="AU264" s="6"/>
      <c r="AV264" s="6"/>
      <c r="AW264" s="9"/>
      <c r="AX264" s="242"/>
      <c r="AY264" s="588"/>
      <c r="AZ264" s="588"/>
      <c r="BA264" s="588"/>
      <c r="BB264" s="588"/>
      <c r="BC264" s="588"/>
      <c r="BD264" s="588"/>
      <c r="BE264" s="588"/>
      <c r="BF264" s="588"/>
      <c r="BG264" s="588"/>
      <c r="BH264" s="9"/>
      <c r="BI264" s="242"/>
      <c r="BJ264" s="491"/>
    </row>
    <row r="265" spans="1:62" s="18" customFormat="1" ht="4.5" hidden="1" customHeight="1">
      <c r="A265" s="517">
        <v>546</v>
      </c>
      <c r="B265" s="524" t="s">
        <v>516</v>
      </c>
      <c r="C265" s="242" t="s">
        <v>158</v>
      </c>
      <c r="D265" s="421" t="s">
        <v>64</v>
      </c>
      <c r="E265" s="421" t="s">
        <v>159</v>
      </c>
      <c r="F265" s="123" t="s">
        <v>677</v>
      </c>
      <c r="G265" s="6" t="s">
        <v>0</v>
      </c>
      <c r="H265" s="6">
        <v>37</v>
      </c>
      <c r="I265" s="9">
        <v>0.59250000000000003</v>
      </c>
      <c r="J265" s="242" t="s">
        <v>41</v>
      </c>
      <c r="K265" s="6">
        <v>37</v>
      </c>
      <c r="L265" s="6"/>
      <c r="M265" s="6"/>
      <c r="N265" s="6">
        <v>37</v>
      </c>
      <c r="O265" s="6"/>
      <c r="P265" s="6"/>
      <c r="Q265" s="9">
        <v>1</v>
      </c>
      <c r="R265" s="242" t="s">
        <v>668</v>
      </c>
      <c r="S265" s="6"/>
      <c r="T265" s="6"/>
      <c r="U265" s="6"/>
      <c r="V265" s="6"/>
      <c r="W265" s="6"/>
      <c r="X265" s="6"/>
      <c r="Y265" s="6"/>
      <c r="Z265" s="9">
        <v>1</v>
      </c>
      <c r="AA265" s="242" t="s">
        <v>668</v>
      </c>
      <c r="AB265" s="242"/>
      <c r="AC265" s="6"/>
      <c r="AD265" s="6"/>
      <c r="AE265" s="6"/>
      <c r="AF265" s="6"/>
      <c r="AG265" s="6"/>
      <c r="AH265" s="6"/>
      <c r="AI265" s="6"/>
      <c r="AJ265" s="6"/>
      <c r="AK265" s="6"/>
      <c r="AL265" s="9">
        <v>1</v>
      </c>
      <c r="AM265" s="242" t="s">
        <v>668</v>
      </c>
      <c r="AN265" s="6"/>
      <c r="AO265" s="6"/>
      <c r="AP265" s="6"/>
      <c r="AQ265" s="6"/>
      <c r="AR265" s="6"/>
      <c r="AS265" s="6"/>
      <c r="AT265" s="6"/>
      <c r="AU265" s="6"/>
      <c r="AV265" s="6"/>
      <c r="AW265" s="9">
        <v>1</v>
      </c>
      <c r="AX265" s="242" t="s">
        <v>668</v>
      </c>
      <c r="AY265" s="588"/>
      <c r="AZ265" s="588"/>
      <c r="BA265" s="588"/>
      <c r="BB265" s="588"/>
      <c r="BC265" s="588"/>
      <c r="BD265" s="588"/>
      <c r="BE265" s="588"/>
      <c r="BF265" s="588"/>
      <c r="BG265" s="588"/>
      <c r="BH265" s="9">
        <v>1</v>
      </c>
      <c r="BI265" s="242" t="s">
        <v>668</v>
      </c>
      <c r="BJ265" s="491"/>
    </row>
    <row r="266" spans="1:62" s="16" customFormat="1" ht="4.5" hidden="1" customHeight="1">
      <c r="A266" s="517"/>
      <c r="B266" s="524" t="s">
        <v>516</v>
      </c>
      <c r="C266" s="242" t="s">
        <v>160</v>
      </c>
      <c r="D266" s="421" t="s">
        <v>64</v>
      </c>
      <c r="E266" s="421" t="s">
        <v>159</v>
      </c>
      <c r="F266" s="421"/>
      <c r="G266" s="6">
        <v>30</v>
      </c>
      <c r="H266" s="6"/>
      <c r="I266" s="9">
        <v>1</v>
      </c>
      <c r="J266" s="242" t="s">
        <v>17</v>
      </c>
      <c r="K266" s="6"/>
      <c r="L266" s="6"/>
      <c r="M266" s="6"/>
      <c r="N266" s="6"/>
      <c r="O266" s="6"/>
      <c r="P266" s="6"/>
      <c r="Q266" s="9"/>
      <c r="R266" s="242"/>
      <c r="S266" s="6"/>
      <c r="T266" s="6"/>
      <c r="U266" s="6"/>
      <c r="V266" s="6"/>
      <c r="W266" s="6"/>
      <c r="X266" s="6"/>
      <c r="Y266" s="6"/>
      <c r="Z266" s="9"/>
      <c r="AA266" s="242"/>
      <c r="AB266" s="242"/>
      <c r="AC266" s="6"/>
      <c r="AD266" s="6"/>
      <c r="AE266" s="6"/>
      <c r="AF266" s="6"/>
      <c r="AG266" s="6"/>
      <c r="AH266" s="6"/>
      <c r="AI266" s="6"/>
      <c r="AJ266" s="6"/>
      <c r="AK266" s="6"/>
      <c r="AL266" s="9"/>
      <c r="AM266" s="242"/>
      <c r="AN266" s="6"/>
      <c r="AO266" s="6"/>
      <c r="AP266" s="6"/>
      <c r="AQ266" s="6"/>
      <c r="AR266" s="6"/>
      <c r="AS266" s="6"/>
      <c r="AT266" s="6"/>
      <c r="AU266" s="6"/>
      <c r="AV266" s="6"/>
      <c r="AW266" s="9"/>
      <c r="AX266" s="242"/>
      <c r="AY266" s="588"/>
      <c r="AZ266" s="588"/>
      <c r="BA266" s="588"/>
      <c r="BB266" s="588"/>
      <c r="BC266" s="588"/>
      <c r="BD266" s="588"/>
      <c r="BE266" s="588"/>
      <c r="BF266" s="588"/>
      <c r="BG266" s="588"/>
      <c r="BH266" s="9"/>
      <c r="BI266" s="242"/>
      <c r="BJ266" s="491"/>
    </row>
    <row r="267" spans="1:62" s="16" customFormat="1" ht="4.5" hidden="1" customHeight="1">
      <c r="A267" s="517">
        <v>530</v>
      </c>
      <c r="B267" s="524" t="s">
        <v>516</v>
      </c>
      <c r="C267" s="242" t="s">
        <v>161</v>
      </c>
      <c r="D267" s="421" t="s">
        <v>64</v>
      </c>
      <c r="E267" s="421" t="s">
        <v>556</v>
      </c>
      <c r="F267" s="123" t="s">
        <v>675</v>
      </c>
      <c r="G267" s="6" t="s">
        <v>0</v>
      </c>
      <c r="H267" s="6">
        <v>59</v>
      </c>
      <c r="I267" s="9">
        <v>0</v>
      </c>
      <c r="J267" s="242" t="s">
        <v>532</v>
      </c>
      <c r="K267" s="6">
        <v>59</v>
      </c>
      <c r="L267" s="6"/>
      <c r="M267" s="6"/>
      <c r="N267" s="6">
        <v>59</v>
      </c>
      <c r="O267" s="6"/>
      <c r="P267" s="6"/>
      <c r="Q267" s="9">
        <v>1</v>
      </c>
      <c r="R267" s="242" t="s">
        <v>668</v>
      </c>
      <c r="S267" s="6"/>
      <c r="T267" s="6"/>
      <c r="U267" s="6"/>
      <c r="V267" s="6"/>
      <c r="W267" s="6"/>
      <c r="X267" s="6"/>
      <c r="Y267" s="6"/>
      <c r="Z267" s="9">
        <v>1</v>
      </c>
      <c r="AA267" s="242" t="s">
        <v>668</v>
      </c>
      <c r="AB267" s="242"/>
      <c r="AC267" s="6"/>
      <c r="AD267" s="6"/>
      <c r="AE267" s="6"/>
      <c r="AF267" s="6"/>
      <c r="AG267" s="6"/>
      <c r="AH267" s="6"/>
      <c r="AI267" s="6"/>
      <c r="AJ267" s="6"/>
      <c r="AK267" s="6"/>
      <c r="AL267" s="9">
        <v>1</v>
      </c>
      <c r="AM267" s="242" t="s">
        <v>668</v>
      </c>
      <c r="AN267" s="6"/>
      <c r="AO267" s="6"/>
      <c r="AP267" s="6"/>
      <c r="AQ267" s="6"/>
      <c r="AR267" s="6"/>
      <c r="AS267" s="6"/>
      <c r="AT267" s="6"/>
      <c r="AU267" s="6"/>
      <c r="AV267" s="6"/>
      <c r="AW267" s="9">
        <v>1</v>
      </c>
      <c r="AX267" s="242" t="s">
        <v>668</v>
      </c>
      <c r="AY267" s="588"/>
      <c r="AZ267" s="588"/>
      <c r="BA267" s="588"/>
      <c r="BB267" s="588"/>
      <c r="BC267" s="588"/>
      <c r="BD267" s="588"/>
      <c r="BE267" s="588"/>
      <c r="BF267" s="588"/>
      <c r="BG267" s="588"/>
      <c r="BH267" s="9">
        <v>1</v>
      </c>
      <c r="BI267" s="242" t="s">
        <v>668</v>
      </c>
      <c r="BJ267" s="490"/>
    </row>
    <row r="268" spans="1:62" s="16" customFormat="1" ht="21.75" hidden="1" customHeight="1">
      <c r="A268" s="517"/>
      <c r="B268" s="590" t="s">
        <v>516</v>
      </c>
      <c r="C268" s="242" t="s">
        <v>161</v>
      </c>
      <c r="D268" s="421" t="s">
        <v>64</v>
      </c>
      <c r="E268" s="421" t="s">
        <v>556</v>
      </c>
      <c r="F268" s="123" t="s">
        <v>675</v>
      </c>
      <c r="G268" s="588" t="s">
        <v>0</v>
      </c>
      <c r="H268" s="588">
        <v>1</v>
      </c>
      <c r="I268" s="9">
        <v>0</v>
      </c>
      <c r="J268" s="242" t="s">
        <v>532</v>
      </c>
      <c r="K268" s="588">
        <v>1</v>
      </c>
      <c r="L268" s="588">
        <v>1</v>
      </c>
      <c r="M268" s="588"/>
      <c r="N268" s="588"/>
      <c r="O268" s="588"/>
      <c r="P268" s="588"/>
      <c r="Q268" s="9">
        <v>0</v>
      </c>
      <c r="R268" s="242" t="s">
        <v>532</v>
      </c>
      <c r="S268" s="588"/>
      <c r="T268" s="588"/>
      <c r="U268" s="588">
        <v>1</v>
      </c>
      <c r="V268" s="588"/>
      <c r="W268" s="588"/>
      <c r="X268" s="588"/>
      <c r="Y268" s="588"/>
      <c r="Z268" s="9">
        <v>0</v>
      </c>
      <c r="AA268" s="242" t="s">
        <v>532</v>
      </c>
      <c r="AB268" s="242"/>
      <c r="AC268" s="588">
        <v>1</v>
      </c>
      <c r="AD268" s="588"/>
      <c r="AE268" s="588">
        <v>1</v>
      </c>
      <c r="AF268" s="588"/>
      <c r="AG268" s="588"/>
      <c r="AH268" s="588"/>
      <c r="AI268" s="588"/>
      <c r="AJ268" s="588"/>
      <c r="AK268" s="588"/>
      <c r="AL268" s="9">
        <v>0</v>
      </c>
      <c r="AM268" s="242" t="s">
        <v>532</v>
      </c>
      <c r="AN268" s="588">
        <v>1</v>
      </c>
      <c r="AO268" s="588"/>
      <c r="AP268" s="588"/>
      <c r="AQ268" s="588"/>
      <c r="AR268" s="588">
        <v>1</v>
      </c>
      <c r="AS268" s="588"/>
      <c r="AT268" s="588"/>
      <c r="AU268" s="588"/>
      <c r="AV268" s="588"/>
      <c r="AW268" s="9">
        <v>1</v>
      </c>
      <c r="AX268" s="242" t="s">
        <v>668</v>
      </c>
      <c r="AY268" s="588"/>
      <c r="AZ268" s="588"/>
      <c r="BA268" s="588"/>
      <c r="BB268" s="588"/>
      <c r="BC268" s="588"/>
      <c r="BD268" s="588"/>
      <c r="BE268" s="588"/>
      <c r="BF268" s="588"/>
      <c r="BG268" s="588"/>
      <c r="BH268" s="9">
        <v>1</v>
      </c>
      <c r="BI268" s="242" t="s">
        <v>668</v>
      </c>
      <c r="BJ268" s="490" t="s">
        <v>1209</v>
      </c>
    </row>
    <row r="269" spans="1:62" s="16" customFormat="1" ht="21.75" customHeight="1">
      <c r="A269" s="517"/>
      <c r="B269" s="590" t="s">
        <v>516</v>
      </c>
      <c r="C269" s="242" t="s">
        <v>1231</v>
      </c>
      <c r="D269" s="421" t="s">
        <v>64</v>
      </c>
      <c r="E269" s="421" t="s">
        <v>1226</v>
      </c>
      <c r="F269" s="123" t="s">
        <v>1223</v>
      </c>
      <c r="G269" s="588"/>
      <c r="H269" s="588"/>
      <c r="I269" s="9"/>
      <c r="J269" s="242"/>
      <c r="K269" s="588"/>
      <c r="L269" s="588"/>
      <c r="M269" s="588"/>
      <c r="N269" s="588"/>
      <c r="O269" s="588"/>
      <c r="P269" s="588"/>
      <c r="Q269" s="9"/>
      <c r="R269" s="242"/>
      <c r="S269" s="588"/>
      <c r="T269" s="588"/>
      <c r="U269" s="588"/>
      <c r="V269" s="588"/>
      <c r="W269" s="588"/>
      <c r="X269" s="588"/>
      <c r="Y269" s="588"/>
      <c r="Z269" s="9"/>
      <c r="AA269" s="242"/>
      <c r="AB269" s="242"/>
      <c r="AC269" s="581"/>
      <c r="AD269" s="588"/>
      <c r="AE269" s="588"/>
      <c r="AF269" s="588"/>
      <c r="AG269" s="588"/>
      <c r="AH269" s="588"/>
      <c r="AI269" s="588"/>
      <c r="AJ269" s="588"/>
      <c r="AK269" s="588"/>
      <c r="AL269" s="9"/>
      <c r="AM269" s="242"/>
      <c r="AN269" s="588"/>
      <c r="AO269" s="588">
        <v>35</v>
      </c>
      <c r="AP269" s="588">
        <v>35</v>
      </c>
      <c r="AQ269" s="588"/>
      <c r="AR269" s="588"/>
      <c r="AS269" s="588"/>
      <c r="AT269" s="588"/>
      <c r="AU269" s="588"/>
      <c r="AV269" s="588"/>
      <c r="AW269" s="230">
        <v>0</v>
      </c>
      <c r="AX269" s="242" t="s">
        <v>532</v>
      </c>
      <c r="AY269" s="588">
        <v>35</v>
      </c>
      <c r="AZ269" s="588"/>
      <c r="BA269" s="588"/>
      <c r="BB269" s="588">
        <v>35</v>
      </c>
      <c r="BC269" s="588"/>
      <c r="BD269" s="588"/>
      <c r="BE269" s="588"/>
      <c r="BF269" s="588"/>
      <c r="BG269" s="588"/>
      <c r="BH269" s="230">
        <v>0.47860000000000003</v>
      </c>
      <c r="BI269" s="242" t="s">
        <v>41</v>
      </c>
      <c r="BJ269" s="490"/>
    </row>
    <row r="270" spans="1:62" s="16" customFormat="1" ht="21.75" customHeight="1">
      <c r="A270" s="517"/>
      <c r="B270" s="590" t="s">
        <v>516</v>
      </c>
      <c r="C270" s="421" t="s">
        <v>1365</v>
      </c>
      <c r="D270" s="421" t="s">
        <v>1366</v>
      </c>
      <c r="E270" s="421" t="s">
        <v>1226</v>
      </c>
      <c r="F270" s="123" t="s">
        <v>1352</v>
      </c>
      <c r="G270" s="588"/>
      <c r="H270" s="588"/>
      <c r="I270" s="9"/>
      <c r="J270" s="242"/>
      <c r="K270" s="588"/>
      <c r="L270" s="588"/>
      <c r="M270" s="588"/>
      <c r="N270" s="588"/>
      <c r="O270" s="588"/>
      <c r="P270" s="588"/>
      <c r="Q270" s="9"/>
      <c r="R270" s="242"/>
      <c r="S270" s="588"/>
      <c r="T270" s="588"/>
      <c r="U270" s="588"/>
      <c r="V270" s="588"/>
      <c r="W270" s="588"/>
      <c r="X270" s="588"/>
      <c r="Y270" s="588"/>
      <c r="Z270" s="9"/>
      <c r="AA270" s="242"/>
      <c r="AB270" s="242"/>
      <c r="AC270" s="581"/>
      <c r="AD270" s="588"/>
      <c r="AE270" s="588"/>
      <c r="AF270" s="588"/>
      <c r="AG270" s="588"/>
      <c r="AH270" s="588"/>
      <c r="AI270" s="588"/>
      <c r="AJ270" s="588"/>
      <c r="AK270" s="588"/>
      <c r="AL270" s="9"/>
      <c r="AM270" s="242"/>
      <c r="AN270" s="588"/>
      <c r="AO270" s="588"/>
      <c r="AP270" s="588"/>
      <c r="AQ270" s="588"/>
      <c r="AR270" s="588"/>
      <c r="AS270" s="588"/>
      <c r="AT270" s="588"/>
      <c r="AU270" s="588"/>
      <c r="AV270" s="588"/>
      <c r="AW270" s="230"/>
      <c r="AX270" s="242"/>
      <c r="AY270" s="588"/>
      <c r="AZ270" s="588">
        <v>15</v>
      </c>
      <c r="BA270" s="588">
        <v>15</v>
      </c>
      <c r="BB270" s="588"/>
      <c r="BC270" s="588"/>
      <c r="BD270" s="588"/>
      <c r="BE270" s="588"/>
      <c r="BF270" s="588"/>
      <c r="BG270" s="588"/>
      <c r="BH270" s="230"/>
      <c r="BI270" s="242"/>
      <c r="BJ270" s="490"/>
    </row>
    <row r="271" spans="1:62" s="5" customFormat="1" ht="18" customHeight="1">
      <c r="A271" s="517"/>
      <c r="B271" s="523" t="s">
        <v>517</v>
      </c>
      <c r="C271" s="523"/>
      <c r="D271" s="523"/>
      <c r="E271" s="523"/>
      <c r="F271" s="540"/>
      <c r="G271" s="53">
        <f>SUM(G272:G283)</f>
        <v>75</v>
      </c>
      <c r="H271" s="53">
        <f>SUM(H272:H285)</f>
        <v>144</v>
      </c>
      <c r="I271" s="52"/>
      <c r="J271" s="257"/>
      <c r="K271" s="53">
        <f t="shared" ref="K271:P271" si="31">SUM(K272:K285)</f>
        <v>210</v>
      </c>
      <c r="L271" s="53">
        <f t="shared" si="31"/>
        <v>6</v>
      </c>
      <c r="M271" s="53">
        <f t="shared" si="31"/>
        <v>198</v>
      </c>
      <c r="N271" s="53">
        <f t="shared" si="31"/>
        <v>0</v>
      </c>
      <c r="O271" s="53">
        <f t="shared" si="31"/>
        <v>0</v>
      </c>
      <c r="P271" s="53">
        <f t="shared" si="31"/>
        <v>6</v>
      </c>
      <c r="Q271" s="52"/>
      <c r="R271" s="257"/>
      <c r="S271" s="53">
        <f t="shared" ref="S271:Y271" si="32">SUM(S272:S285)</f>
        <v>0</v>
      </c>
      <c r="T271" s="53">
        <f t="shared" si="32"/>
        <v>0</v>
      </c>
      <c r="U271" s="53">
        <f t="shared" si="32"/>
        <v>10</v>
      </c>
      <c r="V271" s="53">
        <f t="shared" si="32"/>
        <v>198</v>
      </c>
      <c r="W271" s="53">
        <f t="shared" si="32"/>
        <v>0</v>
      </c>
      <c r="X271" s="53">
        <f t="shared" si="32"/>
        <v>0</v>
      </c>
      <c r="Y271" s="53">
        <f t="shared" si="32"/>
        <v>0</v>
      </c>
      <c r="Z271" s="52"/>
      <c r="AA271" s="257"/>
      <c r="AB271" s="257"/>
      <c r="AC271" s="53">
        <f>SUM(AC272:AC286)</f>
        <v>204</v>
      </c>
      <c r="AD271" s="53">
        <f>SUM(AD272:AD286)</f>
        <v>17</v>
      </c>
      <c r="AE271" s="53">
        <f t="shared" ref="AE271:AK271" si="33">SUM(AE272:AE286)</f>
        <v>7</v>
      </c>
      <c r="AF271" s="53">
        <f t="shared" si="33"/>
        <v>87</v>
      </c>
      <c r="AG271" s="53">
        <f t="shared" si="33"/>
        <v>114</v>
      </c>
      <c r="AH271" s="53">
        <f t="shared" si="33"/>
        <v>0</v>
      </c>
      <c r="AI271" s="53">
        <f t="shared" si="33"/>
        <v>0</v>
      </c>
      <c r="AJ271" s="53">
        <f t="shared" si="33"/>
        <v>13</v>
      </c>
      <c r="AK271" s="53">
        <f t="shared" si="33"/>
        <v>0</v>
      </c>
      <c r="AL271" s="52"/>
      <c r="AM271" s="257"/>
      <c r="AN271" s="53">
        <f>SUM(AN272:AN287)</f>
        <v>204</v>
      </c>
      <c r="AO271" s="53">
        <f>SUM(AO272:AO287)</f>
        <v>91</v>
      </c>
      <c r="AP271" s="53">
        <f t="shared" ref="AP271:AV271" si="34">SUM(AP272:AP287)</f>
        <v>80</v>
      </c>
      <c r="AQ271" s="53">
        <f t="shared" si="34"/>
        <v>2</v>
      </c>
      <c r="AR271" s="53">
        <f t="shared" si="34"/>
        <v>153</v>
      </c>
      <c r="AS271" s="53">
        <f t="shared" si="34"/>
        <v>0</v>
      </c>
      <c r="AT271" s="53">
        <f t="shared" si="34"/>
        <v>47</v>
      </c>
      <c r="AU271" s="53">
        <f t="shared" si="34"/>
        <v>13</v>
      </c>
      <c r="AV271" s="53">
        <f t="shared" si="34"/>
        <v>0</v>
      </c>
      <c r="AW271" s="52"/>
      <c r="AX271" s="257"/>
      <c r="AY271" s="53">
        <f>SUM(AY272:AY289)</f>
        <v>71</v>
      </c>
      <c r="AZ271" s="53">
        <f t="shared" ref="AZ271:BF271" si="35">SUM(AZ272:AZ289)</f>
        <v>102</v>
      </c>
      <c r="BA271" s="53">
        <f t="shared" si="35"/>
        <v>37</v>
      </c>
      <c r="BB271" s="53">
        <f t="shared" si="35"/>
        <v>74</v>
      </c>
      <c r="BC271" s="53">
        <f t="shared" si="35"/>
        <v>0</v>
      </c>
      <c r="BD271" s="53">
        <f t="shared" si="35"/>
        <v>0</v>
      </c>
      <c r="BE271" s="53">
        <f t="shared" si="35"/>
        <v>47</v>
      </c>
      <c r="BF271" s="53">
        <f t="shared" si="35"/>
        <v>15</v>
      </c>
      <c r="BG271" s="53">
        <f>SUM(BG272:BG287)</f>
        <v>0</v>
      </c>
      <c r="BH271" s="52"/>
      <c r="BI271" s="257"/>
      <c r="BJ271" s="490"/>
    </row>
    <row r="272" spans="1:62" s="18" customFormat="1" ht="26.25" customHeight="1">
      <c r="A272" s="517">
        <v>614</v>
      </c>
      <c r="B272" s="590" t="s">
        <v>517</v>
      </c>
      <c r="C272" s="421" t="s">
        <v>714</v>
      </c>
      <c r="D272" s="421" t="s">
        <v>9</v>
      </c>
      <c r="E272" s="421" t="s">
        <v>162</v>
      </c>
      <c r="F272" s="123" t="s">
        <v>671</v>
      </c>
      <c r="G272" s="588"/>
      <c r="H272" s="588">
        <v>4</v>
      </c>
      <c r="I272" s="9">
        <v>0</v>
      </c>
      <c r="J272" s="242" t="s">
        <v>532</v>
      </c>
      <c r="K272" s="588">
        <v>4</v>
      </c>
      <c r="L272" s="25">
        <f>4-4</f>
        <v>0</v>
      </c>
      <c r="M272" s="25"/>
      <c r="N272" s="25"/>
      <c r="O272" s="25"/>
      <c r="P272" s="25">
        <v>4</v>
      </c>
      <c r="Q272" s="9">
        <v>0</v>
      </c>
      <c r="R272" s="242" t="s">
        <v>975</v>
      </c>
      <c r="S272" s="588"/>
      <c r="T272" s="588"/>
      <c r="U272" s="25">
        <v>4</v>
      </c>
      <c r="V272" s="25"/>
      <c r="W272" s="25"/>
      <c r="X272" s="25"/>
      <c r="Y272" s="25"/>
      <c r="Z272" s="9">
        <v>0</v>
      </c>
      <c r="AA272" s="242" t="s">
        <v>41</v>
      </c>
      <c r="AB272" s="242"/>
      <c r="AC272" s="588"/>
      <c r="AD272" s="588">
        <v>4</v>
      </c>
      <c r="AE272" s="588">
        <f>4</f>
        <v>4</v>
      </c>
      <c r="AF272" s="25"/>
      <c r="AG272" s="25"/>
      <c r="AH272" s="25"/>
      <c r="AI272" s="25"/>
      <c r="AJ272" s="25"/>
      <c r="AK272" s="25"/>
      <c r="AL272" s="9">
        <v>0</v>
      </c>
      <c r="AM272" s="242" t="s">
        <v>532</v>
      </c>
      <c r="AN272" s="588"/>
      <c r="AO272" s="588">
        <v>4</v>
      </c>
      <c r="AP272" s="588">
        <f>4</f>
        <v>4</v>
      </c>
      <c r="AQ272" s="25"/>
      <c r="AR272" s="25"/>
      <c r="AS272" s="25"/>
      <c r="AT272" s="25"/>
      <c r="AU272" s="25"/>
      <c r="AV272" s="25"/>
      <c r="AW272" s="9">
        <v>0</v>
      </c>
      <c r="AX272" s="242" t="s">
        <v>532</v>
      </c>
      <c r="AY272" s="588"/>
      <c r="AZ272" s="588">
        <v>4</v>
      </c>
      <c r="BA272" s="588">
        <f>4</f>
        <v>4</v>
      </c>
      <c r="BB272" s="25"/>
      <c r="BC272" s="25"/>
      <c r="BD272" s="25"/>
      <c r="BE272" s="25"/>
      <c r="BF272" s="25"/>
      <c r="BG272" s="25"/>
      <c r="BH272" s="9">
        <v>0</v>
      </c>
      <c r="BI272" s="242" t="s">
        <v>532</v>
      </c>
      <c r="BJ272" s="574" t="s">
        <v>1173</v>
      </c>
    </row>
    <row r="273" spans="1:62" s="18" customFormat="1" ht="4.5" hidden="1" customHeight="1">
      <c r="A273" s="517"/>
      <c r="B273" s="590" t="s">
        <v>517</v>
      </c>
      <c r="C273" s="95" t="s">
        <v>166</v>
      </c>
      <c r="D273" s="95" t="s">
        <v>154</v>
      </c>
      <c r="E273" s="95" t="s">
        <v>167</v>
      </c>
      <c r="F273" s="421"/>
      <c r="G273" s="588">
        <v>24</v>
      </c>
      <c r="H273" s="588"/>
      <c r="I273" s="9">
        <v>1</v>
      </c>
      <c r="J273" s="242" t="s">
        <v>17</v>
      </c>
      <c r="K273" s="588"/>
      <c r="L273" s="588"/>
      <c r="M273" s="588"/>
      <c r="N273" s="588"/>
      <c r="O273" s="588"/>
      <c r="P273" s="588"/>
      <c r="Q273" s="9"/>
      <c r="R273" s="242"/>
      <c r="S273" s="588"/>
      <c r="T273" s="588"/>
      <c r="U273" s="588"/>
      <c r="V273" s="588"/>
      <c r="W273" s="588"/>
      <c r="X273" s="588"/>
      <c r="Y273" s="588"/>
      <c r="Z273" s="9"/>
      <c r="AA273" s="242"/>
      <c r="AB273" s="242"/>
      <c r="AC273" s="588"/>
      <c r="AD273" s="588"/>
      <c r="AE273" s="588"/>
      <c r="AF273" s="588"/>
      <c r="AG273" s="588"/>
      <c r="AH273" s="588"/>
      <c r="AI273" s="588"/>
      <c r="AJ273" s="588"/>
      <c r="AK273" s="588"/>
      <c r="AL273" s="9"/>
      <c r="AM273" s="242"/>
      <c r="AN273" s="588"/>
      <c r="AO273" s="588"/>
      <c r="AP273" s="588"/>
      <c r="AQ273" s="588"/>
      <c r="AR273" s="588"/>
      <c r="AS273" s="588"/>
      <c r="AT273" s="588"/>
      <c r="AU273" s="588"/>
      <c r="AV273" s="588"/>
      <c r="AW273" s="9"/>
      <c r="AX273" s="242"/>
      <c r="AY273" s="588"/>
      <c r="AZ273" s="588"/>
      <c r="BA273" s="588"/>
      <c r="BB273" s="588"/>
      <c r="BC273" s="588"/>
      <c r="BD273" s="588"/>
      <c r="BE273" s="588"/>
      <c r="BF273" s="588"/>
      <c r="BG273" s="588"/>
      <c r="BH273" s="9"/>
      <c r="BI273" s="242"/>
      <c r="BJ273" s="495" t="s">
        <v>713</v>
      </c>
    </row>
    <row r="274" spans="1:62" s="18" customFormat="1" ht="4.5" hidden="1" customHeight="1">
      <c r="A274" s="517">
        <v>772</v>
      </c>
      <c r="B274" s="590" t="s">
        <v>517</v>
      </c>
      <c r="C274" s="95" t="s">
        <v>166</v>
      </c>
      <c r="D274" s="95" t="s">
        <v>154</v>
      </c>
      <c r="E274" s="95" t="s">
        <v>167</v>
      </c>
      <c r="F274" s="123" t="s">
        <v>698</v>
      </c>
      <c r="G274" s="588"/>
      <c r="H274" s="588">
        <v>2</v>
      </c>
      <c r="I274" s="9">
        <v>0</v>
      </c>
      <c r="J274" s="242" t="s">
        <v>532</v>
      </c>
      <c r="K274" s="588">
        <v>2</v>
      </c>
      <c r="L274" s="588">
        <f>2-2</f>
        <v>0</v>
      </c>
      <c r="M274" s="588"/>
      <c r="N274" s="588"/>
      <c r="O274" s="588"/>
      <c r="P274" s="588">
        <v>2</v>
      </c>
      <c r="Q274" s="9">
        <v>0</v>
      </c>
      <c r="R274" s="242" t="s">
        <v>711</v>
      </c>
      <c r="S274" s="588"/>
      <c r="T274" s="588"/>
      <c r="U274" s="588">
        <f>2-2</f>
        <v>0</v>
      </c>
      <c r="V274" s="588"/>
      <c r="W274" s="588"/>
      <c r="X274" s="588"/>
      <c r="Y274" s="588"/>
      <c r="Z274" s="9">
        <v>0</v>
      </c>
      <c r="AA274" s="242" t="s">
        <v>711</v>
      </c>
      <c r="AB274" s="242"/>
      <c r="AC274" s="588"/>
      <c r="AD274" s="588"/>
      <c r="AE274" s="588">
        <f>2-2</f>
        <v>0</v>
      </c>
      <c r="AF274" s="588"/>
      <c r="AG274" s="588"/>
      <c r="AH274" s="588"/>
      <c r="AI274" s="588"/>
      <c r="AJ274" s="588"/>
      <c r="AK274" s="588"/>
      <c r="AL274" s="9">
        <v>0</v>
      </c>
      <c r="AM274" s="242" t="s">
        <v>711</v>
      </c>
      <c r="AN274" s="588"/>
      <c r="AO274" s="588"/>
      <c r="AP274" s="588">
        <f>2-2</f>
        <v>0</v>
      </c>
      <c r="AQ274" s="588"/>
      <c r="AR274" s="588"/>
      <c r="AS274" s="588"/>
      <c r="AT274" s="588"/>
      <c r="AU274" s="588"/>
      <c r="AV274" s="588"/>
      <c r="AW274" s="9">
        <v>0</v>
      </c>
      <c r="AX274" s="242" t="s">
        <v>711</v>
      </c>
      <c r="AY274" s="588"/>
      <c r="AZ274" s="588"/>
      <c r="BA274" s="588">
        <f>2-2</f>
        <v>0</v>
      </c>
      <c r="BB274" s="588"/>
      <c r="BC274" s="588"/>
      <c r="BD274" s="588"/>
      <c r="BE274" s="588"/>
      <c r="BF274" s="588"/>
      <c r="BG274" s="588"/>
      <c r="BH274" s="9">
        <v>0</v>
      </c>
      <c r="BI274" s="242" t="s">
        <v>711</v>
      </c>
      <c r="BJ274" s="491"/>
    </row>
    <row r="275" spans="1:62" s="18" customFormat="1" ht="35.25" hidden="1" customHeight="1">
      <c r="A275" s="517">
        <v>657</v>
      </c>
      <c r="B275" s="590" t="s">
        <v>517</v>
      </c>
      <c r="C275" s="421" t="s">
        <v>690</v>
      </c>
      <c r="D275" s="421" t="s">
        <v>168</v>
      </c>
      <c r="E275" s="421" t="s">
        <v>169</v>
      </c>
      <c r="F275" s="123" t="s">
        <v>682</v>
      </c>
      <c r="G275" s="588" t="s">
        <v>0</v>
      </c>
      <c r="H275" s="588">
        <v>39</v>
      </c>
      <c r="I275" s="9">
        <v>0</v>
      </c>
      <c r="J275" s="242" t="s">
        <v>532</v>
      </c>
      <c r="K275" s="588">
        <v>39</v>
      </c>
      <c r="L275" s="25"/>
      <c r="M275" s="25">
        <v>38</v>
      </c>
      <c r="N275" s="25"/>
      <c r="O275" s="25"/>
      <c r="P275" s="25"/>
      <c r="Q275" s="9">
        <v>0.68369999999999997</v>
      </c>
      <c r="R275" s="242" t="s">
        <v>41</v>
      </c>
      <c r="S275" s="588"/>
      <c r="T275" s="588"/>
      <c r="U275" s="25"/>
      <c r="V275" s="25">
        <v>38</v>
      </c>
      <c r="W275" s="25"/>
      <c r="X275" s="25"/>
      <c r="Y275" s="25"/>
      <c r="Z275" s="9">
        <v>0.68369999999999997</v>
      </c>
      <c r="AA275" s="242" t="s">
        <v>41</v>
      </c>
      <c r="AB275" s="242"/>
      <c r="AC275" s="588">
        <v>38</v>
      </c>
      <c r="AD275" s="469"/>
      <c r="AE275" s="25"/>
      <c r="AF275" s="588">
        <v>38</v>
      </c>
      <c r="AG275" s="25"/>
      <c r="AH275" s="25"/>
      <c r="AI275" s="25"/>
      <c r="AJ275" s="25"/>
      <c r="AK275" s="25"/>
      <c r="AL275" s="9">
        <v>0.87080000000000002</v>
      </c>
      <c r="AM275" s="242" t="s">
        <v>41</v>
      </c>
      <c r="AN275" s="588">
        <v>38</v>
      </c>
      <c r="AO275" s="469"/>
      <c r="AP275" s="25"/>
      <c r="AQ275" s="588"/>
      <c r="AR275" s="588">
        <v>38</v>
      </c>
      <c r="AS275" s="25"/>
      <c r="AT275" s="25"/>
      <c r="AU275" s="25"/>
      <c r="AV275" s="25"/>
      <c r="AW275" s="9">
        <v>1</v>
      </c>
      <c r="AX275" s="242" t="s">
        <v>668</v>
      </c>
      <c r="AY275" s="588"/>
      <c r="AZ275" s="469"/>
      <c r="BA275" s="25"/>
      <c r="BB275" s="588"/>
      <c r="BC275" s="588"/>
      <c r="BD275" s="25"/>
      <c r="BE275" s="25"/>
      <c r="BF275" s="25"/>
      <c r="BG275" s="25"/>
      <c r="BH275" s="9">
        <v>1</v>
      </c>
      <c r="BI275" s="242" t="s">
        <v>668</v>
      </c>
      <c r="BJ275" s="574" t="s">
        <v>1138</v>
      </c>
    </row>
    <row r="276" spans="1:62" s="18" customFormat="1" ht="35.25" hidden="1" customHeight="1">
      <c r="A276" s="517">
        <v>657</v>
      </c>
      <c r="B276" s="590" t="s">
        <v>517</v>
      </c>
      <c r="C276" s="421" t="s">
        <v>690</v>
      </c>
      <c r="D276" s="421" t="s">
        <v>168</v>
      </c>
      <c r="E276" s="421" t="s">
        <v>169</v>
      </c>
      <c r="F276" s="123" t="s">
        <v>682</v>
      </c>
      <c r="G276" s="588" t="s">
        <v>0</v>
      </c>
      <c r="H276" s="588">
        <v>0</v>
      </c>
      <c r="I276" s="9">
        <v>0</v>
      </c>
      <c r="J276" s="242" t="s">
        <v>532</v>
      </c>
      <c r="K276" s="588">
        <v>0</v>
      </c>
      <c r="L276" s="25"/>
      <c r="M276" s="25">
        <v>0</v>
      </c>
      <c r="N276" s="25"/>
      <c r="O276" s="25"/>
      <c r="P276" s="25"/>
      <c r="Q276" s="9"/>
      <c r="R276" s="242"/>
      <c r="S276" s="588"/>
      <c r="T276" s="588"/>
      <c r="U276" s="25"/>
      <c r="V276" s="25"/>
      <c r="W276" s="25"/>
      <c r="X276" s="25"/>
      <c r="Y276" s="25"/>
      <c r="Z276" s="9"/>
      <c r="AA276" s="242"/>
      <c r="AB276" s="242"/>
      <c r="AC276" s="588"/>
      <c r="AD276" s="469"/>
      <c r="AE276" s="25"/>
      <c r="AF276" s="588"/>
      <c r="AG276" s="25"/>
      <c r="AH276" s="25"/>
      <c r="AI276" s="25"/>
      <c r="AJ276" s="25"/>
      <c r="AK276" s="25"/>
      <c r="AL276" s="9"/>
      <c r="AM276" s="242"/>
      <c r="AN276" s="588">
        <v>1</v>
      </c>
      <c r="AO276" s="469"/>
      <c r="AP276" s="25"/>
      <c r="AQ276" s="588"/>
      <c r="AR276" s="588">
        <v>1</v>
      </c>
      <c r="AS276" s="25"/>
      <c r="AT276" s="25"/>
      <c r="AU276" s="25"/>
      <c r="AV276" s="25"/>
      <c r="AW276" s="9">
        <v>1</v>
      </c>
      <c r="AX276" s="242" t="s">
        <v>668</v>
      </c>
      <c r="AY276" s="588"/>
      <c r="AZ276" s="469"/>
      <c r="BA276" s="25"/>
      <c r="BB276" s="588"/>
      <c r="BC276" s="588"/>
      <c r="BD276" s="25"/>
      <c r="BE276" s="25"/>
      <c r="BF276" s="25"/>
      <c r="BG276" s="25"/>
      <c r="BH276" s="9">
        <v>1</v>
      </c>
      <c r="BI276" s="242" t="s">
        <v>668</v>
      </c>
      <c r="BJ276" s="574"/>
    </row>
    <row r="277" spans="1:62" s="18" customFormat="1" ht="24" customHeight="1">
      <c r="A277" s="517"/>
      <c r="B277" s="590" t="s">
        <v>517</v>
      </c>
      <c r="C277" s="421" t="s">
        <v>690</v>
      </c>
      <c r="D277" s="421" t="s">
        <v>168</v>
      </c>
      <c r="E277" s="421" t="s">
        <v>169</v>
      </c>
      <c r="F277" s="123" t="s">
        <v>682</v>
      </c>
      <c r="G277" s="588" t="s">
        <v>0</v>
      </c>
      <c r="H277" s="588">
        <v>1</v>
      </c>
      <c r="I277" s="9">
        <v>0</v>
      </c>
      <c r="J277" s="242" t="s">
        <v>532</v>
      </c>
      <c r="K277" s="588">
        <v>1</v>
      </c>
      <c r="L277" s="25">
        <v>2</v>
      </c>
      <c r="M277" s="25"/>
      <c r="N277" s="25"/>
      <c r="O277" s="25"/>
      <c r="P277" s="25"/>
      <c r="Q277" s="9">
        <v>0</v>
      </c>
      <c r="R277" s="242" t="s">
        <v>532</v>
      </c>
      <c r="S277" s="588"/>
      <c r="T277" s="588"/>
      <c r="U277" s="25">
        <v>2</v>
      </c>
      <c r="V277" s="25"/>
      <c r="W277" s="25"/>
      <c r="X277" s="25"/>
      <c r="Y277" s="25"/>
      <c r="Z277" s="9">
        <v>0</v>
      </c>
      <c r="AA277" s="242" t="s">
        <v>532</v>
      </c>
      <c r="AB277" s="242"/>
      <c r="AC277" s="588">
        <v>2</v>
      </c>
      <c r="AD277" s="469"/>
      <c r="AE277" s="588">
        <v>2</v>
      </c>
      <c r="AF277" s="25"/>
      <c r="AG277" s="25"/>
      <c r="AH277" s="25"/>
      <c r="AI277" s="25"/>
      <c r="AJ277" s="25"/>
      <c r="AK277" s="25"/>
      <c r="AL277" s="9">
        <v>0</v>
      </c>
      <c r="AM277" s="242" t="s">
        <v>532</v>
      </c>
      <c r="AN277" s="588">
        <v>1</v>
      </c>
      <c r="AO277" s="469"/>
      <c r="AP277" s="588">
        <v>1</v>
      </c>
      <c r="AQ277" s="25"/>
      <c r="AR277" s="25"/>
      <c r="AS277" s="25"/>
      <c r="AT277" s="25"/>
      <c r="AU277" s="25"/>
      <c r="AV277" s="25"/>
      <c r="AW277" s="9">
        <v>0</v>
      </c>
      <c r="AX277" s="242" t="s">
        <v>532</v>
      </c>
      <c r="AY277" s="588"/>
      <c r="AZ277" s="588">
        <v>1</v>
      </c>
      <c r="BA277" s="588">
        <v>1</v>
      </c>
      <c r="BB277" s="25"/>
      <c r="BC277" s="25"/>
      <c r="BD277" s="25"/>
      <c r="BE277" s="25"/>
      <c r="BF277" s="25"/>
      <c r="BG277" s="25"/>
      <c r="BH277" s="9">
        <v>0</v>
      </c>
      <c r="BI277" s="242" t="s">
        <v>532</v>
      </c>
      <c r="BJ277" s="491"/>
    </row>
    <row r="278" spans="1:62" s="18" customFormat="1" ht="4.5" hidden="1" customHeight="1">
      <c r="A278" s="517"/>
      <c r="B278" s="590" t="s">
        <v>517</v>
      </c>
      <c r="C278" s="242" t="s">
        <v>170</v>
      </c>
      <c r="D278" s="421" t="s">
        <v>154</v>
      </c>
      <c r="E278" s="421" t="s">
        <v>167</v>
      </c>
      <c r="F278" s="421"/>
      <c r="G278" s="588">
        <v>30</v>
      </c>
      <c r="H278" s="588"/>
      <c r="I278" s="9">
        <v>1</v>
      </c>
      <c r="J278" s="242" t="s">
        <v>17</v>
      </c>
      <c r="K278" s="588"/>
      <c r="L278" s="588"/>
      <c r="M278" s="588"/>
      <c r="N278" s="588"/>
      <c r="O278" s="588"/>
      <c r="P278" s="588"/>
      <c r="Q278" s="9"/>
      <c r="R278" s="242"/>
      <c r="S278" s="588"/>
      <c r="T278" s="588"/>
      <c r="U278" s="588"/>
      <c r="V278" s="588"/>
      <c r="W278" s="588"/>
      <c r="X278" s="588"/>
      <c r="Y278" s="588"/>
      <c r="Z278" s="9"/>
      <c r="AA278" s="242"/>
      <c r="AB278" s="242"/>
      <c r="AC278" s="588"/>
      <c r="AD278" s="588"/>
      <c r="AE278" s="588"/>
      <c r="AF278" s="588"/>
      <c r="AG278" s="588"/>
      <c r="AH278" s="588"/>
      <c r="AI278" s="588"/>
      <c r="AJ278" s="588"/>
      <c r="AK278" s="588"/>
      <c r="AL278" s="9"/>
      <c r="AM278" s="242"/>
      <c r="AN278" s="588"/>
      <c r="AO278" s="588"/>
      <c r="AP278" s="588"/>
      <c r="AQ278" s="588"/>
      <c r="AR278" s="588"/>
      <c r="AS278" s="588"/>
      <c r="AT278" s="588"/>
      <c r="AU278" s="588"/>
      <c r="AV278" s="588"/>
      <c r="AW278" s="9"/>
      <c r="AX278" s="242"/>
      <c r="AY278" s="588"/>
      <c r="AZ278" s="588"/>
      <c r="BA278" s="588"/>
      <c r="BB278" s="588"/>
      <c r="BC278" s="588"/>
      <c r="BD278" s="588"/>
      <c r="BE278" s="588"/>
      <c r="BF278" s="588"/>
      <c r="BG278" s="588"/>
      <c r="BH278" s="9"/>
      <c r="BI278" s="242"/>
      <c r="BJ278" s="491"/>
    </row>
    <row r="279" spans="1:62" s="18" customFormat="1" ht="4.5" hidden="1" customHeight="1">
      <c r="A279" s="517"/>
      <c r="B279" s="590" t="s">
        <v>517</v>
      </c>
      <c r="C279" s="95" t="s">
        <v>691</v>
      </c>
      <c r="D279" s="95" t="s">
        <v>154</v>
      </c>
      <c r="E279" s="95" t="s">
        <v>167</v>
      </c>
      <c r="F279" s="421"/>
      <c r="G279" s="588">
        <v>21</v>
      </c>
      <c r="H279" s="7"/>
      <c r="I279" s="9">
        <v>1</v>
      </c>
      <c r="J279" s="242" t="s">
        <v>17</v>
      </c>
      <c r="K279" s="7"/>
      <c r="L279" s="7"/>
      <c r="M279" s="7"/>
      <c r="N279" s="7"/>
      <c r="O279" s="7"/>
      <c r="P279" s="7"/>
      <c r="Q279" s="9"/>
      <c r="R279" s="242"/>
      <c r="S279" s="7"/>
      <c r="T279" s="7"/>
      <c r="U279" s="7"/>
      <c r="V279" s="7"/>
      <c r="W279" s="7"/>
      <c r="X279" s="7"/>
      <c r="Y279" s="7"/>
      <c r="Z279" s="9"/>
      <c r="AA279" s="242"/>
      <c r="AB279" s="242"/>
      <c r="AC279" s="7"/>
      <c r="AD279" s="7"/>
      <c r="AE279" s="7"/>
      <c r="AF279" s="7"/>
      <c r="AG279" s="7"/>
      <c r="AH279" s="7"/>
      <c r="AI279" s="7"/>
      <c r="AJ279" s="7"/>
      <c r="AK279" s="7"/>
      <c r="AL279" s="9"/>
      <c r="AM279" s="242"/>
      <c r="AN279" s="7"/>
      <c r="AO279" s="7"/>
      <c r="AP279" s="7"/>
      <c r="AQ279" s="7"/>
      <c r="AR279" s="7"/>
      <c r="AS279" s="7"/>
      <c r="AT279" s="7"/>
      <c r="AU279" s="7"/>
      <c r="AV279" s="7"/>
      <c r="AW279" s="9"/>
      <c r="AX279" s="242"/>
      <c r="AY279" s="7"/>
      <c r="AZ279" s="7"/>
      <c r="BA279" s="7"/>
      <c r="BB279" s="7"/>
      <c r="BC279" s="7"/>
      <c r="BD279" s="7"/>
      <c r="BE279" s="7"/>
      <c r="BF279" s="7"/>
      <c r="BG279" s="7"/>
      <c r="BH279" s="9"/>
      <c r="BI279" s="242"/>
      <c r="BJ279" s="491"/>
    </row>
    <row r="280" spans="1:62" s="18" customFormat="1" ht="33.75">
      <c r="A280" s="517">
        <v>725</v>
      </c>
      <c r="B280" s="590" t="s">
        <v>517</v>
      </c>
      <c r="C280" s="95" t="s">
        <v>691</v>
      </c>
      <c r="D280" s="95" t="s">
        <v>154</v>
      </c>
      <c r="E280" s="95" t="s">
        <v>167</v>
      </c>
      <c r="F280" s="123" t="s">
        <v>682</v>
      </c>
      <c r="G280" s="7"/>
      <c r="H280" s="209">
        <v>2</v>
      </c>
      <c r="I280" s="9">
        <v>0.6</v>
      </c>
      <c r="J280" s="242" t="s">
        <v>41</v>
      </c>
      <c r="K280" s="209">
        <v>2</v>
      </c>
      <c r="L280" s="228">
        <v>2</v>
      </c>
      <c r="M280" s="228"/>
      <c r="N280" s="228"/>
      <c r="O280" s="228"/>
      <c r="P280" s="228"/>
      <c r="Q280" s="166">
        <v>0</v>
      </c>
      <c r="R280" s="534" t="s">
        <v>532</v>
      </c>
      <c r="S280" s="209"/>
      <c r="T280" s="209"/>
      <c r="U280" s="228">
        <v>2</v>
      </c>
      <c r="V280" s="228"/>
      <c r="W280" s="228"/>
      <c r="X280" s="228"/>
      <c r="Y280" s="228"/>
      <c r="Z280" s="166">
        <v>0</v>
      </c>
      <c r="AA280" s="534" t="s">
        <v>532</v>
      </c>
      <c r="AB280" s="534"/>
      <c r="AC280" s="373">
        <v>2</v>
      </c>
      <c r="AD280" s="478"/>
      <c r="AE280" s="228"/>
      <c r="AF280" s="373">
        <v>2</v>
      </c>
      <c r="AG280" s="228"/>
      <c r="AH280" s="228"/>
      <c r="AI280" s="228"/>
      <c r="AJ280" s="228"/>
      <c r="AK280" s="228"/>
      <c r="AL280" s="9">
        <v>0.5</v>
      </c>
      <c r="AM280" s="242" t="s">
        <v>41</v>
      </c>
      <c r="AN280" s="373">
        <v>2</v>
      </c>
      <c r="AO280" s="478"/>
      <c r="AP280" s="228"/>
      <c r="AQ280" s="373">
        <v>2</v>
      </c>
      <c r="AR280" s="228"/>
      <c r="AS280" s="228"/>
      <c r="AT280" s="228"/>
      <c r="AU280" s="228"/>
      <c r="AV280" s="228"/>
      <c r="AW280" s="9">
        <v>0.74399999999999999</v>
      </c>
      <c r="AX280" s="242" t="s">
        <v>41</v>
      </c>
      <c r="AY280" s="373"/>
      <c r="AZ280" s="373">
        <v>2</v>
      </c>
      <c r="BA280" s="228"/>
      <c r="BB280" s="373"/>
      <c r="BC280" s="228"/>
      <c r="BD280" s="228"/>
      <c r="BE280" s="228"/>
      <c r="BF280" s="373">
        <v>2</v>
      </c>
      <c r="BG280" s="228"/>
      <c r="BH280" s="9">
        <v>0.74399999999999999</v>
      </c>
      <c r="BI280" s="242" t="s">
        <v>1059</v>
      </c>
      <c r="BJ280" s="491" t="s">
        <v>1209</v>
      </c>
    </row>
    <row r="281" spans="1:62" s="18" customFormat="1" ht="63.75">
      <c r="A281" s="517">
        <v>726</v>
      </c>
      <c r="B281" s="590" t="s">
        <v>517</v>
      </c>
      <c r="C281" s="44" t="s">
        <v>692</v>
      </c>
      <c r="D281" s="44" t="s">
        <v>154</v>
      </c>
      <c r="E281" s="421" t="s">
        <v>167</v>
      </c>
      <c r="F281" s="123" t="s">
        <v>655</v>
      </c>
      <c r="G281" s="588"/>
      <c r="H281" s="588">
        <v>47</v>
      </c>
      <c r="I281" s="9">
        <v>0.3</v>
      </c>
      <c r="J281" s="242" t="s">
        <v>41</v>
      </c>
      <c r="K281" s="588">
        <v>47</v>
      </c>
      <c r="L281" s="25"/>
      <c r="M281" s="25">
        <v>47</v>
      </c>
      <c r="N281" s="25"/>
      <c r="O281" s="25"/>
      <c r="P281" s="25"/>
      <c r="Q281" s="9">
        <v>0.78839999999999999</v>
      </c>
      <c r="R281" s="242" t="s">
        <v>41</v>
      </c>
      <c r="S281" s="588"/>
      <c r="T281" s="588"/>
      <c r="U281" s="25"/>
      <c r="V281" s="25">
        <v>47</v>
      </c>
      <c r="W281" s="25"/>
      <c r="X281" s="25"/>
      <c r="Y281" s="25"/>
      <c r="Z281" s="9">
        <v>0.78839999999999999</v>
      </c>
      <c r="AA281" s="242" t="s">
        <v>41</v>
      </c>
      <c r="AB281" s="242"/>
      <c r="AC281" s="588">
        <v>47</v>
      </c>
      <c r="AD281" s="469"/>
      <c r="AE281" s="25"/>
      <c r="AF281" s="588">
        <v>47</v>
      </c>
      <c r="AG281" s="25"/>
      <c r="AH281" s="25"/>
      <c r="AI281" s="25"/>
      <c r="AJ281" s="25"/>
      <c r="AK281" s="25"/>
      <c r="AL281" s="9">
        <v>0.81359999999999999</v>
      </c>
      <c r="AM281" s="242" t="s">
        <v>41</v>
      </c>
      <c r="AN281" s="588">
        <v>47</v>
      </c>
      <c r="AO281" s="469"/>
      <c r="AP281" s="25"/>
      <c r="AQ281" s="588"/>
      <c r="AR281" s="25"/>
      <c r="AS281" s="25"/>
      <c r="AT281" s="588">
        <v>47</v>
      </c>
      <c r="AU281" s="588"/>
      <c r="AV281" s="25"/>
      <c r="AW281" s="9">
        <v>0.5464</v>
      </c>
      <c r="AX281" s="242" t="s">
        <v>1010</v>
      </c>
      <c r="AY281" s="588"/>
      <c r="AZ281" s="588">
        <v>47</v>
      </c>
      <c r="BA281" s="25"/>
      <c r="BB281" s="588"/>
      <c r="BC281" s="25"/>
      <c r="BD281" s="25"/>
      <c r="BE281" s="588">
        <v>47</v>
      </c>
      <c r="BF281" s="588"/>
      <c r="BG281" s="25"/>
      <c r="BH281" s="9">
        <v>0.58209999999999995</v>
      </c>
      <c r="BI281" s="242" t="s">
        <v>1010</v>
      </c>
      <c r="BJ281" s="495" t="s">
        <v>1346</v>
      </c>
    </row>
    <row r="282" spans="1:62" s="18" customFormat="1" ht="27" hidden="1" customHeight="1">
      <c r="A282" s="517"/>
      <c r="B282" s="590" t="s">
        <v>517</v>
      </c>
      <c r="C282" s="542" t="s">
        <v>164</v>
      </c>
      <c r="D282" s="542" t="s">
        <v>171</v>
      </c>
      <c r="E282" s="95" t="s">
        <v>165</v>
      </c>
      <c r="F282" s="123" t="s">
        <v>674</v>
      </c>
      <c r="G282" s="588"/>
      <c r="H282" s="588">
        <v>48</v>
      </c>
      <c r="I282" s="9">
        <v>0</v>
      </c>
      <c r="J282" s="242" t="s">
        <v>532</v>
      </c>
      <c r="K282" s="588">
        <v>48</v>
      </c>
      <c r="L282" s="588"/>
      <c r="M282" s="588">
        <v>48</v>
      </c>
      <c r="N282" s="588"/>
      <c r="O282" s="588"/>
      <c r="P282" s="588"/>
      <c r="Q282" s="9">
        <v>0.59689999999999999</v>
      </c>
      <c r="R282" s="242" t="s">
        <v>41</v>
      </c>
      <c r="S282" s="588"/>
      <c r="T282" s="588"/>
      <c r="U282" s="588"/>
      <c r="V282" s="588">
        <v>48</v>
      </c>
      <c r="W282" s="588"/>
      <c r="X282" s="588"/>
      <c r="Y282" s="588"/>
      <c r="Z282" s="9">
        <v>0.59689999999999999</v>
      </c>
      <c r="AA282" s="242" t="s">
        <v>41</v>
      </c>
      <c r="AB282" s="242"/>
      <c r="AC282" s="588">
        <v>48</v>
      </c>
      <c r="AD282" s="469"/>
      <c r="AE282" s="588"/>
      <c r="AF282" s="588"/>
      <c r="AG282" s="588">
        <v>48</v>
      </c>
      <c r="AH282" s="588"/>
      <c r="AI282" s="588"/>
      <c r="AJ282" s="588"/>
      <c r="AK282" s="588"/>
      <c r="AL282" s="9">
        <v>1</v>
      </c>
      <c r="AM282" s="242" t="s">
        <v>668</v>
      </c>
      <c r="AN282" s="588">
        <v>48</v>
      </c>
      <c r="AO282" s="469"/>
      <c r="AP282" s="588"/>
      <c r="AQ282" s="588"/>
      <c r="AR282" s="588">
        <v>48</v>
      </c>
      <c r="AS282" s="588"/>
      <c r="AT282" s="588"/>
      <c r="AU282" s="588"/>
      <c r="AV282" s="588"/>
      <c r="AW282" s="9">
        <v>1</v>
      </c>
      <c r="AX282" s="242" t="s">
        <v>668</v>
      </c>
      <c r="AY282" s="588"/>
      <c r="AZ282" s="588"/>
      <c r="BA282" s="588"/>
      <c r="BB282" s="588"/>
      <c r="BC282" s="588"/>
      <c r="BD282" s="588"/>
      <c r="BE282" s="588"/>
      <c r="BF282" s="588"/>
      <c r="BG282" s="588"/>
      <c r="BH282" s="9">
        <v>1</v>
      </c>
      <c r="BI282" s="242" t="s">
        <v>668</v>
      </c>
      <c r="BJ282" s="491"/>
    </row>
    <row r="283" spans="1:62" s="18" customFormat="1" ht="27" hidden="1" customHeight="1">
      <c r="A283" s="517">
        <v>1010</v>
      </c>
      <c r="B283" s="590" t="s">
        <v>517</v>
      </c>
      <c r="C283" s="542" t="s">
        <v>164</v>
      </c>
      <c r="D283" s="542" t="s">
        <v>171</v>
      </c>
      <c r="E283" s="95" t="s">
        <v>165</v>
      </c>
      <c r="F283" s="123" t="s">
        <v>674</v>
      </c>
      <c r="G283" s="588"/>
      <c r="H283" s="588">
        <v>1</v>
      </c>
      <c r="I283" s="9">
        <v>0</v>
      </c>
      <c r="J283" s="242" t="s">
        <v>532</v>
      </c>
      <c r="K283" s="588">
        <v>1</v>
      </c>
      <c r="L283" s="25">
        <v>1</v>
      </c>
      <c r="M283" s="25"/>
      <c r="N283" s="25"/>
      <c r="O283" s="25"/>
      <c r="P283" s="25"/>
      <c r="Q283" s="9">
        <v>0</v>
      </c>
      <c r="R283" s="242" t="s">
        <v>532</v>
      </c>
      <c r="S283" s="588"/>
      <c r="T283" s="588"/>
      <c r="U283" s="25">
        <v>1</v>
      </c>
      <c r="V283" s="25"/>
      <c r="W283" s="25"/>
      <c r="X283" s="25"/>
      <c r="Y283" s="25"/>
      <c r="Z283" s="9">
        <v>0</v>
      </c>
      <c r="AA283" s="242" t="s">
        <v>532</v>
      </c>
      <c r="AB283" s="242"/>
      <c r="AC283" s="588">
        <v>1</v>
      </c>
      <c r="AD283" s="469"/>
      <c r="AE283" s="25"/>
      <c r="AF283" s="25"/>
      <c r="AG283" s="588">
        <v>1</v>
      </c>
      <c r="AH283" s="25"/>
      <c r="AI283" s="25"/>
      <c r="AJ283" s="25"/>
      <c r="AK283" s="25"/>
      <c r="AL283" s="9">
        <v>1</v>
      </c>
      <c r="AM283" s="242" t="s">
        <v>668</v>
      </c>
      <c r="AN283" s="588">
        <v>1</v>
      </c>
      <c r="AO283" s="469"/>
      <c r="AP283" s="25"/>
      <c r="AQ283" s="25"/>
      <c r="AR283" s="588">
        <v>1</v>
      </c>
      <c r="AS283" s="25"/>
      <c r="AT283" s="25"/>
      <c r="AU283" s="25"/>
      <c r="AV283" s="25"/>
      <c r="AW283" s="9">
        <v>1</v>
      </c>
      <c r="AX283" s="242" t="s">
        <v>668</v>
      </c>
      <c r="AY283" s="588"/>
      <c r="AZ283" s="588"/>
      <c r="BA283" s="25"/>
      <c r="BB283" s="25"/>
      <c r="BC283" s="588"/>
      <c r="BD283" s="25"/>
      <c r="BE283" s="25"/>
      <c r="BF283" s="25"/>
      <c r="BG283" s="25"/>
      <c r="BH283" s="9">
        <v>1</v>
      </c>
      <c r="BI283" s="242" t="s">
        <v>668</v>
      </c>
      <c r="BJ283" s="491"/>
    </row>
    <row r="284" spans="1:62" s="18" customFormat="1" ht="22.5" hidden="1" customHeight="1">
      <c r="A284" s="517"/>
      <c r="B284" s="590" t="s">
        <v>517</v>
      </c>
      <c r="C284" s="542" t="s">
        <v>883</v>
      </c>
      <c r="D284" s="421" t="s">
        <v>9</v>
      </c>
      <c r="E284" s="421" t="s">
        <v>661</v>
      </c>
      <c r="F284" s="123" t="s">
        <v>648</v>
      </c>
      <c r="G284" s="588"/>
      <c r="H284" s="588"/>
      <c r="I284" s="9"/>
      <c r="J284" s="242"/>
      <c r="K284" s="588">
        <v>65</v>
      </c>
      <c r="L284" s="588"/>
      <c r="M284" s="588">
        <v>65</v>
      </c>
      <c r="N284" s="588"/>
      <c r="O284" s="588"/>
      <c r="P284" s="588"/>
      <c r="Q284" s="9">
        <v>0.67400000000000004</v>
      </c>
      <c r="R284" s="242" t="s">
        <v>41</v>
      </c>
      <c r="S284" s="588"/>
      <c r="T284" s="588"/>
      <c r="U284" s="588"/>
      <c r="V284" s="588">
        <v>65</v>
      </c>
      <c r="W284" s="588"/>
      <c r="X284" s="588"/>
      <c r="Y284" s="588"/>
      <c r="Z284" s="9">
        <v>0.67400000000000004</v>
      </c>
      <c r="AA284" s="242" t="s">
        <v>41</v>
      </c>
      <c r="AB284" s="242"/>
      <c r="AC284" s="588">
        <v>65</v>
      </c>
      <c r="AD284" s="469"/>
      <c r="AE284" s="588"/>
      <c r="AF284" s="588"/>
      <c r="AG284" s="588">
        <v>65</v>
      </c>
      <c r="AH284" s="588"/>
      <c r="AI284" s="588"/>
      <c r="AJ284" s="588"/>
      <c r="AK284" s="588"/>
      <c r="AL284" s="9">
        <v>1</v>
      </c>
      <c r="AM284" s="242" t="s">
        <v>668</v>
      </c>
      <c r="AN284" s="588">
        <v>65</v>
      </c>
      <c r="AO284" s="469"/>
      <c r="AP284" s="588"/>
      <c r="AQ284" s="588"/>
      <c r="AR284" s="588">
        <v>65</v>
      </c>
      <c r="AS284" s="588"/>
      <c r="AT284" s="588"/>
      <c r="AU284" s="588"/>
      <c r="AV284" s="588"/>
      <c r="AW284" s="9">
        <v>1</v>
      </c>
      <c r="AX284" s="242" t="s">
        <v>668</v>
      </c>
      <c r="AY284" s="588"/>
      <c r="AZ284" s="588"/>
      <c r="BA284" s="588"/>
      <c r="BB284" s="588"/>
      <c r="BC284" s="588"/>
      <c r="BD284" s="588"/>
      <c r="BE284" s="588"/>
      <c r="BF284" s="588"/>
      <c r="BG284" s="588"/>
      <c r="BH284" s="9">
        <v>1</v>
      </c>
      <c r="BI284" s="242" t="s">
        <v>668</v>
      </c>
      <c r="BJ284" s="491"/>
    </row>
    <row r="285" spans="1:62" s="18" customFormat="1" ht="21.75" customHeight="1">
      <c r="A285" s="517"/>
      <c r="B285" s="590" t="s">
        <v>517</v>
      </c>
      <c r="C285" s="542" t="s">
        <v>883</v>
      </c>
      <c r="D285" s="421" t="s">
        <v>9</v>
      </c>
      <c r="E285" s="421" t="s">
        <v>661</v>
      </c>
      <c r="F285" s="123" t="s">
        <v>648</v>
      </c>
      <c r="G285" s="588"/>
      <c r="H285" s="588"/>
      <c r="I285" s="9"/>
      <c r="J285" s="242"/>
      <c r="K285" s="588">
        <v>1</v>
      </c>
      <c r="L285" s="588">
        <v>1</v>
      </c>
      <c r="M285" s="588"/>
      <c r="N285" s="588"/>
      <c r="O285" s="588"/>
      <c r="P285" s="588"/>
      <c r="Q285" s="9">
        <v>0</v>
      </c>
      <c r="R285" s="242" t="s">
        <v>532</v>
      </c>
      <c r="S285" s="588"/>
      <c r="T285" s="588"/>
      <c r="U285" s="588">
        <v>1</v>
      </c>
      <c r="V285" s="588"/>
      <c r="W285" s="588"/>
      <c r="X285" s="588"/>
      <c r="Y285" s="588"/>
      <c r="Z285" s="9">
        <v>0</v>
      </c>
      <c r="AA285" s="242" t="s">
        <v>532</v>
      </c>
      <c r="AB285" s="242"/>
      <c r="AC285" s="588">
        <v>1</v>
      </c>
      <c r="AD285" s="469"/>
      <c r="AE285" s="588">
        <v>1</v>
      </c>
      <c r="AF285" s="588"/>
      <c r="AG285" s="588"/>
      <c r="AH285" s="588"/>
      <c r="AI285" s="588"/>
      <c r="AJ285" s="588"/>
      <c r="AK285" s="588"/>
      <c r="AL285" s="9">
        <v>0</v>
      </c>
      <c r="AM285" s="242" t="s">
        <v>532</v>
      </c>
      <c r="AN285" s="588">
        <v>1</v>
      </c>
      <c r="AO285" s="469"/>
      <c r="AP285" s="588">
        <v>1</v>
      </c>
      <c r="AQ285" s="588"/>
      <c r="AR285" s="588"/>
      <c r="AS285" s="588"/>
      <c r="AT285" s="588"/>
      <c r="AU285" s="588"/>
      <c r="AV285" s="588"/>
      <c r="AW285" s="9">
        <v>0</v>
      </c>
      <c r="AX285" s="242" t="s">
        <v>532</v>
      </c>
      <c r="AY285" s="588"/>
      <c r="AZ285" s="588">
        <v>1</v>
      </c>
      <c r="BA285" s="588">
        <v>1</v>
      </c>
      <c r="BB285" s="588"/>
      <c r="BC285" s="588"/>
      <c r="BD285" s="588"/>
      <c r="BE285" s="588"/>
      <c r="BF285" s="588"/>
      <c r="BG285" s="588"/>
      <c r="BH285" s="9">
        <v>0</v>
      </c>
      <c r="BI285" s="242" t="s">
        <v>532</v>
      </c>
      <c r="BJ285" s="491"/>
    </row>
    <row r="286" spans="1:62" s="18" customFormat="1" ht="21.75" customHeight="1">
      <c r="A286" s="517"/>
      <c r="B286" s="590" t="s">
        <v>517</v>
      </c>
      <c r="C286" s="421" t="s">
        <v>1005</v>
      </c>
      <c r="D286" s="421" t="s">
        <v>176</v>
      </c>
      <c r="E286" s="421" t="s">
        <v>1006</v>
      </c>
      <c r="F286" s="123">
        <v>2010</v>
      </c>
      <c r="G286" s="588"/>
      <c r="H286" s="588"/>
      <c r="I286" s="9"/>
      <c r="J286" s="242"/>
      <c r="K286" s="588"/>
      <c r="L286" s="588"/>
      <c r="M286" s="588"/>
      <c r="N286" s="588"/>
      <c r="O286" s="588"/>
      <c r="P286" s="588"/>
      <c r="Q286" s="9"/>
      <c r="R286" s="242"/>
      <c r="S286" s="588"/>
      <c r="T286" s="588"/>
      <c r="U286" s="588"/>
      <c r="V286" s="588">
        <v>13</v>
      </c>
      <c r="W286" s="588"/>
      <c r="X286" s="588"/>
      <c r="Y286" s="588"/>
      <c r="Z286" s="9"/>
      <c r="AA286" s="242" t="s">
        <v>41</v>
      </c>
      <c r="AB286" s="242"/>
      <c r="AC286" s="588"/>
      <c r="AD286" s="588">
        <v>13</v>
      </c>
      <c r="AE286" s="588"/>
      <c r="AF286" s="25"/>
      <c r="AG286" s="588"/>
      <c r="AH286" s="588"/>
      <c r="AI286" s="588"/>
      <c r="AJ286" s="588">
        <v>13</v>
      </c>
      <c r="AK286" s="588"/>
      <c r="AL286" s="9">
        <v>0</v>
      </c>
      <c r="AM286" s="242" t="s">
        <v>1059</v>
      </c>
      <c r="AN286" s="588"/>
      <c r="AO286" s="588">
        <v>13</v>
      </c>
      <c r="AP286" s="588"/>
      <c r="AQ286" s="25"/>
      <c r="AR286" s="588"/>
      <c r="AS286" s="588"/>
      <c r="AT286" s="588"/>
      <c r="AU286" s="588">
        <v>13</v>
      </c>
      <c r="AV286" s="588"/>
      <c r="AW286" s="9">
        <v>0</v>
      </c>
      <c r="AX286" s="242" t="s">
        <v>1059</v>
      </c>
      <c r="AY286" s="588"/>
      <c r="AZ286" s="588">
        <v>13</v>
      </c>
      <c r="BA286" s="588"/>
      <c r="BB286" s="25"/>
      <c r="BC286" s="588"/>
      <c r="BD286" s="588"/>
      <c r="BE286" s="588"/>
      <c r="BF286" s="588">
        <v>13</v>
      </c>
      <c r="BG286" s="588"/>
      <c r="BH286" s="9">
        <v>0</v>
      </c>
      <c r="BI286" s="242" t="s">
        <v>1059</v>
      </c>
      <c r="BJ286" s="491"/>
    </row>
    <row r="287" spans="1:62" s="18" customFormat="1" ht="21.75" customHeight="1">
      <c r="A287" s="517"/>
      <c r="B287" s="590" t="s">
        <v>517</v>
      </c>
      <c r="C287" s="421" t="s">
        <v>1324</v>
      </c>
      <c r="D287" s="421" t="s">
        <v>49</v>
      </c>
      <c r="E287" s="421" t="s">
        <v>1325</v>
      </c>
      <c r="F287" s="123" t="s">
        <v>1223</v>
      </c>
      <c r="G287" s="588"/>
      <c r="H287" s="588"/>
      <c r="I287" s="9"/>
      <c r="J287" s="242"/>
      <c r="K287" s="588"/>
      <c r="L287" s="588"/>
      <c r="M287" s="588"/>
      <c r="N287" s="588"/>
      <c r="O287" s="588"/>
      <c r="P287" s="588"/>
      <c r="Q287" s="9"/>
      <c r="R287" s="242"/>
      <c r="S287" s="588"/>
      <c r="T287" s="588"/>
      <c r="U287" s="588"/>
      <c r="V287" s="588"/>
      <c r="W287" s="588"/>
      <c r="X287" s="588"/>
      <c r="Y287" s="588"/>
      <c r="Z287" s="9"/>
      <c r="AA287" s="242"/>
      <c r="AB287" s="242"/>
      <c r="AC287" s="588"/>
      <c r="AD287" s="588"/>
      <c r="AE287" s="588"/>
      <c r="AF287" s="25"/>
      <c r="AG287" s="588"/>
      <c r="AH287" s="588"/>
      <c r="AI287" s="588"/>
      <c r="AJ287" s="588"/>
      <c r="AK287" s="588"/>
      <c r="AL287" s="9"/>
      <c r="AM287" s="242"/>
      <c r="AN287" s="588"/>
      <c r="AO287" s="588">
        <v>74</v>
      </c>
      <c r="AP287" s="588">
        <v>74</v>
      </c>
      <c r="AQ287" s="25"/>
      <c r="AR287" s="588"/>
      <c r="AS287" s="588"/>
      <c r="AT287" s="588"/>
      <c r="AU287" s="588"/>
      <c r="AV287" s="588"/>
      <c r="AW287" s="9"/>
      <c r="AX287" s="242"/>
      <c r="AY287" s="588">
        <v>71</v>
      </c>
      <c r="AZ287" s="588"/>
      <c r="BA287" s="588"/>
      <c r="BB287" s="588">
        <v>71</v>
      </c>
      <c r="BC287" s="588"/>
      <c r="BD287" s="588"/>
      <c r="BE287" s="588"/>
      <c r="BF287" s="588"/>
      <c r="BG287" s="588"/>
      <c r="BH287" s="9">
        <v>0.16</v>
      </c>
      <c r="BI287" s="242" t="s">
        <v>41</v>
      </c>
    </row>
    <row r="288" spans="1:62" s="18" customFormat="1" ht="21.75" customHeight="1">
      <c r="A288" s="517"/>
      <c r="B288" s="590" t="s">
        <v>517</v>
      </c>
      <c r="C288" s="421" t="s">
        <v>1324</v>
      </c>
      <c r="D288" s="421" t="s">
        <v>49</v>
      </c>
      <c r="E288" s="421" t="s">
        <v>1325</v>
      </c>
      <c r="F288" s="123" t="s">
        <v>1223</v>
      </c>
      <c r="G288" s="588"/>
      <c r="H288" s="588"/>
      <c r="I288" s="9"/>
      <c r="J288" s="242"/>
      <c r="K288" s="588"/>
      <c r="L288" s="588"/>
      <c r="M288" s="588"/>
      <c r="N288" s="588"/>
      <c r="O288" s="588"/>
      <c r="P288" s="588"/>
      <c r="Q288" s="9"/>
      <c r="R288" s="242"/>
      <c r="S288" s="588"/>
      <c r="T288" s="588"/>
      <c r="U288" s="588"/>
      <c r="V288" s="588"/>
      <c r="W288" s="588"/>
      <c r="X288" s="588"/>
      <c r="Y288" s="588"/>
      <c r="Z288" s="9"/>
      <c r="AA288" s="242"/>
      <c r="AB288" s="242"/>
      <c r="AC288" s="588"/>
      <c r="AD288" s="588"/>
      <c r="AE288" s="588"/>
      <c r="AF288" s="25"/>
      <c r="AG288" s="588"/>
      <c r="AH288" s="588"/>
      <c r="AI288" s="588"/>
      <c r="AJ288" s="588"/>
      <c r="AK288" s="588"/>
      <c r="AL288" s="9"/>
      <c r="AM288" s="242"/>
      <c r="AN288" s="588"/>
      <c r="AO288" s="588"/>
      <c r="AP288" s="588"/>
      <c r="AQ288" s="25"/>
      <c r="AR288" s="588"/>
      <c r="AS288" s="588"/>
      <c r="AT288" s="588"/>
      <c r="AU288" s="588"/>
      <c r="AV288" s="588"/>
      <c r="AW288" s="9"/>
      <c r="AX288" s="242"/>
      <c r="AY288" s="588"/>
      <c r="AZ288" s="588">
        <v>3</v>
      </c>
      <c r="BA288" s="588"/>
      <c r="BB288" s="588">
        <v>3</v>
      </c>
      <c r="BC288" s="588"/>
      <c r="BD288" s="588"/>
      <c r="BE288" s="588"/>
      <c r="BF288" s="588"/>
      <c r="BG288" s="588"/>
      <c r="BH288" s="9"/>
      <c r="BI288" s="242"/>
    </row>
    <row r="289" spans="1:62" s="18" customFormat="1" ht="21.75" customHeight="1">
      <c r="A289" s="517"/>
      <c r="B289" s="590" t="s">
        <v>517</v>
      </c>
      <c r="C289" s="421" t="s">
        <v>1367</v>
      </c>
      <c r="D289" s="421" t="s">
        <v>1176</v>
      </c>
      <c r="E289" s="421" t="s">
        <v>167</v>
      </c>
      <c r="F289" s="123" t="s">
        <v>1352</v>
      </c>
      <c r="G289" s="588"/>
      <c r="H289" s="588"/>
      <c r="I289" s="9"/>
      <c r="J289" s="242"/>
      <c r="K289" s="588"/>
      <c r="L289" s="588"/>
      <c r="M289" s="588"/>
      <c r="N289" s="588"/>
      <c r="O289" s="588"/>
      <c r="P289" s="588"/>
      <c r="Q289" s="9"/>
      <c r="R289" s="242"/>
      <c r="S289" s="588"/>
      <c r="T289" s="588"/>
      <c r="U289" s="588"/>
      <c r="V289" s="588"/>
      <c r="W289" s="588"/>
      <c r="X289" s="588"/>
      <c r="Y289" s="588"/>
      <c r="Z289" s="9"/>
      <c r="AA289" s="242"/>
      <c r="AB289" s="242"/>
      <c r="AC289" s="588"/>
      <c r="AD289" s="588"/>
      <c r="AE289" s="588"/>
      <c r="AF289" s="25"/>
      <c r="AG289" s="588"/>
      <c r="AH289" s="588"/>
      <c r="AI289" s="588"/>
      <c r="AJ289" s="588"/>
      <c r="AK289" s="588"/>
      <c r="AL289" s="9"/>
      <c r="AM289" s="242"/>
      <c r="AN289" s="588"/>
      <c r="AO289" s="588"/>
      <c r="AP289" s="588"/>
      <c r="AQ289" s="25"/>
      <c r="AR289" s="588"/>
      <c r="AS289" s="588"/>
      <c r="AT289" s="588"/>
      <c r="AU289" s="588"/>
      <c r="AV289" s="588"/>
      <c r="AW289" s="9"/>
      <c r="AX289" s="242"/>
      <c r="AY289" s="588"/>
      <c r="AZ289" s="588">
        <v>31</v>
      </c>
      <c r="BA289" s="588">
        <v>31</v>
      </c>
      <c r="BB289" s="588"/>
      <c r="BC289" s="588"/>
      <c r="BD289" s="588"/>
      <c r="BE289" s="588"/>
      <c r="BF289" s="588"/>
      <c r="BG289" s="588"/>
      <c r="BH289" s="9">
        <v>0</v>
      </c>
      <c r="BI289" s="242" t="s">
        <v>532</v>
      </c>
    </row>
    <row r="290" spans="1:62" s="5" customFormat="1" ht="23.25" customHeight="1">
      <c r="A290" s="517"/>
      <c r="B290" s="523" t="s">
        <v>518</v>
      </c>
      <c r="C290" s="523"/>
      <c r="D290" s="523"/>
      <c r="E290" s="523"/>
      <c r="F290" s="540"/>
      <c r="G290" s="53">
        <f>SUM(G291:G307)</f>
        <v>132</v>
      </c>
      <c r="H290" s="53">
        <f>SUM(H291:H319)</f>
        <v>506</v>
      </c>
      <c r="I290" s="52"/>
      <c r="J290" s="257"/>
      <c r="K290" s="53">
        <f>SUM(K291:K319)</f>
        <v>568</v>
      </c>
      <c r="L290" s="53">
        <f>SUM(L291:L321)</f>
        <v>270</v>
      </c>
      <c r="M290" s="53">
        <f>SUM(M291:M321)</f>
        <v>254</v>
      </c>
      <c r="N290" s="53">
        <f>SUM(N291:N319)</f>
        <v>258</v>
      </c>
      <c r="O290" s="53">
        <f>SUM(O291:O321)</f>
        <v>0</v>
      </c>
      <c r="P290" s="53">
        <f>SUM(P291:P321)</f>
        <v>7</v>
      </c>
      <c r="Q290" s="52"/>
      <c r="R290" s="257"/>
      <c r="S290" s="53">
        <f>SUM(S291:S319)</f>
        <v>0</v>
      </c>
      <c r="T290" s="53">
        <f>SUM(T291:T319)</f>
        <v>0</v>
      </c>
      <c r="U290" s="53">
        <f>SUM(U291:U321)</f>
        <v>270</v>
      </c>
      <c r="V290" s="53">
        <f>SUM(V291:V321)</f>
        <v>254</v>
      </c>
      <c r="W290" s="53">
        <f>SUM(W291:W319)</f>
        <v>0</v>
      </c>
      <c r="X290" s="53">
        <f>SUM(X291:X321)</f>
        <v>0</v>
      </c>
      <c r="Y290" s="53">
        <f>SUM(Y291:Y321)</f>
        <v>0</v>
      </c>
      <c r="Z290" s="52"/>
      <c r="AA290" s="257"/>
      <c r="AB290" s="257"/>
      <c r="AC290" s="53">
        <f>SUM(AC291:AC321)</f>
        <v>524</v>
      </c>
      <c r="AD290" s="53">
        <f>SUM(AD291:AD321)</f>
        <v>0</v>
      </c>
      <c r="AE290" s="53">
        <f t="shared" ref="AE290:AK290" si="36">SUM(AE291:AE321)</f>
        <v>80</v>
      </c>
      <c r="AF290" s="53">
        <f t="shared" si="36"/>
        <v>279</v>
      </c>
      <c r="AG290" s="53">
        <f t="shared" si="36"/>
        <v>165</v>
      </c>
      <c r="AH290" s="53">
        <f t="shared" si="36"/>
        <v>0</v>
      </c>
      <c r="AI290" s="53">
        <f t="shared" si="36"/>
        <v>0</v>
      </c>
      <c r="AJ290" s="53">
        <f t="shared" si="36"/>
        <v>0</v>
      </c>
      <c r="AK290" s="53">
        <f t="shared" si="36"/>
        <v>0</v>
      </c>
      <c r="AL290" s="52"/>
      <c r="AM290" s="257"/>
      <c r="AN290" s="53">
        <f>SUM(AN291:AN324)</f>
        <v>524</v>
      </c>
      <c r="AO290" s="53">
        <f t="shared" ref="AO290:AV290" si="37">SUM(AO291:AO324)</f>
        <v>76</v>
      </c>
      <c r="AP290" s="53">
        <f t="shared" si="37"/>
        <v>156</v>
      </c>
      <c r="AQ290" s="53">
        <f t="shared" si="37"/>
        <v>218</v>
      </c>
      <c r="AR290" s="53">
        <f t="shared" si="37"/>
        <v>226</v>
      </c>
      <c r="AS290" s="53">
        <f t="shared" si="37"/>
        <v>0</v>
      </c>
      <c r="AT290" s="53">
        <f t="shared" si="37"/>
        <v>0</v>
      </c>
      <c r="AU290" s="53">
        <f t="shared" si="37"/>
        <v>0</v>
      </c>
      <c r="AV290" s="53">
        <f t="shared" si="37"/>
        <v>0</v>
      </c>
      <c r="AW290" s="52"/>
      <c r="AX290" s="257"/>
      <c r="AY290" s="53">
        <f>SUM(AY291:AY324)</f>
        <v>76</v>
      </c>
      <c r="AZ290" s="53">
        <f t="shared" ref="AZ290:BG290" si="38">SUM(AZ291:AZ324)</f>
        <v>298</v>
      </c>
      <c r="BA290" s="53">
        <f t="shared" si="38"/>
        <v>135</v>
      </c>
      <c r="BB290" s="53">
        <f t="shared" si="38"/>
        <v>76</v>
      </c>
      <c r="BC290" s="53">
        <f t="shared" si="38"/>
        <v>130</v>
      </c>
      <c r="BD290" s="53">
        <f t="shared" si="38"/>
        <v>0</v>
      </c>
      <c r="BE290" s="53">
        <f t="shared" si="38"/>
        <v>0</v>
      </c>
      <c r="BF290" s="53">
        <f t="shared" si="38"/>
        <v>33</v>
      </c>
      <c r="BG290" s="53">
        <f t="shared" si="38"/>
        <v>0</v>
      </c>
      <c r="BH290" s="52"/>
      <c r="BI290" s="257"/>
      <c r="BJ290" s="574" t="s">
        <v>1137</v>
      </c>
    </row>
    <row r="291" spans="1:62" s="18" customFormat="1" ht="24" customHeight="1">
      <c r="A291" s="517">
        <v>75</v>
      </c>
      <c r="B291" s="590" t="s">
        <v>518</v>
      </c>
      <c r="C291" s="543" t="s">
        <v>172</v>
      </c>
      <c r="D291" s="421" t="s">
        <v>30</v>
      </c>
      <c r="E291" s="421" t="s">
        <v>524</v>
      </c>
      <c r="F291" s="123" t="s">
        <v>671</v>
      </c>
      <c r="G291" s="588" t="s">
        <v>0</v>
      </c>
      <c r="H291" s="588">
        <v>70</v>
      </c>
      <c r="I291" s="9">
        <v>0</v>
      </c>
      <c r="J291" s="242" t="s">
        <v>532</v>
      </c>
      <c r="K291" s="588">
        <v>70</v>
      </c>
      <c r="L291" s="25">
        <v>70</v>
      </c>
      <c r="M291" s="588"/>
      <c r="N291" s="588"/>
      <c r="O291" s="588"/>
      <c r="P291" s="588"/>
      <c r="Q291" s="9">
        <v>0</v>
      </c>
      <c r="R291" s="242" t="s">
        <v>532</v>
      </c>
      <c r="S291" s="588"/>
      <c r="T291" s="588"/>
      <c r="U291" s="588">
        <v>70</v>
      </c>
      <c r="V291" s="588"/>
      <c r="W291" s="588"/>
      <c r="X291" s="588"/>
      <c r="Y291" s="588"/>
      <c r="Z291" s="9">
        <v>0</v>
      </c>
      <c r="AA291" s="242" t="s">
        <v>532</v>
      </c>
      <c r="AB291" s="242"/>
      <c r="AC291" s="588">
        <v>70</v>
      </c>
      <c r="AD291" s="588"/>
      <c r="AE291" s="588">
        <v>70</v>
      </c>
      <c r="AF291" s="588"/>
      <c r="AG291" s="588"/>
      <c r="AH291" s="588"/>
      <c r="AI291" s="588"/>
      <c r="AJ291" s="588"/>
      <c r="AK291" s="588"/>
      <c r="AL291" s="9">
        <v>0</v>
      </c>
      <c r="AM291" s="242" t="s">
        <v>532</v>
      </c>
      <c r="AN291" s="588">
        <v>70</v>
      </c>
      <c r="AO291" s="588"/>
      <c r="AP291" s="588">
        <v>70</v>
      </c>
      <c r="AQ291" s="588"/>
      <c r="AR291" s="588"/>
      <c r="AS291" s="588"/>
      <c r="AT291" s="588"/>
      <c r="AU291" s="588"/>
      <c r="AV291" s="588"/>
      <c r="AW291" s="9">
        <v>0</v>
      </c>
      <c r="AX291" s="242" t="s">
        <v>532</v>
      </c>
      <c r="AY291" s="588"/>
      <c r="AZ291" s="588">
        <v>70</v>
      </c>
      <c r="BA291" s="588">
        <v>70</v>
      </c>
      <c r="BB291" s="588"/>
      <c r="BC291" s="588"/>
      <c r="BD291" s="588"/>
      <c r="BE291" s="588"/>
      <c r="BF291" s="588"/>
      <c r="BG291" s="588"/>
      <c r="BH291" s="9">
        <v>0</v>
      </c>
      <c r="BI291" s="242" t="s">
        <v>532</v>
      </c>
      <c r="BJ291" s="486"/>
    </row>
    <row r="292" spans="1:62" s="18" customFormat="1" ht="4.5" hidden="1" customHeight="1">
      <c r="A292" s="517"/>
      <c r="B292" s="590" t="s">
        <v>518</v>
      </c>
      <c r="C292" s="543" t="s">
        <v>173</v>
      </c>
      <c r="D292" s="421" t="s">
        <v>174</v>
      </c>
      <c r="E292" s="242" t="s">
        <v>191</v>
      </c>
      <c r="F292" s="242"/>
      <c r="G292" s="588">
        <v>30</v>
      </c>
      <c r="H292" s="588"/>
      <c r="I292" s="9">
        <v>1</v>
      </c>
      <c r="J292" s="242" t="s">
        <v>17</v>
      </c>
      <c r="K292" s="588"/>
      <c r="L292" s="588"/>
      <c r="M292" s="588"/>
      <c r="N292" s="588"/>
      <c r="O292" s="588"/>
      <c r="P292" s="588"/>
      <c r="Q292" s="9"/>
      <c r="R292" s="242"/>
      <c r="S292" s="588"/>
      <c r="T292" s="588"/>
      <c r="U292" s="588"/>
      <c r="V292" s="588"/>
      <c r="W292" s="588"/>
      <c r="X292" s="588"/>
      <c r="Y292" s="588"/>
      <c r="Z292" s="9"/>
      <c r="AA292" s="242"/>
      <c r="AB292" s="242"/>
      <c r="AC292" s="588"/>
      <c r="AD292" s="588"/>
      <c r="AE292" s="588"/>
      <c r="AF292" s="588"/>
      <c r="AG292" s="588"/>
      <c r="AH292" s="588"/>
      <c r="AI292" s="588"/>
      <c r="AJ292" s="588"/>
      <c r="AK292" s="588"/>
      <c r="AL292" s="9"/>
      <c r="AM292" s="242"/>
      <c r="AN292" s="588"/>
      <c r="AO292" s="588"/>
      <c r="AP292" s="588"/>
      <c r="AQ292" s="588"/>
      <c r="AR292" s="588"/>
      <c r="AS292" s="588"/>
      <c r="AT292" s="588"/>
      <c r="AU292" s="588"/>
      <c r="AV292" s="588"/>
      <c r="AW292" s="9"/>
      <c r="AX292" s="242"/>
      <c r="AY292" s="588"/>
      <c r="AZ292" s="588"/>
      <c r="BA292" s="588"/>
      <c r="BB292" s="588"/>
      <c r="BC292" s="588"/>
      <c r="BD292" s="588"/>
      <c r="BE292" s="588"/>
      <c r="BF292" s="588"/>
      <c r="BG292" s="588"/>
      <c r="BH292" s="9"/>
      <c r="BI292" s="242"/>
      <c r="BJ292" s="491"/>
    </row>
    <row r="293" spans="1:62" s="18" customFormat="1" ht="4.5" hidden="1" customHeight="1">
      <c r="A293" s="517">
        <v>652</v>
      </c>
      <c r="B293" s="590" t="s">
        <v>518</v>
      </c>
      <c r="C293" s="242" t="s">
        <v>693</v>
      </c>
      <c r="D293" s="421" t="s">
        <v>177</v>
      </c>
      <c r="E293" s="421" t="s">
        <v>179</v>
      </c>
      <c r="F293" s="123" t="s">
        <v>715</v>
      </c>
      <c r="G293" s="588" t="s">
        <v>0</v>
      </c>
      <c r="H293" s="588">
        <v>6</v>
      </c>
      <c r="I293" s="9">
        <v>0</v>
      </c>
      <c r="J293" s="242" t="s">
        <v>532</v>
      </c>
      <c r="K293" s="588">
        <v>6</v>
      </c>
      <c r="L293" s="588">
        <f>6-6</f>
        <v>0</v>
      </c>
      <c r="M293" s="588"/>
      <c r="N293" s="588"/>
      <c r="O293" s="588"/>
      <c r="P293" s="588">
        <v>6</v>
      </c>
      <c r="Q293" s="9">
        <v>0</v>
      </c>
      <c r="R293" s="242" t="s">
        <v>711</v>
      </c>
      <c r="S293" s="588"/>
      <c r="T293" s="588"/>
      <c r="U293" s="588">
        <f>6-6</f>
        <v>0</v>
      </c>
      <c r="V293" s="588"/>
      <c r="W293" s="588"/>
      <c r="X293" s="588"/>
      <c r="Y293" s="588"/>
      <c r="Z293" s="9">
        <v>0</v>
      </c>
      <c r="AA293" s="242" t="s">
        <v>711</v>
      </c>
      <c r="AB293" s="242"/>
      <c r="AC293" s="588"/>
      <c r="AD293" s="588"/>
      <c r="AE293" s="588">
        <f>6-6</f>
        <v>0</v>
      </c>
      <c r="AF293" s="588"/>
      <c r="AG293" s="588"/>
      <c r="AH293" s="588"/>
      <c r="AI293" s="588"/>
      <c r="AJ293" s="588"/>
      <c r="AK293" s="588"/>
      <c r="AL293" s="9">
        <v>0</v>
      </c>
      <c r="AM293" s="242" t="s">
        <v>711</v>
      </c>
      <c r="AN293" s="588"/>
      <c r="AO293" s="588"/>
      <c r="AP293" s="588">
        <f>6-6</f>
        <v>0</v>
      </c>
      <c r="AQ293" s="588"/>
      <c r="AR293" s="588"/>
      <c r="AS293" s="588"/>
      <c r="AT293" s="588"/>
      <c r="AU293" s="588"/>
      <c r="AV293" s="588"/>
      <c r="AW293" s="9">
        <v>0</v>
      </c>
      <c r="AX293" s="242" t="s">
        <v>711</v>
      </c>
      <c r="AY293" s="588"/>
      <c r="AZ293" s="588"/>
      <c r="BA293" s="588">
        <f>6-6</f>
        <v>0</v>
      </c>
      <c r="BB293" s="588"/>
      <c r="BC293" s="588"/>
      <c r="BD293" s="588"/>
      <c r="BE293" s="588"/>
      <c r="BF293" s="588"/>
      <c r="BG293" s="588"/>
      <c r="BH293" s="9">
        <v>0</v>
      </c>
      <c r="BI293" s="242" t="s">
        <v>711</v>
      </c>
      <c r="BJ293" s="491"/>
    </row>
    <row r="294" spans="1:62" s="18" customFormat="1" ht="4.5" hidden="1" customHeight="1">
      <c r="A294" s="517"/>
      <c r="B294" s="590" t="s">
        <v>518</v>
      </c>
      <c r="C294" s="242" t="s">
        <v>178</v>
      </c>
      <c r="D294" s="421" t="s">
        <v>33</v>
      </c>
      <c r="E294" s="421" t="s">
        <v>179</v>
      </c>
      <c r="F294" s="421"/>
      <c r="G294" s="588">
        <v>17</v>
      </c>
      <c r="H294" s="588"/>
      <c r="I294" s="9">
        <v>1</v>
      </c>
      <c r="J294" s="242" t="s">
        <v>17</v>
      </c>
      <c r="K294" s="588"/>
      <c r="L294" s="588"/>
      <c r="M294" s="588"/>
      <c r="N294" s="588"/>
      <c r="O294" s="588"/>
      <c r="P294" s="588"/>
      <c r="Q294" s="9"/>
      <c r="R294" s="242"/>
      <c r="S294" s="588"/>
      <c r="T294" s="588"/>
      <c r="U294" s="588"/>
      <c r="V294" s="588"/>
      <c r="W294" s="588"/>
      <c r="X294" s="588"/>
      <c r="Y294" s="588"/>
      <c r="Z294" s="9"/>
      <c r="AA294" s="242"/>
      <c r="AB294" s="242"/>
      <c r="AC294" s="588"/>
      <c r="AD294" s="588"/>
      <c r="AE294" s="588"/>
      <c r="AF294" s="588"/>
      <c r="AG294" s="588"/>
      <c r="AH294" s="588"/>
      <c r="AI294" s="588"/>
      <c r="AJ294" s="588"/>
      <c r="AK294" s="588"/>
      <c r="AL294" s="9"/>
      <c r="AM294" s="242"/>
      <c r="AN294" s="588"/>
      <c r="AO294" s="588"/>
      <c r="AP294" s="588"/>
      <c r="AQ294" s="588"/>
      <c r="AR294" s="588"/>
      <c r="AS294" s="588"/>
      <c r="AT294" s="588"/>
      <c r="AU294" s="588"/>
      <c r="AV294" s="588"/>
      <c r="AW294" s="9"/>
      <c r="AX294" s="242"/>
      <c r="AY294" s="588"/>
      <c r="AZ294" s="588"/>
      <c r="BA294" s="588"/>
      <c r="BB294" s="588"/>
      <c r="BC294" s="588"/>
      <c r="BD294" s="588"/>
      <c r="BE294" s="588"/>
      <c r="BF294" s="588"/>
      <c r="BG294" s="588"/>
      <c r="BH294" s="9"/>
      <c r="BI294" s="242"/>
      <c r="BJ294" s="491"/>
    </row>
    <row r="295" spans="1:62" s="18" customFormat="1" ht="4.5" hidden="1" customHeight="1">
      <c r="A295" s="517"/>
      <c r="B295" s="590" t="s">
        <v>518</v>
      </c>
      <c r="C295" s="242" t="s">
        <v>180</v>
      </c>
      <c r="D295" s="421" t="s">
        <v>176</v>
      </c>
      <c r="E295" s="421" t="s">
        <v>175</v>
      </c>
      <c r="F295" s="421"/>
      <c r="G295" s="588">
        <v>34</v>
      </c>
      <c r="H295" s="588"/>
      <c r="I295" s="9">
        <v>1</v>
      </c>
      <c r="J295" s="242" t="s">
        <v>17</v>
      </c>
      <c r="K295" s="588"/>
      <c r="L295" s="588"/>
      <c r="M295" s="588"/>
      <c r="N295" s="588"/>
      <c r="O295" s="588"/>
      <c r="P295" s="588"/>
      <c r="Q295" s="9"/>
      <c r="R295" s="242"/>
      <c r="S295" s="588"/>
      <c r="T295" s="588"/>
      <c r="U295" s="588"/>
      <c r="V295" s="588"/>
      <c r="W295" s="588"/>
      <c r="X295" s="588"/>
      <c r="Y295" s="588"/>
      <c r="Z295" s="9"/>
      <c r="AA295" s="242"/>
      <c r="AB295" s="242"/>
      <c r="AC295" s="588"/>
      <c r="AD295" s="588"/>
      <c r="AE295" s="588"/>
      <c r="AF295" s="588"/>
      <c r="AG295" s="588"/>
      <c r="AH295" s="588"/>
      <c r="AI295" s="588"/>
      <c r="AJ295" s="588"/>
      <c r="AK295" s="588"/>
      <c r="AL295" s="9"/>
      <c r="AM295" s="242"/>
      <c r="AN295" s="588"/>
      <c r="AO295" s="588"/>
      <c r="AP295" s="588"/>
      <c r="AQ295" s="588"/>
      <c r="AR295" s="588"/>
      <c r="AS295" s="588"/>
      <c r="AT295" s="588"/>
      <c r="AU295" s="588"/>
      <c r="AV295" s="588"/>
      <c r="AW295" s="9"/>
      <c r="AX295" s="242"/>
      <c r="AY295" s="588"/>
      <c r="AZ295" s="588"/>
      <c r="BA295" s="588"/>
      <c r="BB295" s="588"/>
      <c r="BC295" s="588"/>
      <c r="BD295" s="588"/>
      <c r="BE295" s="588"/>
      <c r="BF295" s="588"/>
      <c r="BG295" s="588"/>
      <c r="BH295" s="9"/>
      <c r="BI295" s="242"/>
      <c r="BJ295" s="491"/>
    </row>
    <row r="296" spans="1:62" s="18" customFormat="1" ht="4.5" hidden="1" customHeight="1">
      <c r="A296" s="517"/>
      <c r="B296" s="590" t="s">
        <v>518</v>
      </c>
      <c r="C296" s="7" t="s">
        <v>181</v>
      </c>
      <c r="D296" s="95" t="s">
        <v>19</v>
      </c>
      <c r="E296" s="95" t="s">
        <v>179</v>
      </c>
      <c r="F296" s="421"/>
      <c r="G296" s="588">
        <v>51</v>
      </c>
      <c r="H296" s="588"/>
      <c r="I296" s="9">
        <v>1</v>
      </c>
      <c r="J296" s="242" t="s">
        <v>17</v>
      </c>
      <c r="K296" s="588"/>
      <c r="L296" s="588"/>
      <c r="M296" s="588"/>
      <c r="N296" s="588"/>
      <c r="O296" s="588"/>
      <c r="P296" s="588"/>
      <c r="Q296" s="9"/>
      <c r="R296" s="242"/>
      <c r="S296" s="588"/>
      <c r="T296" s="588"/>
      <c r="U296" s="588"/>
      <c r="V296" s="588"/>
      <c r="W296" s="588"/>
      <c r="X296" s="588"/>
      <c r="Y296" s="588"/>
      <c r="Z296" s="9"/>
      <c r="AA296" s="242"/>
      <c r="AB296" s="242"/>
      <c r="AC296" s="588"/>
      <c r="AD296" s="588"/>
      <c r="AE296" s="588"/>
      <c r="AF296" s="588"/>
      <c r="AG296" s="588"/>
      <c r="AH296" s="588"/>
      <c r="AI296" s="588"/>
      <c r="AJ296" s="588"/>
      <c r="AK296" s="588"/>
      <c r="AL296" s="9"/>
      <c r="AM296" s="242"/>
      <c r="AN296" s="588"/>
      <c r="AO296" s="588"/>
      <c r="AP296" s="588"/>
      <c r="AQ296" s="588"/>
      <c r="AR296" s="588"/>
      <c r="AS296" s="588"/>
      <c r="AT296" s="588"/>
      <c r="AU296" s="588"/>
      <c r="AV296" s="588"/>
      <c r="AW296" s="9"/>
      <c r="AX296" s="242"/>
      <c r="AY296" s="588"/>
      <c r="AZ296" s="588"/>
      <c r="BA296" s="588"/>
      <c r="BB296" s="588"/>
      <c r="BC296" s="588"/>
      <c r="BD296" s="588"/>
      <c r="BE296" s="588"/>
      <c r="BF296" s="588"/>
      <c r="BG296" s="588"/>
      <c r="BH296" s="9"/>
      <c r="BI296" s="242"/>
      <c r="BJ296" s="491"/>
    </row>
    <row r="297" spans="1:62" s="18" customFormat="1" ht="4.5" hidden="1" customHeight="1">
      <c r="A297" s="517">
        <v>734</v>
      </c>
      <c r="B297" s="590" t="s">
        <v>518</v>
      </c>
      <c r="C297" s="7" t="s">
        <v>181</v>
      </c>
      <c r="D297" s="95" t="s">
        <v>19</v>
      </c>
      <c r="E297" s="95" t="s">
        <v>179</v>
      </c>
      <c r="F297" s="123" t="s">
        <v>682</v>
      </c>
      <c r="G297" s="588"/>
      <c r="H297" s="588">
        <v>1</v>
      </c>
      <c r="I297" s="9">
        <v>0</v>
      </c>
      <c r="J297" s="242" t="s">
        <v>532</v>
      </c>
      <c r="K297" s="25">
        <v>1</v>
      </c>
      <c r="L297" s="588">
        <f>1-1</f>
        <v>0</v>
      </c>
      <c r="M297" s="588"/>
      <c r="N297" s="588"/>
      <c r="O297" s="588"/>
      <c r="P297" s="588">
        <v>1</v>
      </c>
      <c r="Q297" s="9">
        <v>0</v>
      </c>
      <c r="R297" s="242" t="s">
        <v>711</v>
      </c>
      <c r="S297" s="588"/>
      <c r="T297" s="588"/>
      <c r="U297" s="588">
        <f>1-1</f>
        <v>0</v>
      </c>
      <c r="V297" s="588"/>
      <c r="W297" s="588"/>
      <c r="X297" s="588"/>
      <c r="Y297" s="588"/>
      <c r="Z297" s="9">
        <v>0</v>
      </c>
      <c r="AA297" s="242" t="s">
        <v>711</v>
      </c>
      <c r="AB297" s="242"/>
      <c r="AC297" s="588"/>
      <c r="AD297" s="588"/>
      <c r="AE297" s="588">
        <f>1-1</f>
        <v>0</v>
      </c>
      <c r="AF297" s="588"/>
      <c r="AG297" s="588"/>
      <c r="AH297" s="588"/>
      <c r="AI297" s="588"/>
      <c r="AJ297" s="588"/>
      <c r="AK297" s="588"/>
      <c r="AL297" s="9">
        <v>0</v>
      </c>
      <c r="AM297" s="242" t="s">
        <v>711</v>
      </c>
      <c r="AN297" s="588"/>
      <c r="AO297" s="588"/>
      <c r="AP297" s="588">
        <f>1-1</f>
        <v>0</v>
      </c>
      <c r="AQ297" s="588"/>
      <c r="AR297" s="588"/>
      <c r="AS297" s="588"/>
      <c r="AT297" s="588"/>
      <c r="AU297" s="588"/>
      <c r="AV297" s="588"/>
      <c r="AW297" s="9">
        <v>0</v>
      </c>
      <c r="AX297" s="242" t="s">
        <v>711</v>
      </c>
      <c r="AY297" s="588"/>
      <c r="AZ297" s="588"/>
      <c r="BA297" s="588">
        <f>1-1</f>
        <v>0</v>
      </c>
      <c r="BB297" s="588"/>
      <c r="BC297" s="588"/>
      <c r="BD297" s="588"/>
      <c r="BE297" s="588"/>
      <c r="BF297" s="588"/>
      <c r="BG297" s="588"/>
      <c r="BH297" s="9">
        <v>0</v>
      </c>
      <c r="BI297" s="242" t="s">
        <v>711</v>
      </c>
      <c r="BJ297" s="491"/>
    </row>
    <row r="298" spans="1:62" s="18" customFormat="1" ht="4.5" hidden="1" customHeight="1">
      <c r="A298" s="517">
        <v>865</v>
      </c>
      <c r="B298" s="590" t="s">
        <v>518</v>
      </c>
      <c r="C298" s="242" t="s">
        <v>694</v>
      </c>
      <c r="D298" s="421" t="s">
        <v>33</v>
      </c>
      <c r="E298" s="421" t="s">
        <v>179</v>
      </c>
      <c r="F298" s="123" t="s">
        <v>654</v>
      </c>
      <c r="G298" s="588"/>
      <c r="H298" s="588">
        <v>32</v>
      </c>
      <c r="I298" s="9">
        <v>0.31296000000000002</v>
      </c>
      <c r="J298" s="242" t="s">
        <v>41</v>
      </c>
      <c r="K298" s="588">
        <v>32</v>
      </c>
      <c r="L298" s="588"/>
      <c r="M298" s="588"/>
      <c r="N298" s="588">
        <v>32</v>
      </c>
      <c r="O298" s="588"/>
      <c r="P298" s="588"/>
      <c r="Q298" s="9">
        <v>1</v>
      </c>
      <c r="R298" s="242" t="s">
        <v>668</v>
      </c>
      <c r="S298" s="588"/>
      <c r="T298" s="588"/>
      <c r="U298" s="588"/>
      <c r="V298" s="588"/>
      <c r="W298" s="588"/>
      <c r="X298" s="588"/>
      <c r="Y298" s="588"/>
      <c r="Z298" s="9">
        <v>1</v>
      </c>
      <c r="AA298" s="242" t="s">
        <v>668</v>
      </c>
      <c r="AB298" s="242"/>
      <c r="AC298" s="588"/>
      <c r="AD298" s="588"/>
      <c r="AE298" s="588"/>
      <c r="AF298" s="588"/>
      <c r="AG298" s="588"/>
      <c r="AH298" s="588"/>
      <c r="AI298" s="588"/>
      <c r="AJ298" s="588"/>
      <c r="AK298" s="588"/>
      <c r="AL298" s="9">
        <v>1</v>
      </c>
      <c r="AM298" s="242" t="s">
        <v>668</v>
      </c>
      <c r="AN298" s="588"/>
      <c r="AO298" s="588"/>
      <c r="AP298" s="588"/>
      <c r="AQ298" s="588"/>
      <c r="AR298" s="588"/>
      <c r="AS298" s="588"/>
      <c r="AT298" s="588"/>
      <c r="AU298" s="588"/>
      <c r="AV298" s="588"/>
      <c r="AW298" s="9">
        <v>1</v>
      </c>
      <c r="AX298" s="242" t="s">
        <v>668</v>
      </c>
      <c r="AY298" s="588"/>
      <c r="AZ298" s="588"/>
      <c r="BA298" s="588"/>
      <c r="BB298" s="588"/>
      <c r="BC298" s="588"/>
      <c r="BD298" s="588"/>
      <c r="BE298" s="588"/>
      <c r="BF298" s="588"/>
      <c r="BG298" s="588"/>
      <c r="BH298" s="9">
        <v>1</v>
      </c>
      <c r="BI298" s="242" t="s">
        <v>668</v>
      </c>
      <c r="BJ298" s="491"/>
    </row>
    <row r="299" spans="1:62" s="18" customFormat="1" ht="18" hidden="1" customHeight="1">
      <c r="A299" s="517">
        <v>901</v>
      </c>
      <c r="B299" s="590" t="s">
        <v>518</v>
      </c>
      <c r="C299" s="7" t="s">
        <v>182</v>
      </c>
      <c r="D299" s="421" t="s">
        <v>174</v>
      </c>
      <c r="E299" s="95" t="s">
        <v>183</v>
      </c>
      <c r="F299" s="123" t="s">
        <v>655</v>
      </c>
      <c r="G299" s="588"/>
      <c r="H299" s="588">
        <v>97</v>
      </c>
      <c r="I299" s="9">
        <v>0</v>
      </c>
      <c r="J299" s="242" t="s">
        <v>532</v>
      </c>
      <c r="K299" s="588">
        <v>97</v>
      </c>
      <c r="L299" s="25"/>
      <c r="M299" s="25">
        <v>92</v>
      </c>
      <c r="N299" s="25"/>
      <c r="O299" s="25"/>
      <c r="P299" s="25"/>
      <c r="Q299" s="9">
        <v>0.96260000000000001</v>
      </c>
      <c r="R299" s="242" t="s">
        <v>41</v>
      </c>
      <c r="S299" s="588"/>
      <c r="T299" s="588"/>
      <c r="U299" s="25"/>
      <c r="V299" s="25">
        <v>92</v>
      </c>
      <c r="W299" s="25"/>
      <c r="X299" s="25"/>
      <c r="Y299" s="25"/>
      <c r="Z299" s="9">
        <v>0.96260000000000001</v>
      </c>
      <c r="AA299" s="242" t="s">
        <v>41</v>
      </c>
      <c r="AB299" s="242"/>
      <c r="AC299" s="588">
        <v>92</v>
      </c>
      <c r="AD299" s="588"/>
      <c r="AE299" s="25"/>
      <c r="AF299" s="25"/>
      <c r="AG299" s="588">
        <v>92</v>
      </c>
      <c r="AH299" s="25"/>
      <c r="AI299" s="25"/>
      <c r="AJ299" s="25"/>
      <c r="AK299" s="25"/>
      <c r="AL299" s="9">
        <v>1</v>
      </c>
      <c r="AM299" s="242" t="s">
        <v>668</v>
      </c>
      <c r="AN299" s="588">
        <v>92</v>
      </c>
      <c r="AO299" s="588"/>
      <c r="AP299" s="25"/>
      <c r="AQ299" s="25"/>
      <c r="AR299" s="588">
        <v>92</v>
      </c>
      <c r="AS299" s="25"/>
      <c r="AT299" s="25"/>
      <c r="AU299" s="25"/>
      <c r="AV299" s="25"/>
      <c r="AW299" s="9">
        <v>1</v>
      </c>
      <c r="AX299" s="242" t="s">
        <v>668</v>
      </c>
      <c r="AY299" s="588"/>
      <c r="AZ299" s="588"/>
      <c r="BA299" s="25"/>
      <c r="BB299" s="25"/>
      <c r="BC299" s="588"/>
      <c r="BD299" s="25"/>
      <c r="BE299" s="25"/>
      <c r="BF299" s="25"/>
      <c r="BG299" s="25"/>
      <c r="BH299" s="9">
        <v>1</v>
      </c>
      <c r="BI299" s="242" t="s">
        <v>668</v>
      </c>
      <c r="BJ299" s="491"/>
    </row>
    <row r="300" spans="1:62" s="18" customFormat="1" ht="18" hidden="1" customHeight="1">
      <c r="A300" s="517"/>
      <c r="B300" s="590" t="s">
        <v>518</v>
      </c>
      <c r="C300" s="7" t="s">
        <v>182</v>
      </c>
      <c r="D300" s="421" t="s">
        <v>174</v>
      </c>
      <c r="E300" s="95" t="s">
        <v>183</v>
      </c>
      <c r="F300" s="123" t="s">
        <v>655</v>
      </c>
      <c r="G300" s="588"/>
      <c r="H300" s="588"/>
      <c r="I300" s="9">
        <v>0</v>
      </c>
      <c r="J300" s="242" t="s">
        <v>532</v>
      </c>
      <c r="K300" s="588"/>
      <c r="L300" s="25">
        <v>5</v>
      </c>
      <c r="M300" s="25"/>
      <c r="N300" s="25"/>
      <c r="O300" s="25"/>
      <c r="P300" s="25"/>
      <c r="Q300" s="9">
        <v>0</v>
      </c>
      <c r="R300" s="242" t="s">
        <v>532</v>
      </c>
      <c r="S300" s="588"/>
      <c r="T300" s="588"/>
      <c r="U300" s="25">
        <v>5</v>
      </c>
      <c r="V300" s="25"/>
      <c r="W300" s="25"/>
      <c r="X300" s="25"/>
      <c r="Y300" s="25"/>
      <c r="Z300" s="9">
        <v>0</v>
      </c>
      <c r="AA300" s="242" t="s">
        <v>532</v>
      </c>
      <c r="AB300" s="242"/>
      <c r="AC300" s="588">
        <v>5</v>
      </c>
      <c r="AD300" s="588"/>
      <c r="AE300" s="25"/>
      <c r="AF300" s="25"/>
      <c r="AG300" s="588">
        <v>5</v>
      </c>
      <c r="AH300" s="25"/>
      <c r="AI300" s="25"/>
      <c r="AJ300" s="25"/>
      <c r="AK300" s="25"/>
      <c r="AL300" s="9">
        <v>1</v>
      </c>
      <c r="AM300" s="242" t="s">
        <v>668</v>
      </c>
      <c r="AN300" s="588">
        <v>5</v>
      </c>
      <c r="AO300" s="588"/>
      <c r="AP300" s="25"/>
      <c r="AQ300" s="25"/>
      <c r="AR300" s="588">
        <v>5</v>
      </c>
      <c r="AS300" s="25"/>
      <c r="AT300" s="25"/>
      <c r="AU300" s="25"/>
      <c r="AV300" s="25"/>
      <c r="AW300" s="9">
        <v>1</v>
      </c>
      <c r="AX300" s="242" t="s">
        <v>668</v>
      </c>
      <c r="AY300" s="588"/>
      <c r="AZ300" s="588"/>
      <c r="BA300" s="25"/>
      <c r="BB300" s="25"/>
      <c r="BC300" s="588"/>
      <c r="BD300" s="25"/>
      <c r="BE300" s="25"/>
      <c r="BF300" s="25"/>
      <c r="BG300" s="25"/>
      <c r="BH300" s="9">
        <v>1</v>
      </c>
      <c r="BI300" s="242" t="s">
        <v>668</v>
      </c>
      <c r="BJ300" s="242" t="s">
        <v>662</v>
      </c>
    </row>
    <row r="301" spans="1:62" s="18" customFormat="1" ht="4.5" hidden="1" customHeight="1">
      <c r="A301" s="517">
        <v>872</v>
      </c>
      <c r="B301" s="590" t="s">
        <v>518</v>
      </c>
      <c r="C301" s="242" t="s">
        <v>184</v>
      </c>
      <c r="D301" s="421" t="s">
        <v>33</v>
      </c>
      <c r="E301" s="421" t="s">
        <v>179</v>
      </c>
      <c r="F301" s="123" t="s">
        <v>674</v>
      </c>
      <c r="G301" s="588"/>
      <c r="H301" s="588">
        <v>40</v>
      </c>
      <c r="I301" s="9">
        <v>0</v>
      </c>
      <c r="J301" s="242" t="s">
        <v>532</v>
      </c>
      <c r="K301" s="588">
        <v>40</v>
      </c>
      <c r="L301" s="588"/>
      <c r="M301" s="588"/>
      <c r="N301" s="588">
        <v>40</v>
      </c>
      <c r="O301" s="588"/>
      <c r="P301" s="588"/>
      <c r="Q301" s="9">
        <v>1</v>
      </c>
      <c r="R301" s="242" t="s">
        <v>668</v>
      </c>
      <c r="S301" s="588"/>
      <c r="T301" s="588"/>
      <c r="U301" s="588"/>
      <c r="V301" s="588"/>
      <c r="W301" s="588"/>
      <c r="X301" s="588"/>
      <c r="Y301" s="588"/>
      <c r="Z301" s="9">
        <v>1</v>
      </c>
      <c r="AA301" s="242" t="s">
        <v>668</v>
      </c>
      <c r="AB301" s="242"/>
      <c r="AC301" s="588"/>
      <c r="AD301" s="588"/>
      <c r="AE301" s="588"/>
      <c r="AF301" s="588"/>
      <c r="AG301" s="588"/>
      <c r="AH301" s="588"/>
      <c r="AI301" s="588"/>
      <c r="AJ301" s="588"/>
      <c r="AK301" s="588"/>
      <c r="AL301" s="9">
        <v>1</v>
      </c>
      <c r="AM301" s="242" t="s">
        <v>668</v>
      </c>
      <c r="AN301" s="588"/>
      <c r="AO301" s="588"/>
      <c r="AP301" s="588"/>
      <c r="AQ301" s="588"/>
      <c r="AR301" s="588"/>
      <c r="AS301" s="588"/>
      <c r="AT301" s="588"/>
      <c r="AU301" s="588"/>
      <c r="AV301" s="588"/>
      <c r="AW301" s="9">
        <v>1</v>
      </c>
      <c r="AX301" s="242" t="s">
        <v>668</v>
      </c>
      <c r="AY301" s="588"/>
      <c r="AZ301" s="588"/>
      <c r="BA301" s="588"/>
      <c r="BB301" s="588"/>
      <c r="BC301" s="588"/>
      <c r="BD301" s="588"/>
      <c r="BE301" s="588"/>
      <c r="BF301" s="588"/>
      <c r="BG301" s="588"/>
      <c r="BH301" s="9">
        <v>1</v>
      </c>
      <c r="BI301" s="242" t="s">
        <v>668</v>
      </c>
      <c r="BJ301" s="242"/>
    </row>
    <row r="302" spans="1:62" s="18" customFormat="1" ht="4.5" hidden="1" customHeight="1">
      <c r="A302" s="517">
        <v>893</v>
      </c>
      <c r="B302" s="590" t="s">
        <v>518</v>
      </c>
      <c r="C302" s="544" t="s">
        <v>185</v>
      </c>
      <c r="D302" s="421" t="s">
        <v>174</v>
      </c>
      <c r="E302" s="421" t="s">
        <v>186</v>
      </c>
      <c r="F302" s="123" t="s">
        <v>674</v>
      </c>
      <c r="G302" s="588"/>
      <c r="H302" s="588">
        <v>36</v>
      </c>
      <c r="I302" s="9">
        <v>0</v>
      </c>
      <c r="J302" s="242" t="s">
        <v>532</v>
      </c>
      <c r="K302" s="588">
        <v>36</v>
      </c>
      <c r="L302" s="588"/>
      <c r="M302" s="588"/>
      <c r="N302" s="588">
        <v>36</v>
      </c>
      <c r="O302" s="588"/>
      <c r="P302" s="588"/>
      <c r="Q302" s="9">
        <v>1</v>
      </c>
      <c r="R302" s="242" t="s">
        <v>668</v>
      </c>
      <c r="S302" s="588"/>
      <c r="T302" s="588"/>
      <c r="U302" s="588"/>
      <c r="V302" s="588"/>
      <c r="W302" s="588"/>
      <c r="X302" s="588"/>
      <c r="Y302" s="588"/>
      <c r="Z302" s="9">
        <v>1</v>
      </c>
      <c r="AA302" s="242" t="s">
        <v>668</v>
      </c>
      <c r="AB302" s="242"/>
      <c r="AC302" s="588"/>
      <c r="AD302" s="588"/>
      <c r="AE302" s="588"/>
      <c r="AF302" s="588"/>
      <c r="AG302" s="588"/>
      <c r="AH302" s="588"/>
      <c r="AI302" s="588"/>
      <c r="AJ302" s="588"/>
      <c r="AK302" s="588"/>
      <c r="AL302" s="9">
        <v>1</v>
      </c>
      <c r="AM302" s="242" t="s">
        <v>668</v>
      </c>
      <c r="AN302" s="588"/>
      <c r="AO302" s="588"/>
      <c r="AP302" s="588"/>
      <c r="AQ302" s="588"/>
      <c r="AR302" s="588"/>
      <c r="AS302" s="588"/>
      <c r="AT302" s="588"/>
      <c r="AU302" s="588"/>
      <c r="AV302" s="588"/>
      <c r="AW302" s="9">
        <v>1</v>
      </c>
      <c r="AX302" s="242" t="s">
        <v>668</v>
      </c>
      <c r="AY302" s="588"/>
      <c r="AZ302" s="588"/>
      <c r="BA302" s="588"/>
      <c r="BB302" s="588"/>
      <c r="BC302" s="588"/>
      <c r="BD302" s="588"/>
      <c r="BE302" s="588"/>
      <c r="BF302" s="588"/>
      <c r="BG302" s="588"/>
      <c r="BH302" s="9">
        <v>1</v>
      </c>
      <c r="BI302" s="242" t="s">
        <v>668</v>
      </c>
      <c r="BJ302" s="491"/>
    </row>
    <row r="303" spans="1:62" s="18" customFormat="1" ht="4.5" hidden="1" customHeight="1">
      <c r="A303" s="517">
        <v>859</v>
      </c>
      <c r="B303" s="590" t="s">
        <v>518</v>
      </c>
      <c r="C303" s="544" t="s">
        <v>187</v>
      </c>
      <c r="D303" s="421" t="s">
        <v>33</v>
      </c>
      <c r="E303" s="421" t="s">
        <v>179</v>
      </c>
      <c r="F303" s="123" t="s">
        <v>674</v>
      </c>
      <c r="G303" s="588"/>
      <c r="H303" s="588">
        <v>19</v>
      </c>
      <c r="I303" s="9">
        <v>0</v>
      </c>
      <c r="J303" s="242" t="s">
        <v>532</v>
      </c>
      <c r="K303" s="588">
        <v>19</v>
      </c>
      <c r="L303" s="588"/>
      <c r="M303" s="588"/>
      <c r="N303" s="588">
        <v>19</v>
      </c>
      <c r="O303" s="588"/>
      <c r="P303" s="588"/>
      <c r="Q303" s="9">
        <v>1</v>
      </c>
      <c r="R303" s="242" t="s">
        <v>668</v>
      </c>
      <c r="S303" s="588"/>
      <c r="T303" s="588"/>
      <c r="U303" s="588"/>
      <c r="V303" s="588"/>
      <c r="W303" s="588"/>
      <c r="X303" s="588"/>
      <c r="Y303" s="588"/>
      <c r="Z303" s="9">
        <v>1</v>
      </c>
      <c r="AA303" s="242" t="s">
        <v>668</v>
      </c>
      <c r="AB303" s="242"/>
      <c r="AC303" s="588"/>
      <c r="AD303" s="588"/>
      <c r="AE303" s="588"/>
      <c r="AF303" s="588"/>
      <c r="AG303" s="588"/>
      <c r="AH303" s="588"/>
      <c r="AI303" s="588"/>
      <c r="AJ303" s="588"/>
      <c r="AK303" s="588"/>
      <c r="AL303" s="9">
        <v>1</v>
      </c>
      <c r="AM303" s="242" t="s">
        <v>668</v>
      </c>
      <c r="AN303" s="588"/>
      <c r="AO303" s="588"/>
      <c r="AP303" s="588"/>
      <c r="AQ303" s="588"/>
      <c r="AR303" s="588"/>
      <c r="AS303" s="588"/>
      <c r="AT303" s="588"/>
      <c r="AU303" s="588"/>
      <c r="AV303" s="588"/>
      <c r="AW303" s="9">
        <v>1</v>
      </c>
      <c r="AX303" s="242" t="s">
        <v>668</v>
      </c>
      <c r="AY303" s="588"/>
      <c r="AZ303" s="588"/>
      <c r="BA303" s="588"/>
      <c r="BB303" s="588"/>
      <c r="BC303" s="588"/>
      <c r="BD303" s="588"/>
      <c r="BE303" s="588"/>
      <c r="BF303" s="588"/>
      <c r="BG303" s="588"/>
      <c r="BH303" s="9">
        <v>1</v>
      </c>
      <c r="BI303" s="242" t="s">
        <v>668</v>
      </c>
      <c r="BJ303" s="491"/>
    </row>
    <row r="304" spans="1:62" s="18" customFormat="1" ht="4.5" hidden="1" customHeight="1">
      <c r="A304" s="517">
        <v>875</v>
      </c>
      <c r="B304" s="590" t="s">
        <v>518</v>
      </c>
      <c r="C304" s="544" t="s">
        <v>188</v>
      </c>
      <c r="D304" s="421" t="s">
        <v>33</v>
      </c>
      <c r="E304" s="421" t="s">
        <v>179</v>
      </c>
      <c r="F304" s="123" t="s">
        <v>674</v>
      </c>
      <c r="G304" s="588"/>
      <c r="H304" s="588">
        <v>21</v>
      </c>
      <c r="I304" s="9">
        <v>0</v>
      </c>
      <c r="J304" s="242" t="s">
        <v>532</v>
      </c>
      <c r="K304" s="588">
        <v>21</v>
      </c>
      <c r="L304" s="588"/>
      <c r="M304" s="588"/>
      <c r="N304" s="588">
        <v>21</v>
      </c>
      <c r="O304" s="588"/>
      <c r="P304" s="588"/>
      <c r="Q304" s="9">
        <v>1</v>
      </c>
      <c r="R304" s="242" t="s">
        <v>668</v>
      </c>
      <c r="S304" s="588"/>
      <c r="T304" s="588"/>
      <c r="U304" s="588"/>
      <c r="V304" s="588"/>
      <c r="W304" s="588"/>
      <c r="X304" s="588"/>
      <c r="Y304" s="588"/>
      <c r="Z304" s="9">
        <v>1</v>
      </c>
      <c r="AA304" s="242" t="s">
        <v>668</v>
      </c>
      <c r="AB304" s="242"/>
      <c r="AC304" s="588"/>
      <c r="AD304" s="588"/>
      <c r="AE304" s="588"/>
      <c r="AF304" s="588"/>
      <c r="AG304" s="588"/>
      <c r="AH304" s="588"/>
      <c r="AI304" s="588"/>
      <c r="AJ304" s="588"/>
      <c r="AK304" s="588"/>
      <c r="AL304" s="9">
        <v>1</v>
      </c>
      <c r="AM304" s="242" t="s">
        <v>668</v>
      </c>
      <c r="AN304" s="588"/>
      <c r="AO304" s="588"/>
      <c r="AP304" s="588"/>
      <c r="AQ304" s="588"/>
      <c r="AR304" s="588"/>
      <c r="AS304" s="588"/>
      <c r="AT304" s="588"/>
      <c r="AU304" s="588"/>
      <c r="AV304" s="588"/>
      <c r="AW304" s="9">
        <v>1</v>
      </c>
      <c r="AX304" s="242" t="s">
        <v>668</v>
      </c>
      <c r="AY304" s="588"/>
      <c r="AZ304" s="588"/>
      <c r="BA304" s="588"/>
      <c r="BB304" s="588"/>
      <c r="BC304" s="588"/>
      <c r="BD304" s="588"/>
      <c r="BE304" s="588"/>
      <c r="BF304" s="588"/>
      <c r="BG304" s="588"/>
      <c r="BH304" s="9">
        <v>1</v>
      </c>
      <c r="BI304" s="242" t="s">
        <v>668</v>
      </c>
      <c r="BJ304" s="491"/>
    </row>
    <row r="305" spans="1:62" s="18" customFormat="1" ht="4.5" hidden="1" customHeight="1">
      <c r="A305" s="517">
        <v>871</v>
      </c>
      <c r="B305" s="590" t="s">
        <v>518</v>
      </c>
      <c r="C305" s="544" t="s">
        <v>189</v>
      </c>
      <c r="D305" s="421" t="s">
        <v>33</v>
      </c>
      <c r="E305" s="421" t="s">
        <v>179</v>
      </c>
      <c r="F305" s="123" t="s">
        <v>674</v>
      </c>
      <c r="G305" s="588"/>
      <c r="H305" s="588">
        <v>17</v>
      </c>
      <c r="I305" s="9">
        <v>0</v>
      </c>
      <c r="J305" s="242" t="s">
        <v>532</v>
      </c>
      <c r="K305" s="588">
        <v>17</v>
      </c>
      <c r="L305" s="588"/>
      <c r="M305" s="588"/>
      <c r="N305" s="588">
        <v>17</v>
      </c>
      <c r="O305" s="588"/>
      <c r="P305" s="588"/>
      <c r="Q305" s="9">
        <v>1</v>
      </c>
      <c r="R305" s="242" t="s">
        <v>668</v>
      </c>
      <c r="S305" s="588"/>
      <c r="T305" s="588"/>
      <c r="U305" s="588"/>
      <c r="V305" s="588"/>
      <c r="W305" s="588"/>
      <c r="X305" s="588"/>
      <c r="Y305" s="588"/>
      <c r="Z305" s="9">
        <v>1</v>
      </c>
      <c r="AA305" s="242" t="s">
        <v>668</v>
      </c>
      <c r="AB305" s="242"/>
      <c r="AC305" s="588"/>
      <c r="AD305" s="588"/>
      <c r="AE305" s="588"/>
      <c r="AF305" s="588"/>
      <c r="AG305" s="588"/>
      <c r="AH305" s="588"/>
      <c r="AI305" s="588"/>
      <c r="AJ305" s="588"/>
      <c r="AK305" s="588"/>
      <c r="AL305" s="9">
        <v>1</v>
      </c>
      <c r="AM305" s="242" t="s">
        <v>668</v>
      </c>
      <c r="AN305" s="588"/>
      <c r="AO305" s="588"/>
      <c r="AP305" s="588"/>
      <c r="AQ305" s="588"/>
      <c r="AR305" s="588"/>
      <c r="AS305" s="588"/>
      <c r="AT305" s="588"/>
      <c r="AU305" s="588"/>
      <c r="AV305" s="588"/>
      <c r="AW305" s="9">
        <v>1</v>
      </c>
      <c r="AX305" s="242" t="s">
        <v>668</v>
      </c>
      <c r="AY305" s="588"/>
      <c r="AZ305" s="588"/>
      <c r="BA305" s="588"/>
      <c r="BB305" s="588"/>
      <c r="BC305" s="588"/>
      <c r="BD305" s="588"/>
      <c r="BE305" s="588"/>
      <c r="BF305" s="588"/>
      <c r="BG305" s="588"/>
      <c r="BH305" s="9">
        <v>1</v>
      </c>
      <c r="BI305" s="242" t="s">
        <v>668</v>
      </c>
      <c r="BJ305" s="491"/>
    </row>
    <row r="306" spans="1:62" s="18" customFormat="1" ht="27" hidden="1" customHeight="1">
      <c r="A306" s="517">
        <v>907</v>
      </c>
      <c r="B306" s="590" t="s">
        <v>518</v>
      </c>
      <c r="C306" s="545" t="s">
        <v>190</v>
      </c>
      <c r="D306" s="542" t="s">
        <v>154</v>
      </c>
      <c r="E306" s="95" t="s">
        <v>191</v>
      </c>
      <c r="F306" s="123" t="s">
        <v>674</v>
      </c>
      <c r="G306" s="588"/>
      <c r="H306" s="588">
        <v>68</v>
      </c>
      <c r="I306" s="9">
        <v>0</v>
      </c>
      <c r="J306" s="242" t="s">
        <v>532</v>
      </c>
      <c r="K306" s="588">
        <v>68</v>
      </c>
      <c r="L306" s="588"/>
      <c r="M306" s="588">
        <v>68</v>
      </c>
      <c r="N306" s="588"/>
      <c r="O306" s="588"/>
      <c r="P306" s="588"/>
      <c r="Q306" s="9">
        <v>0.67390000000000005</v>
      </c>
      <c r="R306" s="242" t="s">
        <v>41</v>
      </c>
      <c r="S306" s="588"/>
      <c r="T306" s="588"/>
      <c r="U306" s="588"/>
      <c r="V306" s="588">
        <v>68</v>
      </c>
      <c r="W306" s="588"/>
      <c r="X306" s="588"/>
      <c r="Y306" s="588"/>
      <c r="Z306" s="9">
        <v>0.67390000000000005</v>
      </c>
      <c r="AA306" s="242" t="s">
        <v>41</v>
      </c>
      <c r="AB306" s="242"/>
      <c r="AC306" s="588">
        <v>68</v>
      </c>
      <c r="AD306" s="588"/>
      <c r="AE306" s="588"/>
      <c r="AF306" s="588"/>
      <c r="AG306" s="588">
        <v>68</v>
      </c>
      <c r="AH306" s="588"/>
      <c r="AI306" s="588"/>
      <c r="AJ306" s="588"/>
      <c r="AK306" s="588"/>
      <c r="AL306" s="9">
        <v>1</v>
      </c>
      <c r="AM306" s="242" t="s">
        <v>668</v>
      </c>
      <c r="AN306" s="588">
        <v>68</v>
      </c>
      <c r="AO306" s="588"/>
      <c r="AP306" s="588"/>
      <c r="AQ306" s="588"/>
      <c r="AR306" s="588">
        <v>68</v>
      </c>
      <c r="AS306" s="588"/>
      <c r="AT306" s="588"/>
      <c r="AU306" s="588"/>
      <c r="AV306" s="588"/>
      <c r="AW306" s="9">
        <v>1</v>
      </c>
      <c r="AX306" s="242" t="s">
        <v>668</v>
      </c>
      <c r="AY306" s="588"/>
      <c r="AZ306" s="588"/>
      <c r="BA306" s="588"/>
      <c r="BB306" s="588"/>
      <c r="BC306" s="588"/>
      <c r="BD306" s="588"/>
      <c r="BE306" s="588"/>
      <c r="BF306" s="588"/>
      <c r="BG306" s="588"/>
      <c r="BH306" s="9">
        <v>1</v>
      </c>
      <c r="BI306" s="242" t="s">
        <v>668</v>
      </c>
      <c r="BJ306" s="491"/>
    </row>
    <row r="307" spans="1:62" s="18" customFormat="1" ht="24.75" customHeight="1">
      <c r="A307" s="517"/>
      <c r="B307" s="590" t="s">
        <v>518</v>
      </c>
      <c r="C307" s="421" t="s">
        <v>190</v>
      </c>
      <c r="D307" s="542" t="s">
        <v>154</v>
      </c>
      <c r="E307" s="95" t="s">
        <v>191</v>
      </c>
      <c r="F307" s="123" t="s">
        <v>674</v>
      </c>
      <c r="G307" s="588"/>
      <c r="H307" s="588">
        <v>3</v>
      </c>
      <c r="I307" s="9">
        <v>0</v>
      </c>
      <c r="J307" s="242" t="s">
        <v>532</v>
      </c>
      <c r="K307" s="588">
        <v>3</v>
      </c>
      <c r="L307" s="588">
        <v>3</v>
      </c>
      <c r="M307" s="588"/>
      <c r="N307" s="588"/>
      <c r="O307" s="588"/>
      <c r="P307" s="588"/>
      <c r="Q307" s="9">
        <v>0</v>
      </c>
      <c r="R307" s="242" t="s">
        <v>532</v>
      </c>
      <c r="S307" s="588"/>
      <c r="T307" s="588"/>
      <c r="U307" s="588">
        <v>3</v>
      </c>
      <c r="V307" s="588"/>
      <c r="W307" s="588"/>
      <c r="X307" s="588"/>
      <c r="Y307" s="588"/>
      <c r="Z307" s="9">
        <v>0</v>
      </c>
      <c r="AA307" s="242" t="s">
        <v>532</v>
      </c>
      <c r="AB307" s="242"/>
      <c r="AC307" s="588">
        <v>3</v>
      </c>
      <c r="AD307" s="588"/>
      <c r="AE307" s="588">
        <v>3</v>
      </c>
      <c r="AF307" s="588"/>
      <c r="AG307" s="588"/>
      <c r="AH307" s="588"/>
      <c r="AI307" s="588"/>
      <c r="AJ307" s="588"/>
      <c r="AK307" s="588"/>
      <c r="AL307" s="9">
        <v>0</v>
      </c>
      <c r="AM307" s="242" t="s">
        <v>532</v>
      </c>
      <c r="AN307" s="588">
        <v>3</v>
      </c>
      <c r="AO307" s="588"/>
      <c r="AP307" s="588">
        <v>3</v>
      </c>
      <c r="AQ307" s="588"/>
      <c r="AR307" s="588"/>
      <c r="AS307" s="588"/>
      <c r="AT307" s="588"/>
      <c r="AU307" s="588"/>
      <c r="AV307" s="588"/>
      <c r="AW307" s="9">
        <v>0</v>
      </c>
      <c r="AX307" s="242" t="s">
        <v>532</v>
      </c>
      <c r="AY307" s="588"/>
      <c r="AZ307" s="588">
        <v>3</v>
      </c>
      <c r="BA307" s="588">
        <v>3</v>
      </c>
      <c r="BB307" s="588"/>
      <c r="BC307" s="588"/>
      <c r="BD307" s="588"/>
      <c r="BE307" s="588"/>
      <c r="BF307" s="588"/>
      <c r="BG307" s="588"/>
      <c r="BH307" s="9">
        <v>0</v>
      </c>
      <c r="BI307" s="242" t="s">
        <v>532</v>
      </c>
      <c r="BJ307" s="242" t="s">
        <v>663</v>
      </c>
    </row>
    <row r="308" spans="1:62" s="18" customFormat="1" ht="4.5" hidden="1" customHeight="1">
      <c r="A308" s="517">
        <v>876</v>
      </c>
      <c r="B308" s="590" t="s">
        <v>518</v>
      </c>
      <c r="C308" s="544" t="s">
        <v>550</v>
      </c>
      <c r="D308" s="44" t="s">
        <v>33</v>
      </c>
      <c r="E308" s="421" t="s">
        <v>179</v>
      </c>
      <c r="F308" s="123" t="s">
        <v>674</v>
      </c>
      <c r="G308" s="588"/>
      <c r="H308" s="588">
        <v>13</v>
      </c>
      <c r="I308" s="9">
        <v>0</v>
      </c>
      <c r="J308" s="242" t="s">
        <v>532</v>
      </c>
      <c r="K308" s="588">
        <v>13</v>
      </c>
      <c r="L308" s="588"/>
      <c r="M308" s="588"/>
      <c r="N308" s="588">
        <v>13</v>
      </c>
      <c r="O308" s="588"/>
      <c r="P308" s="588"/>
      <c r="Q308" s="9">
        <v>1</v>
      </c>
      <c r="R308" s="242" t="s">
        <v>668</v>
      </c>
      <c r="S308" s="588"/>
      <c r="T308" s="588"/>
      <c r="U308" s="588"/>
      <c r="V308" s="588"/>
      <c r="W308" s="588"/>
      <c r="X308" s="588"/>
      <c r="Y308" s="588"/>
      <c r="Z308" s="9">
        <v>1</v>
      </c>
      <c r="AA308" s="242" t="s">
        <v>668</v>
      </c>
      <c r="AB308" s="242"/>
      <c r="AC308" s="588"/>
      <c r="AD308" s="588"/>
      <c r="AE308" s="588"/>
      <c r="AF308" s="588"/>
      <c r="AG308" s="588"/>
      <c r="AH308" s="588"/>
      <c r="AI308" s="588"/>
      <c r="AJ308" s="588"/>
      <c r="AK308" s="588"/>
      <c r="AL308" s="9">
        <v>1</v>
      </c>
      <c r="AM308" s="242" t="s">
        <v>668</v>
      </c>
      <c r="AN308" s="588"/>
      <c r="AO308" s="588"/>
      <c r="AP308" s="588"/>
      <c r="AQ308" s="588"/>
      <c r="AR308" s="588"/>
      <c r="AS308" s="588"/>
      <c r="AT308" s="588"/>
      <c r="AU308" s="588"/>
      <c r="AV308" s="588"/>
      <c r="AW308" s="9">
        <v>1</v>
      </c>
      <c r="AX308" s="242" t="s">
        <v>668</v>
      </c>
      <c r="AY308" s="588"/>
      <c r="AZ308" s="588"/>
      <c r="BA308" s="588"/>
      <c r="BB308" s="588"/>
      <c r="BC308" s="588"/>
      <c r="BD308" s="588"/>
      <c r="BE308" s="588"/>
      <c r="BF308" s="588"/>
      <c r="BG308" s="588"/>
      <c r="BH308" s="9">
        <v>1</v>
      </c>
      <c r="BI308" s="242" t="s">
        <v>668</v>
      </c>
      <c r="BJ308" s="491"/>
    </row>
    <row r="309" spans="1:62" s="18" customFormat="1" ht="4.5" hidden="1" customHeight="1">
      <c r="A309" s="517">
        <v>916</v>
      </c>
      <c r="B309" s="590" t="s">
        <v>518</v>
      </c>
      <c r="C309" s="545" t="s">
        <v>695</v>
      </c>
      <c r="D309" s="542" t="s">
        <v>696</v>
      </c>
      <c r="E309" s="95" t="s">
        <v>551</v>
      </c>
      <c r="F309" s="123" t="s">
        <v>674</v>
      </c>
      <c r="G309" s="588"/>
      <c r="H309" s="588">
        <v>67</v>
      </c>
      <c r="I309" s="9">
        <v>0</v>
      </c>
      <c r="J309" s="242" t="s">
        <v>532</v>
      </c>
      <c r="K309" s="588">
        <v>67</v>
      </c>
      <c r="L309" s="588"/>
      <c r="M309" s="588"/>
      <c r="N309" s="588">
        <v>64</v>
      </c>
      <c r="O309" s="588"/>
      <c r="P309" s="588"/>
      <c r="Q309" s="9">
        <v>1</v>
      </c>
      <c r="R309" s="242" t="s">
        <v>668</v>
      </c>
      <c r="S309" s="588"/>
      <c r="T309" s="588"/>
      <c r="U309" s="588"/>
      <c r="V309" s="588"/>
      <c r="W309" s="588"/>
      <c r="X309" s="588"/>
      <c r="Y309" s="588"/>
      <c r="Z309" s="9">
        <v>1</v>
      </c>
      <c r="AA309" s="242" t="s">
        <v>668</v>
      </c>
      <c r="AB309" s="242"/>
      <c r="AC309" s="588"/>
      <c r="AD309" s="588"/>
      <c r="AE309" s="588"/>
      <c r="AF309" s="588"/>
      <c r="AG309" s="588"/>
      <c r="AH309" s="588"/>
      <c r="AI309" s="588"/>
      <c r="AJ309" s="588"/>
      <c r="AK309" s="588"/>
      <c r="AL309" s="9">
        <v>1</v>
      </c>
      <c r="AM309" s="242" t="s">
        <v>668</v>
      </c>
      <c r="AN309" s="588"/>
      <c r="AO309" s="588"/>
      <c r="AP309" s="588"/>
      <c r="AQ309" s="588"/>
      <c r="AR309" s="588"/>
      <c r="AS309" s="588"/>
      <c r="AT309" s="588"/>
      <c r="AU309" s="588"/>
      <c r="AV309" s="588"/>
      <c r="AW309" s="9">
        <v>1</v>
      </c>
      <c r="AX309" s="242" t="s">
        <v>668</v>
      </c>
      <c r="AY309" s="588"/>
      <c r="AZ309" s="588"/>
      <c r="BA309" s="588"/>
      <c r="BB309" s="588"/>
      <c r="BC309" s="588"/>
      <c r="BD309" s="588"/>
      <c r="BE309" s="588"/>
      <c r="BF309" s="588"/>
      <c r="BG309" s="588"/>
      <c r="BH309" s="9">
        <v>1</v>
      </c>
      <c r="BI309" s="242" t="s">
        <v>668</v>
      </c>
      <c r="BJ309" s="242" t="s">
        <v>664</v>
      </c>
    </row>
    <row r="310" spans="1:62" s="18" customFormat="1" ht="25.5" customHeight="1">
      <c r="A310" s="517"/>
      <c r="B310" s="590" t="s">
        <v>518</v>
      </c>
      <c r="C310" s="421" t="s">
        <v>695</v>
      </c>
      <c r="D310" s="542" t="s">
        <v>696</v>
      </c>
      <c r="E310" s="95" t="s">
        <v>551</v>
      </c>
      <c r="F310" s="123" t="s">
        <v>674</v>
      </c>
      <c r="G310" s="588"/>
      <c r="H310" s="588"/>
      <c r="I310" s="9"/>
      <c r="J310" s="242"/>
      <c r="K310" s="588"/>
      <c r="L310" s="588">
        <v>3</v>
      </c>
      <c r="M310" s="588"/>
      <c r="N310" s="588"/>
      <c r="O310" s="588"/>
      <c r="P310" s="588"/>
      <c r="Q310" s="9">
        <v>0</v>
      </c>
      <c r="R310" s="242" t="s">
        <v>532</v>
      </c>
      <c r="S310" s="588"/>
      <c r="T310" s="588"/>
      <c r="U310" s="588">
        <v>3</v>
      </c>
      <c r="V310" s="588"/>
      <c r="W310" s="588"/>
      <c r="X310" s="588"/>
      <c r="Y310" s="588"/>
      <c r="Z310" s="9">
        <v>0</v>
      </c>
      <c r="AA310" s="242" t="s">
        <v>532</v>
      </c>
      <c r="AB310" s="242"/>
      <c r="AC310" s="588">
        <v>3</v>
      </c>
      <c r="AD310" s="588"/>
      <c r="AE310" s="588"/>
      <c r="AF310" s="588">
        <v>3</v>
      </c>
      <c r="AG310" s="588"/>
      <c r="AH310" s="588"/>
      <c r="AI310" s="588"/>
      <c r="AJ310" s="588"/>
      <c r="AK310" s="588"/>
      <c r="AL310" s="9">
        <v>0</v>
      </c>
      <c r="AM310" s="242" t="s">
        <v>41</v>
      </c>
      <c r="AN310" s="588">
        <v>3</v>
      </c>
      <c r="AO310" s="588"/>
      <c r="AP310" s="588"/>
      <c r="AQ310" s="588">
        <v>3</v>
      </c>
      <c r="AR310" s="588"/>
      <c r="AS310" s="588"/>
      <c r="AT310" s="588"/>
      <c r="AU310" s="588"/>
      <c r="AV310" s="588"/>
      <c r="AW310" s="9">
        <v>0.51229999999999998</v>
      </c>
      <c r="AX310" s="242" t="s">
        <v>41</v>
      </c>
      <c r="AY310" s="588"/>
      <c r="AZ310" s="588">
        <v>3</v>
      </c>
      <c r="BA310" s="588"/>
      <c r="BB310" s="588">
        <v>3</v>
      </c>
      <c r="BC310" s="588"/>
      <c r="BD310" s="588"/>
      <c r="BE310" s="588"/>
      <c r="BF310" s="588"/>
      <c r="BG310" s="588"/>
      <c r="BH310" s="9">
        <v>0.84960000000000002</v>
      </c>
      <c r="BI310" s="242" t="s">
        <v>41</v>
      </c>
      <c r="BJ310" s="491" t="s">
        <v>1209</v>
      </c>
    </row>
    <row r="311" spans="1:62" s="18" customFormat="1" ht="4.5" hidden="1" customHeight="1">
      <c r="A311" s="517">
        <v>890</v>
      </c>
      <c r="B311" s="590" t="s">
        <v>518</v>
      </c>
      <c r="C311" s="544" t="s">
        <v>552</v>
      </c>
      <c r="D311" s="44" t="s">
        <v>33</v>
      </c>
      <c r="E311" s="421" t="s">
        <v>179</v>
      </c>
      <c r="F311" s="123" t="s">
        <v>674</v>
      </c>
      <c r="G311" s="588"/>
      <c r="H311" s="588">
        <v>8</v>
      </c>
      <c r="I311" s="9">
        <v>0</v>
      </c>
      <c r="J311" s="242" t="s">
        <v>532</v>
      </c>
      <c r="K311" s="588">
        <v>8</v>
      </c>
      <c r="L311" s="588"/>
      <c r="M311" s="588"/>
      <c r="N311" s="588">
        <v>8</v>
      </c>
      <c r="O311" s="588"/>
      <c r="P311" s="588"/>
      <c r="Q311" s="9">
        <v>1</v>
      </c>
      <c r="R311" s="242" t="s">
        <v>668</v>
      </c>
      <c r="S311" s="588"/>
      <c r="T311" s="588"/>
      <c r="U311" s="588"/>
      <c r="V311" s="588"/>
      <c r="W311" s="588"/>
      <c r="X311" s="588"/>
      <c r="Y311" s="588"/>
      <c r="Z311" s="9">
        <v>1</v>
      </c>
      <c r="AA311" s="242" t="s">
        <v>668</v>
      </c>
      <c r="AB311" s="242"/>
      <c r="AC311" s="588"/>
      <c r="AD311" s="588"/>
      <c r="AE311" s="588"/>
      <c r="AF311" s="588"/>
      <c r="AG311" s="588"/>
      <c r="AH311" s="588"/>
      <c r="AI311" s="588"/>
      <c r="AJ311" s="588"/>
      <c r="AK311" s="588"/>
      <c r="AL311" s="9">
        <v>1</v>
      </c>
      <c r="AM311" s="242" t="s">
        <v>668</v>
      </c>
      <c r="AN311" s="588"/>
      <c r="AO311" s="588"/>
      <c r="AP311" s="588"/>
      <c r="AQ311" s="588"/>
      <c r="AR311" s="588"/>
      <c r="AS311" s="588"/>
      <c r="AT311" s="588"/>
      <c r="AU311" s="588"/>
      <c r="AV311" s="588"/>
      <c r="AW311" s="9">
        <v>1</v>
      </c>
      <c r="AX311" s="242" t="s">
        <v>668</v>
      </c>
      <c r="AY311" s="588"/>
      <c r="AZ311" s="588"/>
      <c r="BA311" s="588"/>
      <c r="BB311" s="588"/>
      <c r="BC311" s="588"/>
      <c r="BD311" s="588"/>
      <c r="BE311" s="588"/>
      <c r="BF311" s="588"/>
      <c r="BG311" s="588"/>
      <c r="BH311" s="9">
        <v>1</v>
      </c>
      <c r="BI311" s="242" t="s">
        <v>668</v>
      </c>
      <c r="BJ311" s="491"/>
    </row>
    <row r="312" spans="1:62" s="18" customFormat="1" ht="4.5" hidden="1" customHeight="1">
      <c r="A312" s="517">
        <v>860</v>
      </c>
      <c r="B312" s="590" t="s">
        <v>518</v>
      </c>
      <c r="C312" s="544" t="s">
        <v>553</v>
      </c>
      <c r="D312" s="44" t="s">
        <v>33</v>
      </c>
      <c r="E312" s="421" t="s">
        <v>179</v>
      </c>
      <c r="F312" s="123" t="s">
        <v>674</v>
      </c>
      <c r="G312" s="588"/>
      <c r="H312" s="588">
        <v>8</v>
      </c>
      <c r="I312" s="9">
        <v>0</v>
      </c>
      <c r="J312" s="242" t="s">
        <v>532</v>
      </c>
      <c r="K312" s="588">
        <v>8</v>
      </c>
      <c r="L312" s="588"/>
      <c r="M312" s="588"/>
      <c r="N312" s="588">
        <v>8</v>
      </c>
      <c r="O312" s="588"/>
      <c r="P312" s="588"/>
      <c r="Q312" s="9">
        <v>1</v>
      </c>
      <c r="R312" s="242" t="s">
        <v>668</v>
      </c>
      <c r="S312" s="588"/>
      <c r="T312" s="588"/>
      <c r="U312" s="588"/>
      <c r="V312" s="588"/>
      <c r="W312" s="588"/>
      <c r="X312" s="588"/>
      <c r="Y312" s="588"/>
      <c r="Z312" s="9">
        <v>1</v>
      </c>
      <c r="AA312" s="242" t="s">
        <v>668</v>
      </c>
      <c r="AB312" s="242"/>
      <c r="AC312" s="588"/>
      <c r="AD312" s="588"/>
      <c r="AE312" s="588"/>
      <c r="AF312" s="588"/>
      <c r="AG312" s="588"/>
      <c r="AH312" s="588"/>
      <c r="AI312" s="588"/>
      <c r="AJ312" s="588"/>
      <c r="AK312" s="588"/>
      <c r="AL312" s="9">
        <v>1</v>
      </c>
      <c r="AM312" s="242" t="s">
        <v>668</v>
      </c>
      <c r="AN312" s="588"/>
      <c r="AO312" s="588"/>
      <c r="AP312" s="588"/>
      <c r="AQ312" s="588"/>
      <c r="AR312" s="588"/>
      <c r="AS312" s="588"/>
      <c r="AT312" s="588"/>
      <c r="AU312" s="588"/>
      <c r="AV312" s="588"/>
      <c r="AW312" s="9">
        <v>1</v>
      </c>
      <c r="AX312" s="242" t="s">
        <v>668</v>
      </c>
      <c r="AY312" s="588"/>
      <c r="AZ312" s="588"/>
      <c r="BA312" s="588"/>
      <c r="BB312" s="588"/>
      <c r="BC312" s="588"/>
      <c r="BD312" s="588"/>
      <c r="BE312" s="588"/>
      <c r="BF312" s="588"/>
      <c r="BG312" s="588"/>
      <c r="BH312" s="9">
        <v>1</v>
      </c>
      <c r="BI312" s="242" t="s">
        <v>668</v>
      </c>
      <c r="BJ312" s="491"/>
    </row>
    <row r="313" spans="1:62" s="18" customFormat="1" ht="18" hidden="1" customHeight="1">
      <c r="A313" s="517">
        <v>881</v>
      </c>
      <c r="B313" s="590" t="s">
        <v>518</v>
      </c>
      <c r="C313" s="96" t="s">
        <v>1174</v>
      </c>
      <c r="D313" s="96" t="s">
        <v>123</v>
      </c>
      <c r="E313" s="421" t="s">
        <v>191</v>
      </c>
      <c r="F313" s="123" t="s">
        <v>648</v>
      </c>
      <c r="G313" s="588"/>
      <c r="H313" s="588"/>
      <c r="I313" s="9"/>
      <c r="J313" s="242"/>
      <c r="K313" s="588">
        <v>61</v>
      </c>
      <c r="L313" s="588"/>
      <c r="M313" s="588">
        <v>61</v>
      </c>
      <c r="N313" s="588"/>
      <c r="O313" s="588"/>
      <c r="P313" s="588"/>
      <c r="Q313" s="9">
        <v>0.45190000000000002</v>
      </c>
      <c r="R313" s="242" t="s">
        <v>41</v>
      </c>
      <c r="S313" s="588"/>
      <c r="T313" s="588"/>
      <c r="U313" s="588"/>
      <c r="V313" s="588">
        <v>61</v>
      </c>
      <c r="W313" s="588"/>
      <c r="X313" s="588"/>
      <c r="Y313" s="588"/>
      <c r="Z313" s="9">
        <v>0.45190000000000002</v>
      </c>
      <c r="AA313" s="242" t="s">
        <v>41</v>
      </c>
      <c r="AB313" s="242"/>
      <c r="AC313" s="588">
        <v>61</v>
      </c>
      <c r="AD313" s="588"/>
      <c r="AE313" s="588"/>
      <c r="AF313" s="588">
        <v>61</v>
      </c>
      <c r="AG313" s="588"/>
      <c r="AH313" s="588"/>
      <c r="AI313" s="588"/>
      <c r="AJ313" s="588"/>
      <c r="AK313" s="588"/>
      <c r="AL313" s="9">
        <v>0.87160000000000004</v>
      </c>
      <c r="AM313" s="242" t="s">
        <v>41</v>
      </c>
      <c r="AN313" s="588">
        <v>61</v>
      </c>
      <c r="AO313" s="588"/>
      <c r="AP313" s="588"/>
      <c r="AQ313" s="588"/>
      <c r="AR313" s="588">
        <v>61</v>
      </c>
      <c r="AS313" s="588"/>
      <c r="AT313" s="588"/>
      <c r="AU313" s="588"/>
      <c r="AV313" s="588"/>
      <c r="AW313" s="9">
        <v>1</v>
      </c>
      <c r="AX313" s="242" t="s">
        <v>668</v>
      </c>
      <c r="AY313" s="588"/>
      <c r="AZ313" s="588"/>
      <c r="BA313" s="588"/>
      <c r="BB313" s="588"/>
      <c r="BC313" s="588"/>
      <c r="BD313" s="588"/>
      <c r="BE313" s="588"/>
      <c r="BF313" s="588"/>
      <c r="BG313" s="588"/>
      <c r="BH313" s="9">
        <v>1</v>
      </c>
      <c r="BI313" s="242" t="s">
        <v>668</v>
      </c>
      <c r="BJ313" s="491"/>
    </row>
    <row r="314" spans="1:62" s="18" customFormat="1" ht="18" customHeight="1">
      <c r="A314" s="517"/>
      <c r="B314" s="590" t="s">
        <v>518</v>
      </c>
      <c r="C314" s="421" t="s">
        <v>1174</v>
      </c>
      <c r="D314" s="542" t="s">
        <v>123</v>
      </c>
      <c r="E314" s="421" t="s">
        <v>191</v>
      </c>
      <c r="F314" s="123" t="s">
        <v>648</v>
      </c>
      <c r="G314" s="588"/>
      <c r="H314" s="588"/>
      <c r="I314" s="9"/>
      <c r="J314" s="242"/>
      <c r="K314" s="25">
        <v>1</v>
      </c>
      <c r="L314" s="588">
        <v>1</v>
      </c>
      <c r="M314" s="588"/>
      <c r="N314" s="588"/>
      <c r="O314" s="588"/>
      <c r="P314" s="588"/>
      <c r="Q314" s="9">
        <v>0</v>
      </c>
      <c r="R314" s="242" t="s">
        <v>532</v>
      </c>
      <c r="S314" s="588"/>
      <c r="T314" s="588"/>
      <c r="U314" s="588">
        <v>1</v>
      </c>
      <c r="V314" s="588"/>
      <c r="W314" s="588"/>
      <c r="X314" s="588"/>
      <c r="Y314" s="588"/>
      <c r="Z314" s="9">
        <v>0</v>
      </c>
      <c r="AA314" s="242" t="s">
        <v>532</v>
      </c>
      <c r="AB314" s="242"/>
      <c r="AC314" s="588">
        <v>1</v>
      </c>
      <c r="AD314" s="588"/>
      <c r="AE314" s="588">
        <v>1</v>
      </c>
      <c r="AF314" s="588"/>
      <c r="AG314" s="588"/>
      <c r="AH314" s="588"/>
      <c r="AI314" s="588"/>
      <c r="AJ314" s="588"/>
      <c r="AK314" s="588"/>
      <c r="AL314" s="9">
        <v>0</v>
      </c>
      <c r="AM314" s="242" t="s">
        <v>532</v>
      </c>
      <c r="AN314" s="588">
        <v>1</v>
      </c>
      <c r="AO314" s="588"/>
      <c r="AP314" s="588">
        <v>1</v>
      </c>
      <c r="AQ314" s="588"/>
      <c r="AR314" s="588"/>
      <c r="AS314" s="588"/>
      <c r="AT314" s="588"/>
      <c r="AU314" s="588"/>
      <c r="AV314" s="588"/>
      <c r="AW314" s="9">
        <v>0</v>
      </c>
      <c r="AX314" s="242" t="s">
        <v>532</v>
      </c>
      <c r="AY314" s="588"/>
      <c r="AZ314" s="588">
        <v>1</v>
      </c>
      <c r="BA314" s="588">
        <v>1</v>
      </c>
      <c r="BB314" s="588"/>
      <c r="BC314" s="588"/>
      <c r="BD314" s="588"/>
      <c r="BE314" s="588"/>
      <c r="BF314" s="588"/>
      <c r="BG314" s="588"/>
      <c r="BH314" s="9">
        <v>0</v>
      </c>
      <c r="BI314" s="242" t="s">
        <v>532</v>
      </c>
      <c r="BJ314" s="491"/>
    </row>
    <row r="315" spans="1:62" s="18" customFormat="1" ht="24" customHeight="1">
      <c r="A315" s="517"/>
      <c r="B315" s="590" t="s">
        <v>518</v>
      </c>
      <c r="C315" s="229" t="s">
        <v>1066</v>
      </c>
      <c r="D315" s="229" t="s">
        <v>796</v>
      </c>
      <c r="E315" s="229" t="s">
        <v>524</v>
      </c>
      <c r="F315" s="123" t="s">
        <v>648</v>
      </c>
      <c r="G315" s="209"/>
      <c r="H315" s="209"/>
      <c r="I315" s="209"/>
      <c r="J315" s="209"/>
      <c r="K315" s="209"/>
      <c r="L315" s="209"/>
      <c r="M315" s="209">
        <v>33</v>
      </c>
      <c r="N315" s="209"/>
      <c r="O315" s="209"/>
      <c r="P315" s="209"/>
      <c r="Q315" s="230">
        <v>0.49630000000000002</v>
      </c>
      <c r="R315" s="242" t="s">
        <v>41</v>
      </c>
      <c r="S315" s="209"/>
      <c r="T315" s="209"/>
      <c r="U315" s="209"/>
      <c r="V315" s="209">
        <v>33</v>
      </c>
      <c r="W315" s="209"/>
      <c r="X315" s="209"/>
      <c r="Y315" s="209"/>
      <c r="Z315" s="230">
        <v>0.49630000000000002</v>
      </c>
      <c r="AA315" s="242" t="s">
        <v>41</v>
      </c>
      <c r="AB315" s="242"/>
      <c r="AC315" s="209">
        <v>33</v>
      </c>
      <c r="AD315" s="209"/>
      <c r="AE315" s="209"/>
      <c r="AF315" s="209">
        <v>33</v>
      </c>
      <c r="AG315" s="209"/>
      <c r="AH315" s="209"/>
      <c r="AI315" s="209"/>
      <c r="AJ315" s="209"/>
      <c r="AK315" s="209"/>
      <c r="AL315" s="230">
        <v>0.62970000000000004</v>
      </c>
      <c r="AM315" s="242" t="s">
        <v>41</v>
      </c>
      <c r="AN315" s="209">
        <v>33</v>
      </c>
      <c r="AO315" s="209"/>
      <c r="AP315" s="209"/>
      <c r="AQ315" s="209">
        <v>33</v>
      </c>
      <c r="AR315" s="209"/>
      <c r="AS315" s="209"/>
      <c r="AT315" s="209"/>
      <c r="AU315" s="209"/>
      <c r="AV315" s="209"/>
      <c r="AW315" s="230">
        <v>0.84340000000000004</v>
      </c>
      <c r="AX315" s="242" t="s">
        <v>41</v>
      </c>
      <c r="AY315" s="209"/>
      <c r="AZ315" s="209">
        <v>33</v>
      </c>
      <c r="BA315" s="209"/>
      <c r="BB315" s="209"/>
      <c r="BC315" s="209"/>
      <c r="BD315" s="209"/>
      <c r="BE315" s="209"/>
      <c r="BF315" s="209">
        <v>33</v>
      </c>
      <c r="BG315" s="209"/>
      <c r="BH315" s="230">
        <v>0.84340000000000004</v>
      </c>
      <c r="BI315" s="242" t="s">
        <v>1059</v>
      </c>
      <c r="BJ315" s="491"/>
    </row>
    <row r="316" spans="1:62" s="18" customFormat="1" ht="24" customHeight="1">
      <c r="A316" s="517"/>
      <c r="B316" s="590" t="s">
        <v>518</v>
      </c>
      <c r="C316" s="229" t="s">
        <v>1066</v>
      </c>
      <c r="D316" s="229" t="s">
        <v>796</v>
      </c>
      <c r="E316" s="229" t="s">
        <v>524</v>
      </c>
      <c r="F316" s="123" t="s">
        <v>648</v>
      </c>
      <c r="G316" s="209"/>
      <c r="H316" s="209"/>
      <c r="I316" s="209"/>
      <c r="J316" s="209"/>
      <c r="K316" s="209"/>
      <c r="L316" s="588">
        <v>1</v>
      </c>
      <c r="M316" s="588"/>
      <c r="N316" s="588"/>
      <c r="O316" s="588"/>
      <c r="P316" s="588"/>
      <c r="Q316" s="9">
        <v>0</v>
      </c>
      <c r="R316" s="242" t="s">
        <v>532</v>
      </c>
      <c r="S316" s="209"/>
      <c r="T316" s="209"/>
      <c r="U316" s="588">
        <v>1</v>
      </c>
      <c r="V316" s="588"/>
      <c r="W316" s="588"/>
      <c r="X316" s="588"/>
      <c r="Y316" s="588"/>
      <c r="Z316" s="9">
        <v>0</v>
      </c>
      <c r="AA316" s="242" t="s">
        <v>532</v>
      </c>
      <c r="AB316" s="242"/>
      <c r="AC316" s="209">
        <v>1</v>
      </c>
      <c r="AD316" s="209"/>
      <c r="AE316" s="588">
        <v>1</v>
      </c>
      <c r="AF316" s="588"/>
      <c r="AG316" s="588"/>
      <c r="AH316" s="588"/>
      <c r="AI316" s="588"/>
      <c r="AJ316" s="588"/>
      <c r="AK316" s="588"/>
      <c r="AL316" s="230">
        <v>0</v>
      </c>
      <c r="AM316" s="242" t="s">
        <v>532</v>
      </c>
      <c r="AN316" s="209">
        <v>1</v>
      </c>
      <c r="AO316" s="209"/>
      <c r="AP316" s="588">
        <v>1</v>
      </c>
      <c r="AQ316" s="588"/>
      <c r="AR316" s="588"/>
      <c r="AS316" s="588"/>
      <c r="AT316" s="588"/>
      <c r="AU316" s="588"/>
      <c r="AV316" s="588"/>
      <c r="AW316" s="230">
        <v>0</v>
      </c>
      <c r="AX316" s="242" t="s">
        <v>532</v>
      </c>
      <c r="AY316" s="209"/>
      <c r="AZ316" s="209">
        <v>1</v>
      </c>
      <c r="BA316" s="588">
        <v>1</v>
      </c>
      <c r="BB316" s="588"/>
      <c r="BC316" s="588"/>
      <c r="BD316" s="588"/>
      <c r="BE316" s="588"/>
      <c r="BF316" s="588"/>
      <c r="BG316" s="588"/>
      <c r="BH316" s="230">
        <v>0</v>
      </c>
      <c r="BI316" s="242" t="s">
        <v>532</v>
      </c>
      <c r="BJ316" s="491"/>
    </row>
    <row r="317" spans="1:62" s="18" customFormat="1" ht="23.25" customHeight="1">
      <c r="A317" s="517"/>
      <c r="B317" s="590" t="s">
        <v>518</v>
      </c>
      <c r="C317" s="229" t="s">
        <v>797</v>
      </c>
      <c r="D317" s="229" t="s">
        <v>798</v>
      </c>
      <c r="E317" s="229" t="s">
        <v>191</v>
      </c>
      <c r="F317" s="123" t="s">
        <v>742</v>
      </c>
      <c r="G317" s="209"/>
      <c r="H317" s="209"/>
      <c r="I317" s="209"/>
      <c r="J317" s="209"/>
      <c r="K317" s="209"/>
      <c r="L317" s="228">
        <v>51</v>
      </c>
      <c r="M317" s="228"/>
      <c r="N317" s="228"/>
      <c r="O317" s="228"/>
      <c r="P317" s="228"/>
      <c r="Q317" s="230">
        <v>0</v>
      </c>
      <c r="R317" s="242" t="s">
        <v>532</v>
      </c>
      <c r="S317" s="209"/>
      <c r="T317" s="209"/>
      <c r="U317" s="228">
        <v>51</v>
      </c>
      <c r="V317" s="228"/>
      <c r="W317" s="228"/>
      <c r="X317" s="228"/>
      <c r="Y317" s="228"/>
      <c r="Z317" s="230">
        <v>0</v>
      </c>
      <c r="AA317" s="242" t="s">
        <v>532</v>
      </c>
      <c r="AB317" s="242"/>
      <c r="AC317" s="209">
        <v>51</v>
      </c>
      <c r="AD317" s="209"/>
      <c r="AE317" s="373"/>
      <c r="AF317" s="373">
        <v>51</v>
      </c>
      <c r="AG317" s="228"/>
      <c r="AH317" s="228"/>
      <c r="AI317" s="228"/>
      <c r="AJ317" s="228"/>
      <c r="AK317" s="228"/>
      <c r="AL317" s="230">
        <v>0.45190000000000002</v>
      </c>
      <c r="AM317" s="242" t="s">
        <v>41</v>
      </c>
      <c r="AN317" s="209">
        <v>51</v>
      </c>
      <c r="AO317" s="209"/>
      <c r="AP317" s="373"/>
      <c r="AQ317" s="373">
        <v>51</v>
      </c>
      <c r="AR317" s="228"/>
      <c r="AS317" s="228"/>
      <c r="AT317" s="228"/>
      <c r="AU317" s="228"/>
      <c r="AV317" s="228"/>
      <c r="AW317" s="230">
        <v>0.63870000000000005</v>
      </c>
      <c r="AX317" s="242" t="s">
        <v>41</v>
      </c>
      <c r="AY317" s="209"/>
      <c r="AZ317" s="209">
        <v>51</v>
      </c>
      <c r="BA317" s="373"/>
      <c r="BB317" s="373">
        <v>51</v>
      </c>
      <c r="BC317" s="228"/>
      <c r="BD317" s="228"/>
      <c r="BE317" s="228"/>
      <c r="BF317" s="228"/>
      <c r="BG317" s="228"/>
      <c r="BH317" s="230">
        <v>0.81769999999999998</v>
      </c>
      <c r="BI317" s="242" t="s">
        <v>41</v>
      </c>
      <c r="BJ317" s="491"/>
    </row>
    <row r="318" spans="1:62" s="18" customFormat="1" ht="22.5">
      <c r="A318" s="517"/>
      <c r="B318" s="590" t="s">
        <v>518</v>
      </c>
      <c r="C318" s="229" t="s">
        <v>797</v>
      </c>
      <c r="D318" s="229" t="s">
        <v>798</v>
      </c>
      <c r="E318" s="229" t="s">
        <v>191</v>
      </c>
      <c r="F318" s="123" t="s">
        <v>742</v>
      </c>
      <c r="G318" s="209"/>
      <c r="H318" s="209"/>
      <c r="I318" s="209"/>
      <c r="J318" s="209"/>
      <c r="K318" s="209"/>
      <c r="L318" s="228">
        <v>1</v>
      </c>
      <c r="M318" s="228"/>
      <c r="N318" s="228"/>
      <c r="O318" s="228"/>
      <c r="P318" s="228"/>
      <c r="Q318" s="230">
        <v>0</v>
      </c>
      <c r="R318" s="242" t="s">
        <v>532</v>
      </c>
      <c r="S318" s="209"/>
      <c r="T318" s="209"/>
      <c r="U318" s="228">
        <v>1</v>
      </c>
      <c r="V318" s="228"/>
      <c r="W318" s="228"/>
      <c r="X318" s="228"/>
      <c r="Y318" s="228"/>
      <c r="Z318" s="230">
        <v>0</v>
      </c>
      <c r="AA318" s="242" t="s">
        <v>532</v>
      </c>
      <c r="AB318" s="242"/>
      <c r="AC318" s="209">
        <v>1</v>
      </c>
      <c r="AD318" s="209"/>
      <c r="AE318" s="373">
        <v>1</v>
      </c>
      <c r="AF318" s="373"/>
      <c r="AG318" s="228"/>
      <c r="AH318" s="228"/>
      <c r="AI318" s="228"/>
      <c r="AJ318" s="228"/>
      <c r="AK318" s="228"/>
      <c r="AL318" s="230">
        <v>0</v>
      </c>
      <c r="AM318" s="242" t="s">
        <v>532</v>
      </c>
      <c r="AN318" s="209">
        <v>1</v>
      </c>
      <c r="AO318" s="209"/>
      <c r="AP318" s="373">
        <v>1</v>
      </c>
      <c r="AQ318" s="373"/>
      <c r="AR318" s="228"/>
      <c r="AS318" s="228"/>
      <c r="AT318" s="228"/>
      <c r="AU318" s="228"/>
      <c r="AV318" s="228"/>
      <c r="AW318" s="230">
        <v>0</v>
      </c>
      <c r="AX318" s="242" t="s">
        <v>532</v>
      </c>
      <c r="AY318" s="209"/>
      <c r="AZ318" s="209">
        <v>1</v>
      </c>
      <c r="BA318" s="373">
        <v>1</v>
      </c>
      <c r="BB318" s="373"/>
      <c r="BC318" s="228"/>
      <c r="BD318" s="228"/>
      <c r="BE318" s="228"/>
      <c r="BF318" s="228"/>
      <c r="BG318" s="228"/>
      <c r="BH318" s="230">
        <v>0</v>
      </c>
      <c r="BI318" s="242" t="s">
        <v>532</v>
      </c>
      <c r="BJ318" s="491"/>
    </row>
    <row r="319" spans="1:62" s="18" customFormat="1" ht="22.5">
      <c r="A319" s="517"/>
      <c r="B319" s="590" t="s">
        <v>518</v>
      </c>
      <c r="C319" s="229" t="s">
        <v>799</v>
      </c>
      <c r="D319" s="229" t="s">
        <v>800</v>
      </c>
      <c r="E319" s="229" t="s">
        <v>179</v>
      </c>
      <c r="F319" s="123" t="s">
        <v>742</v>
      </c>
      <c r="G319" s="209"/>
      <c r="H319" s="209"/>
      <c r="I319" s="209"/>
      <c r="J319" s="209"/>
      <c r="K319" s="209"/>
      <c r="L319" s="373">
        <v>101</v>
      </c>
      <c r="M319" s="209"/>
      <c r="N319" s="209"/>
      <c r="O319" s="209"/>
      <c r="P319" s="209"/>
      <c r="Q319" s="230">
        <v>0</v>
      </c>
      <c r="R319" s="242" t="s">
        <v>532</v>
      </c>
      <c r="S319" s="209"/>
      <c r="T319" s="209"/>
      <c r="U319" s="209">
        <v>101</v>
      </c>
      <c r="V319" s="209"/>
      <c r="W319" s="209"/>
      <c r="X319" s="209"/>
      <c r="Y319" s="209"/>
      <c r="Z319" s="230">
        <v>0</v>
      </c>
      <c r="AA319" s="242" t="s">
        <v>532</v>
      </c>
      <c r="AB319" s="242"/>
      <c r="AC319" s="209">
        <f>101-4</f>
        <v>97</v>
      </c>
      <c r="AD319" s="209"/>
      <c r="AE319" s="209"/>
      <c r="AF319" s="373">
        <v>97</v>
      </c>
      <c r="AG319" s="373"/>
      <c r="AH319" s="373"/>
      <c r="AI319" s="373"/>
      <c r="AJ319" s="373"/>
      <c r="AK319" s="373"/>
      <c r="AL319" s="474">
        <v>0.29899999999999999</v>
      </c>
      <c r="AM319" s="242" t="s">
        <v>41</v>
      </c>
      <c r="AN319" s="209">
        <f>101-4</f>
        <v>97</v>
      </c>
      <c r="AO319" s="209"/>
      <c r="AP319" s="209"/>
      <c r="AQ319" s="373">
        <v>97</v>
      </c>
      <c r="AR319" s="373"/>
      <c r="AS319" s="373"/>
      <c r="AT319" s="373"/>
      <c r="AU319" s="373"/>
      <c r="AV319" s="373"/>
      <c r="AW319" s="474">
        <v>0.79520000000000002</v>
      </c>
      <c r="AX319" s="242" t="s">
        <v>41</v>
      </c>
      <c r="AY319" s="209"/>
      <c r="AZ319" s="209">
        <f>101-4</f>
        <v>97</v>
      </c>
      <c r="BA319" s="209"/>
      <c r="BB319" s="373"/>
      <c r="BC319" s="373">
        <v>97</v>
      </c>
      <c r="BD319" s="373"/>
      <c r="BE319" s="373"/>
      <c r="BF319" s="373"/>
      <c r="BG319" s="373"/>
      <c r="BH319" s="9">
        <v>1</v>
      </c>
      <c r="BI319" s="242" t="s">
        <v>668</v>
      </c>
      <c r="BJ319" s="491"/>
    </row>
    <row r="320" spans="1:62" s="18" customFormat="1" ht="22.5">
      <c r="A320" s="517"/>
      <c r="B320" s="590" t="s">
        <v>518</v>
      </c>
      <c r="C320" s="229" t="s">
        <v>799</v>
      </c>
      <c r="D320" s="229" t="s">
        <v>800</v>
      </c>
      <c r="E320" s="229" t="s">
        <v>179</v>
      </c>
      <c r="F320" s="123" t="s">
        <v>742</v>
      </c>
      <c r="G320" s="209"/>
      <c r="H320" s="209"/>
      <c r="I320" s="209"/>
      <c r="J320" s="209"/>
      <c r="K320" s="209"/>
      <c r="L320" s="373"/>
      <c r="M320" s="209"/>
      <c r="N320" s="209"/>
      <c r="O320" s="209"/>
      <c r="P320" s="209"/>
      <c r="Q320" s="230"/>
      <c r="R320" s="242"/>
      <c r="S320" s="209"/>
      <c r="T320" s="209"/>
      <c r="U320" s="209"/>
      <c r="V320" s="209"/>
      <c r="W320" s="209"/>
      <c r="X320" s="209"/>
      <c r="Y320" s="209"/>
      <c r="Z320" s="230"/>
      <c r="AA320" s="242"/>
      <c r="AB320" s="242"/>
      <c r="AC320" s="209">
        <v>4</v>
      </c>
      <c r="AD320" s="209"/>
      <c r="AE320" s="209">
        <v>4</v>
      </c>
      <c r="AF320" s="209"/>
      <c r="AG320" s="209"/>
      <c r="AH320" s="209"/>
      <c r="AI320" s="209"/>
      <c r="AJ320" s="209"/>
      <c r="AK320" s="209"/>
      <c r="AL320" s="9">
        <v>0</v>
      </c>
      <c r="AM320" s="242" t="s">
        <v>532</v>
      </c>
      <c r="AN320" s="209">
        <v>4</v>
      </c>
      <c r="AO320" s="209"/>
      <c r="AP320" s="209">
        <v>4</v>
      </c>
      <c r="AQ320" s="209"/>
      <c r="AR320" s="209"/>
      <c r="AS320" s="209"/>
      <c r="AT320" s="209"/>
      <c r="AU320" s="209"/>
      <c r="AV320" s="209"/>
      <c r="AW320" s="9">
        <v>0</v>
      </c>
      <c r="AX320" s="242" t="s">
        <v>532</v>
      </c>
      <c r="AY320" s="209"/>
      <c r="AZ320" s="209">
        <v>4</v>
      </c>
      <c r="BA320" s="209">
        <v>4</v>
      </c>
      <c r="BB320" s="209"/>
      <c r="BC320" s="209"/>
      <c r="BD320" s="209"/>
      <c r="BE320" s="209"/>
      <c r="BF320" s="209"/>
      <c r="BG320" s="209"/>
      <c r="BH320" s="9">
        <v>0</v>
      </c>
      <c r="BI320" s="242" t="s">
        <v>532</v>
      </c>
      <c r="BJ320" s="491"/>
    </row>
    <row r="321" spans="1:62" s="18" customFormat="1" ht="22.5">
      <c r="A321" s="517"/>
      <c r="B321" s="590" t="s">
        <v>518</v>
      </c>
      <c r="C321" s="229" t="s">
        <v>976</v>
      </c>
      <c r="D321" s="421" t="s">
        <v>758</v>
      </c>
      <c r="E321" s="421" t="s">
        <v>524</v>
      </c>
      <c r="F321" s="123" t="s">
        <v>759</v>
      </c>
      <c r="G321" s="588"/>
      <c r="H321" s="588"/>
      <c r="I321" s="9"/>
      <c r="J321" s="242"/>
      <c r="K321" s="588"/>
      <c r="L321" s="588">
        <v>34</v>
      </c>
      <c r="M321" s="588"/>
      <c r="N321" s="588"/>
      <c r="O321" s="588"/>
      <c r="P321" s="588"/>
      <c r="Q321" s="9">
        <v>0</v>
      </c>
      <c r="R321" s="242" t="s">
        <v>532</v>
      </c>
      <c r="S321" s="588"/>
      <c r="T321" s="588"/>
      <c r="U321" s="588">
        <v>34</v>
      </c>
      <c r="V321" s="588"/>
      <c r="W321" s="588"/>
      <c r="X321" s="588"/>
      <c r="Y321" s="588"/>
      <c r="Z321" s="9">
        <v>0</v>
      </c>
      <c r="AA321" s="242" t="s">
        <v>532</v>
      </c>
      <c r="AB321" s="242"/>
      <c r="AC321" s="588">
        <v>34</v>
      </c>
      <c r="AD321" s="588"/>
      <c r="AE321" s="588"/>
      <c r="AF321" s="588">
        <v>34</v>
      </c>
      <c r="AG321" s="588"/>
      <c r="AH321" s="588"/>
      <c r="AI321" s="588"/>
      <c r="AJ321" s="588"/>
      <c r="AK321" s="588"/>
      <c r="AL321" s="9">
        <v>0</v>
      </c>
      <c r="AM321" s="242" t="s">
        <v>41</v>
      </c>
      <c r="AN321" s="588">
        <v>34</v>
      </c>
      <c r="AO321" s="588"/>
      <c r="AP321" s="588"/>
      <c r="AQ321" s="588">
        <v>34</v>
      </c>
      <c r="AR321" s="588"/>
      <c r="AS321" s="588"/>
      <c r="AT321" s="588"/>
      <c r="AU321" s="588"/>
      <c r="AV321" s="588"/>
      <c r="AW321" s="9">
        <v>0.57730000000000004</v>
      </c>
      <c r="AX321" s="242" t="s">
        <v>41</v>
      </c>
      <c r="AY321" s="588"/>
      <c r="AZ321" s="588">
        <v>33</v>
      </c>
      <c r="BA321" s="588"/>
      <c r="BB321" s="588"/>
      <c r="BC321" s="588">
        <v>33</v>
      </c>
      <c r="BD321" s="588"/>
      <c r="BE321" s="588"/>
      <c r="BF321" s="588"/>
      <c r="BG321" s="588"/>
      <c r="BH321" s="9">
        <v>1</v>
      </c>
      <c r="BI321" s="242" t="s">
        <v>668</v>
      </c>
      <c r="BJ321" s="491"/>
    </row>
    <row r="322" spans="1:62" s="18" customFormat="1" ht="22.5">
      <c r="A322" s="517"/>
      <c r="B322" s="590" t="s">
        <v>518</v>
      </c>
      <c r="C322" s="229" t="s">
        <v>976</v>
      </c>
      <c r="D322" s="421" t="s">
        <v>758</v>
      </c>
      <c r="E322" s="421" t="s">
        <v>524</v>
      </c>
      <c r="F322" s="123" t="s">
        <v>759</v>
      </c>
      <c r="G322" s="588"/>
      <c r="H322" s="588"/>
      <c r="I322" s="9"/>
      <c r="J322" s="242"/>
      <c r="K322" s="588"/>
      <c r="L322" s="588"/>
      <c r="M322" s="588"/>
      <c r="N322" s="588"/>
      <c r="O322" s="588"/>
      <c r="P322" s="588"/>
      <c r="Q322" s="9"/>
      <c r="R322" s="242"/>
      <c r="S322" s="588"/>
      <c r="T322" s="588"/>
      <c r="U322" s="588"/>
      <c r="V322" s="588"/>
      <c r="W322" s="588"/>
      <c r="X322" s="588"/>
      <c r="Y322" s="588"/>
      <c r="Z322" s="9"/>
      <c r="AA322" s="242"/>
      <c r="AB322" s="242"/>
      <c r="AC322" s="588"/>
      <c r="AD322" s="588"/>
      <c r="AE322" s="588"/>
      <c r="AF322" s="588"/>
      <c r="AG322" s="588"/>
      <c r="AH322" s="588"/>
      <c r="AI322" s="588"/>
      <c r="AJ322" s="588"/>
      <c r="AK322" s="588"/>
      <c r="AL322" s="9"/>
      <c r="AM322" s="242"/>
      <c r="AN322" s="588"/>
      <c r="AO322" s="588"/>
      <c r="AP322" s="588"/>
      <c r="AQ322" s="588"/>
      <c r="AR322" s="588"/>
      <c r="AS322" s="588"/>
      <c r="AT322" s="588"/>
      <c r="AU322" s="588"/>
      <c r="AV322" s="588"/>
      <c r="AW322" s="9"/>
      <c r="AX322" s="242"/>
      <c r="AY322" s="588"/>
      <c r="AZ322" s="588">
        <v>1</v>
      </c>
      <c r="BA322" s="588">
        <v>1</v>
      </c>
      <c r="BB322" s="588"/>
      <c r="BC322" s="588"/>
      <c r="BD322" s="588"/>
      <c r="BE322" s="588"/>
      <c r="BF322" s="588"/>
      <c r="BG322" s="588"/>
      <c r="BH322" s="9">
        <v>0</v>
      </c>
      <c r="BI322" s="242" t="s">
        <v>532</v>
      </c>
      <c r="BJ322" s="491"/>
    </row>
    <row r="323" spans="1:62" s="18" customFormat="1" ht="20.25" customHeight="1">
      <c r="A323" s="517"/>
      <c r="B323" s="590" t="s">
        <v>518</v>
      </c>
      <c r="C323" s="229" t="s">
        <v>1332</v>
      </c>
      <c r="D323" s="468" t="s">
        <v>1333</v>
      </c>
      <c r="E323" s="583" t="s">
        <v>183</v>
      </c>
      <c r="F323" s="123" t="s">
        <v>1223</v>
      </c>
      <c r="G323" s="588"/>
      <c r="H323" s="588"/>
      <c r="I323" s="9"/>
      <c r="J323" s="242"/>
      <c r="K323" s="588"/>
      <c r="L323" s="588"/>
      <c r="M323" s="588"/>
      <c r="N323" s="588"/>
      <c r="O323" s="588"/>
      <c r="P323" s="588"/>
      <c r="Q323" s="9"/>
      <c r="R323" s="242"/>
      <c r="S323" s="588"/>
      <c r="T323" s="588"/>
      <c r="U323" s="588"/>
      <c r="V323" s="588"/>
      <c r="W323" s="588"/>
      <c r="X323" s="588"/>
      <c r="Y323" s="588"/>
      <c r="Z323" s="9"/>
      <c r="AA323" s="242"/>
      <c r="AB323" s="242"/>
      <c r="AC323" s="588"/>
      <c r="AD323" s="588"/>
      <c r="AE323" s="588"/>
      <c r="AF323" s="588"/>
      <c r="AG323" s="588"/>
      <c r="AH323" s="588"/>
      <c r="AI323" s="588"/>
      <c r="AJ323" s="588"/>
      <c r="AK323" s="588"/>
      <c r="AL323" s="9"/>
      <c r="AM323" s="242"/>
      <c r="AN323" s="588"/>
      <c r="AO323" s="588">
        <v>54</v>
      </c>
      <c r="AP323" s="588">
        <v>54</v>
      </c>
      <c r="AQ323" s="588"/>
      <c r="AR323" s="588"/>
      <c r="AS323" s="588"/>
      <c r="AT323" s="588"/>
      <c r="AU323" s="588"/>
      <c r="AV323" s="588"/>
      <c r="AW323" s="9">
        <v>0</v>
      </c>
      <c r="AX323" s="242" t="s">
        <v>532</v>
      </c>
      <c r="AY323" s="588">
        <v>54</v>
      </c>
      <c r="AZ323" s="588"/>
      <c r="BA323" s="588">
        <v>54</v>
      </c>
      <c r="BB323" s="588"/>
      <c r="BC323" s="588"/>
      <c r="BD323" s="588"/>
      <c r="BE323" s="588"/>
      <c r="BF323" s="588"/>
      <c r="BG323" s="588"/>
      <c r="BH323" s="9">
        <v>0</v>
      </c>
      <c r="BI323" s="242" t="s">
        <v>532</v>
      </c>
      <c r="BJ323" s="491"/>
    </row>
    <row r="324" spans="1:62" s="18" customFormat="1" ht="20.25" customHeight="1">
      <c r="A324" s="517"/>
      <c r="B324" s="590" t="s">
        <v>518</v>
      </c>
      <c r="C324" s="229" t="s">
        <v>1280</v>
      </c>
      <c r="D324" s="421" t="s">
        <v>1281</v>
      </c>
      <c r="E324" s="421" t="s">
        <v>524</v>
      </c>
      <c r="F324" s="123" t="s">
        <v>1220</v>
      </c>
      <c r="G324" s="588"/>
      <c r="H324" s="588"/>
      <c r="I324" s="9"/>
      <c r="J324" s="242"/>
      <c r="K324" s="588"/>
      <c r="L324" s="588"/>
      <c r="M324" s="588"/>
      <c r="N324" s="588"/>
      <c r="O324" s="588"/>
      <c r="P324" s="588"/>
      <c r="Q324" s="9"/>
      <c r="R324" s="242"/>
      <c r="S324" s="588"/>
      <c r="T324" s="588"/>
      <c r="U324" s="588"/>
      <c r="V324" s="588"/>
      <c r="W324" s="588"/>
      <c r="X324" s="588"/>
      <c r="Y324" s="588"/>
      <c r="Z324" s="9"/>
      <c r="AA324" s="242"/>
      <c r="AB324" s="242"/>
      <c r="AC324" s="588"/>
      <c r="AD324" s="588"/>
      <c r="AE324" s="588"/>
      <c r="AF324" s="588"/>
      <c r="AG324" s="588"/>
      <c r="AH324" s="588"/>
      <c r="AI324" s="588"/>
      <c r="AJ324" s="588"/>
      <c r="AK324" s="588"/>
      <c r="AL324" s="9"/>
      <c r="AM324" s="242"/>
      <c r="AN324" s="588"/>
      <c r="AO324" s="588">
        <v>22</v>
      </c>
      <c r="AP324" s="588">
        <v>22</v>
      </c>
      <c r="AQ324" s="588"/>
      <c r="AR324" s="588"/>
      <c r="AS324" s="588"/>
      <c r="AT324" s="588"/>
      <c r="AU324" s="588"/>
      <c r="AV324" s="588"/>
      <c r="AW324" s="9">
        <v>0</v>
      </c>
      <c r="AX324" s="242" t="s">
        <v>532</v>
      </c>
      <c r="AY324" s="588">
        <v>22</v>
      </c>
      <c r="AZ324" s="588"/>
      <c r="BA324" s="588"/>
      <c r="BB324" s="588">
        <v>22</v>
      </c>
      <c r="BC324" s="588"/>
      <c r="BD324" s="588"/>
      <c r="BE324" s="588"/>
      <c r="BF324" s="588"/>
      <c r="BG324" s="588"/>
      <c r="BH324" s="9">
        <v>0.42220000000000002</v>
      </c>
      <c r="BI324" s="242" t="s">
        <v>41</v>
      </c>
      <c r="BJ324" s="491"/>
    </row>
    <row r="325" spans="1:62" s="5" customFormat="1" ht="18" customHeight="1">
      <c r="A325" s="517"/>
      <c r="B325" s="523" t="s">
        <v>519</v>
      </c>
      <c r="C325" s="523"/>
      <c r="D325" s="523"/>
      <c r="E325" s="523"/>
      <c r="F325" s="540"/>
      <c r="G325" s="53">
        <f>SUM(G326:G419)</f>
        <v>1162</v>
      </c>
      <c r="H325" s="53">
        <f>SUM(H326:H426)</f>
        <v>1345</v>
      </c>
      <c r="I325" s="52"/>
      <c r="J325" s="257"/>
      <c r="K325" s="53">
        <f>SUM(K326:K459)</f>
        <v>1440</v>
      </c>
      <c r="L325" s="53">
        <f>SUM(L326:L459)</f>
        <v>728</v>
      </c>
      <c r="M325" s="53">
        <f>SUM(M326:M459)</f>
        <v>443</v>
      </c>
      <c r="N325" s="53">
        <f>SUM(N326:N457)</f>
        <v>984</v>
      </c>
      <c r="O325" s="53">
        <f>SUM(O326:O459)</f>
        <v>0</v>
      </c>
      <c r="P325" s="53">
        <f>SUM(P326:P459)</f>
        <v>6</v>
      </c>
      <c r="Q325" s="52"/>
      <c r="R325" s="257"/>
      <c r="S325" s="53">
        <f>SUM(S326:S459)</f>
        <v>0</v>
      </c>
      <c r="T325" s="53">
        <f>SUM(T326:T459)</f>
        <v>0</v>
      </c>
      <c r="U325" s="53">
        <f>SUM(U326:U459)</f>
        <v>728</v>
      </c>
      <c r="V325" s="53">
        <f>SUM(V326:V459)</f>
        <v>409</v>
      </c>
      <c r="W325" s="53">
        <f>SUM(W326:W457)</f>
        <v>34</v>
      </c>
      <c r="X325" s="53">
        <f>SUM(X326:X459)</f>
        <v>0</v>
      </c>
      <c r="Y325" s="53">
        <f>SUM(Y326:Y459)</f>
        <v>0</v>
      </c>
      <c r="Z325" s="52"/>
      <c r="AA325" s="257"/>
      <c r="AB325" s="257"/>
      <c r="AC325" s="53">
        <f>SUM(AC326:AC471)</f>
        <v>1420</v>
      </c>
      <c r="AD325" s="53">
        <f>SUM(AD326:AD471)</f>
        <v>0</v>
      </c>
      <c r="AE325" s="53">
        <f t="shared" ref="AE325:AK325" si="39">SUM(AE326:AE471)</f>
        <v>380</v>
      </c>
      <c r="AF325" s="53">
        <f t="shared" si="39"/>
        <v>717</v>
      </c>
      <c r="AG325" s="53">
        <f t="shared" si="39"/>
        <v>305</v>
      </c>
      <c r="AH325" s="53">
        <f t="shared" si="39"/>
        <v>0</v>
      </c>
      <c r="AI325" s="53">
        <f t="shared" si="39"/>
        <v>18</v>
      </c>
      <c r="AJ325" s="53">
        <f t="shared" si="39"/>
        <v>0</v>
      </c>
      <c r="AK325" s="53">
        <f t="shared" si="39"/>
        <v>13</v>
      </c>
      <c r="AL325" s="52"/>
      <c r="AM325" s="257"/>
      <c r="AN325" s="53">
        <f>SUM(AN326:AN486)</f>
        <v>1420</v>
      </c>
      <c r="AO325" s="53">
        <f>SUM(AO326:AO486)</f>
        <v>497</v>
      </c>
      <c r="AP325" s="53">
        <f t="shared" ref="AP325:AV325" si="40">SUM(AP326:AP486)</f>
        <v>571</v>
      </c>
      <c r="AQ325" s="53">
        <f t="shared" si="40"/>
        <v>513</v>
      </c>
      <c r="AR325" s="53">
        <f t="shared" si="40"/>
        <v>729</v>
      </c>
      <c r="AS325" s="53">
        <f t="shared" si="40"/>
        <v>0</v>
      </c>
      <c r="AT325" s="53">
        <f t="shared" si="40"/>
        <v>104</v>
      </c>
      <c r="AU325" s="53">
        <f t="shared" si="40"/>
        <v>0</v>
      </c>
      <c r="AV325" s="53">
        <f t="shared" si="40"/>
        <v>1</v>
      </c>
      <c r="AW325" s="52"/>
      <c r="AX325" s="257"/>
      <c r="AY325" s="53">
        <f>SUM(AY326:AY489)</f>
        <v>689</v>
      </c>
      <c r="AZ325" s="53">
        <f t="shared" ref="AZ325:BF325" si="41">SUM(AZ326:AZ489)</f>
        <v>679</v>
      </c>
      <c r="BA325" s="53">
        <f t="shared" si="41"/>
        <v>505</v>
      </c>
      <c r="BB325" s="53">
        <f t="shared" si="41"/>
        <v>540</v>
      </c>
      <c r="BC325" s="53">
        <f>SUM(BC326:BC489)</f>
        <v>210</v>
      </c>
      <c r="BD325" s="53">
        <f t="shared" si="41"/>
        <v>0</v>
      </c>
      <c r="BE325" s="53">
        <f t="shared" si="41"/>
        <v>104</v>
      </c>
      <c r="BF325" s="53">
        <f t="shared" si="41"/>
        <v>9</v>
      </c>
      <c r="BG325" s="53">
        <f>SUM(BG326:BG486)</f>
        <v>0</v>
      </c>
      <c r="BH325" s="52"/>
      <c r="BI325" s="257"/>
      <c r="BJ325" s="491"/>
    </row>
    <row r="326" spans="1:62" s="16" customFormat="1" ht="4.5" hidden="1" customHeight="1">
      <c r="A326" s="517"/>
      <c r="B326" s="524" t="s">
        <v>519</v>
      </c>
      <c r="C326" s="536" t="s">
        <v>889</v>
      </c>
      <c r="D326" s="421" t="s">
        <v>64</v>
      </c>
      <c r="E326" s="421" t="s">
        <v>192</v>
      </c>
      <c r="F326" s="421"/>
      <c r="G326" s="6">
        <v>40</v>
      </c>
      <c r="H326" s="6"/>
      <c r="I326" s="9">
        <v>1</v>
      </c>
      <c r="J326" s="242" t="s">
        <v>17</v>
      </c>
      <c r="K326" s="6"/>
      <c r="L326" s="17"/>
      <c r="M326" s="17"/>
      <c r="N326" s="17"/>
      <c r="O326" s="17"/>
      <c r="P326" s="17"/>
      <c r="Q326" s="9"/>
      <c r="R326" s="242"/>
      <c r="S326" s="6"/>
      <c r="T326" s="6"/>
      <c r="U326" s="17"/>
      <c r="V326" s="17"/>
      <c r="W326" s="17"/>
      <c r="X326" s="17"/>
      <c r="Y326" s="17"/>
      <c r="Z326" s="9"/>
      <c r="AA326" s="242"/>
      <c r="AB326" s="242"/>
      <c r="AC326" s="6"/>
      <c r="AD326" s="6"/>
      <c r="AE326" s="17"/>
      <c r="AF326" s="17"/>
      <c r="AG326" s="17"/>
      <c r="AH326" s="17"/>
      <c r="AI326" s="17"/>
      <c r="AJ326" s="17"/>
      <c r="AK326" s="17"/>
      <c r="AL326" s="9"/>
      <c r="AM326" s="242"/>
      <c r="AN326" s="6"/>
      <c r="AO326" s="6"/>
      <c r="AP326" s="17"/>
      <c r="AQ326" s="17"/>
      <c r="AR326" s="17"/>
      <c r="AS326" s="17"/>
      <c r="AT326" s="17"/>
      <c r="AU326" s="17"/>
      <c r="AV326" s="17"/>
      <c r="AW326" s="9"/>
      <c r="AX326" s="242"/>
      <c r="AY326" s="588"/>
      <c r="AZ326" s="588"/>
      <c r="BA326" s="17"/>
      <c r="BB326" s="17"/>
      <c r="BC326" s="17"/>
      <c r="BD326" s="17"/>
      <c r="BE326" s="17"/>
      <c r="BF326" s="17"/>
      <c r="BG326" s="17"/>
      <c r="BH326" s="9"/>
      <c r="BI326" s="242"/>
      <c r="BJ326" s="486"/>
    </row>
    <row r="327" spans="1:62" s="16" customFormat="1" ht="4.5" hidden="1" customHeight="1">
      <c r="A327" s="517"/>
      <c r="B327" s="524" t="s">
        <v>519</v>
      </c>
      <c r="C327" s="121" t="s">
        <v>890</v>
      </c>
      <c r="D327" s="421" t="s">
        <v>197</v>
      </c>
      <c r="E327" s="421" t="s">
        <v>211</v>
      </c>
      <c r="F327" s="514" t="s">
        <v>697</v>
      </c>
      <c r="G327" s="6"/>
      <c r="H327" s="6">
        <v>23</v>
      </c>
      <c r="I327" s="9">
        <v>0.64659999999999995</v>
      </c>
      <c r="J327" s="242" t="s">
        <v>41</v>
      </c>
      <c r="K327" s="6">
        <v>23</v>
      </c>
      <c r="L327" s="6"/>
      <c r="M327" s="6"/>
      <c r="N327" s="289">
        <v>23</v>
      </c>
      <c r="O327" s="6"/>
      <c r="P327" s="6"/>
      <c r="Q327" s="9">
        <v>1</v>
      </c>
      <c r="R327" s="242" t="s">
        <v>668</v>
      </c>
      <c r="S327" s="6"/>
      <c r="T327" s="6"/>
      <c r="U327" s="6"/>
      <c r="V327" s="6"/>
      <c r="W327" s="6"/>
      <c r="X327" s="6"/>
      <c r="Y327" s="6"/>
      <c r="Z327" s="9">
        <v>1</v>
      </c>
      <c r="AA327" s="242" t="s">
        <v>668</v>
      </c>
      <c r="AB327" s="242"/>
      <c r="AC327" s="6"/>
      <c r="AD327" s="6"/>
      <c r="AE327" s="6"/>
      <c r="AF327" s="6"/>
      <c r="AG327" s="6"/>
      <c r="AH327" s="6"/>
      <c r="AI327" s="6"/>
      <c r="AJ327" s="6"/>
      <c r="AK327" s="6"/>
      <c r="AL327" s="9">
        <v>1</v>
      </c>
      <c r="AM327" s="242" t="s">
        <v>668</v>
      </c>
      <c r="AN327" s="6"/>
      <c r="AO327" s="6"/>
      <c r="AP327" s="6"/>
      <c r="AQ327" s="6"/>
      <c r="AR327" s="6"/>
      <c r="AS327" s="6"/>
      <c r="AT327" s="6"/>
      <c r="AU327" s="6"/>
      <c r="AV327" s="6"/>
      <c r="AW327" s="9">
        <v>1</v>
      </c>
      <c r="AX327" s="242" t="s">
        <v>668</v>
      </c>
      <c r="AY327" s="588"/>
      <c r="AZ327" s="588"/>
      <c r="BA327" s="588"/>
      <c r="BB327" s="588"/>
      <c r="BC327" s="588"/>
      <c r="BD327" s="588"/>
      <c r="BE327" s="588"/>
      <c r="BF327" s="588"/>
      <c r="BG327" s="588"/>
      <c r="BH327" s="9">
        <v>1</v>
      </c>
      <c r="BI327" s="242" t="s">
        <v>668</v>
      </c>
      <c r="BJ327" s="490"/>
    </row>
    <row r="328" spans="1:62" s="16" customFormat="1" ht="4.5" hidden="1" customHeight="1">
      <c r="A328" s="517"/>
      <c r="B328" s="524" t="s">
        <v>519</v>
      </c>
      <c r="C328" s="546" t="s">
        <v>193</v>
      </c>
      <c r="D328" s="421" t="s">
        <v>64</v>
      </c>
      <c r="E328" s="35" t="s">
        <v>194</v>
      </c>
      <c r="F328" s="35"/>
      <c r="G328" s="6">
        <v>25</v>
      </c>
      <c r="H328" s="6"/>
      <c r="I328" s="9">
        <v>1</v>
      </c>
      <c r="J328" s="242" t="s">
        <v>17</v>
      </c>
      <c r="K328" s="6"/>
      <c r="L328" s="6"/>
      <c r="M328" s="6"/>
      <c r="N328" s="6"/>
      <c r="O328" s="6"/>
      <c r="P328" s="6"/>
      <c r="Q328" s="9"/>
      <c r="R328" s="242"/>
      <c r="S328" s="6"/>
      <c r="T328" s="6"/>
      <c r="U328" s="6"/>
      <c r="V328" s="6"/>
      <c r="W328" s="6"/>
      <c r="X328" s="6"/>
      <c r="Y328" s="6"/>
      <c r="Z328" s="9"/>
      <c r="AA328" s="242"/>
      <c r="AB328" s="242"/>
      <c r="AC328" s="6"/>
      <c r="AD328" s="6"/>
      <c r="AE328" s="6"/>
      <c r="AF328" s="6"/>
      <c r="AG328" s="6"/>
      <c r="AH328" s="6"/>
      <c r="AI328" s="6"/>
      <c r="AJ328" s="6"/>
      <c r="AK328" s="6"/>
      <c r="AL328" s="9"/>
      <c r="AM328" s="242"/>
      <c r="AN328" s="6"/>
      <c r="AO328" s="6"/>
      <c r="AP328" s="6"/>
      <c r="AQ328" s="6"/>
      <c r="AR328" s="6"/>
      <c r="AS328" s="6"/>
      <c r="AT328" s="6"/>
      <c r="AU328" s="6"/>
      <c r="AV328" s="6"/>
      <c r="AW328" s="9"/>
      <c r="AX328" s="242"/>
      <c r="AY328" s="588"/>
      <c r="AZ328" s="588"/>
      <c r="BA328" s="588"/>
      <c r="BB328" s="588"/>
      <c r="BC328" s="588"/>
      <c r="BD328" s="588"/>
      <c r="BE328" s="588"/>
      <c r="BF328" s="588"/>
      <c r="BG328" s="588"/>
      <c r="BH328" s="9"/>
      <c r="BI328" s="242"/>
      <c r="BJ328" s="490"/>
    </row>
    <row r="329" spans="1:62" s="16" customFormat="1" ht="4.5" hidden="1" customHeight="1">
      <c r="A329" s="517"/>
      <c r="B329" s="524" t="s">
        <v>519</v>
      </c>
      <c r="C329" s="547" t="s">
        <v>566</v>
      </c>
      <c r="D329" s="421" t="s">
        <v>567</v>
      </c>
      <c r="E329" s="413" t="s">
        <v>269</v>
      </c>
      <c r="F329" s="123" t="s">
        <v>671</v>
      </c>
      <c r="G329" s="6"/>
      <c r="H329" s="6">
        <v>37</v>
      </c>
      <c r="I329" s="9">
        <v>0.46289999999999998</v>
      </c>
      <c r="J329" s="242" t="s">
        <v>41</v>
      </c>
      <c r="K329" s="6">
        <v>37</v>
      </c>
      <c r="L329" s="6"/>
      <c r="M329" s="6"/>
      <c r="N329" s="290">
        <v>37</v>
      </c>
      <c r="O329" s="6"/>
      <c r="P329" s="6"/>
      <c r="Q329" s="9">
        <v>1</v>
      </c>
      <c r="R329" s="242" t="s">
        <v>668</v>
      </c>
      <c r="S329" s="6"/>
      <c r="T329" s="6"/>
      <c r="U329" s="17"/>
      <c r="V329" s="17"/>
      <c r="W329" s="6"/>
      <c r="X329" s="6"/>
      <c r="Y329" s="6"/>
      <c r="Z329" s="9">
        <v>1</v>
      </c>
      <c r="AA329" s="242" t="s">
        <v>668</v>
      </c>
      <c r="AB329" s="242"/>
      <c r="AC329" s="6"/>
      <c r="AD329" s="6"/>
      <c r="AE329" s="17"/>
      <c r="AF329" s="17"/>
      <c r="AG329" s="6"/>
      <c r="AH329" s="6"/>
      <c r="AI329" s="6"/>
      <c r="AJ329" s="6"/>
      <c r="AK329" s="6"/>
      <c r="AL329" s="9">
        <v>1</v>
      </c>
      <c r="AM329" s="242" t="s">
        <v>668</v>
      </c>
      <c r="AN329" s="6"/>
      <c r="AO329" s="6"/>
      <c r="AP329" s="17"/>
      <c r="AQ329" s="17"/>
      <c r="AR329" s="6"/>
      <c r="AS329" s="6"/>
      <c r="AT329" s="6"/>
      <c r="AU329" s="6"/>
      <c r="AV329" s="6"/>
      <c r="AW329" s="9">
        <v>1</v>
      </c>
      <c r="AX329" s="242" t="s">
        <v>668</v>
      </c>
      <c r="AY329" s="588"/>
      <c r="AZ329" s="588"/>
      <c r="BA329" s="17"/>
      <c r="BB329" s="17"/>
      <c r="BC329" s="588"/>
      <c r="BD329" s="588"/>
      <c r="BE329" s="588"/>
      <c r="BF329" s="588"/>
      <c r="BG329" s="588"/>
      <c r="BH329" s="9">
        <v>1</v>
      </c>
      <c r="BI329" s="242" t="s">
        <v>668</v>
      </c>
      <c r="BJ329" s="490"/>
    </row>
    <row r="330" spans="1:62" s="16" customFormat="1" ht="4.5" hidden="1" customHeight="1">
      <c r="A330" s="517"/>
      <c r="B330" s="524" t="s">
        <v>519</v>
      </c>
      <c r="C330" s="547" t="s">
        <v>195</v>
      </c>
      <c r="D330" s="421" t="s">
        <v>196</v>
      </c>
      <c r="E330" s="413" t="s">
        <v>194</v>
      </c>
      <c r="F330" s="35"/>
      <c r="G330" s="6">
        <v>26</v>
      </c>
      <c r="H330" s="6"/>
      <c r="I330" s="9">
        <v>1</v>
      </c>
      <c r="J330" s="242" t="s">
        <v>17</v>
      </c>
      <c r="K330" s="6"/>
      <c r="L330" s="6"/>
      <c r="M330" s="6"/>
      <c r="N330" s="17"/>
      <c r="O330" s="6"/>
      <c r="P330" s="6"/>
      <c r="Q330" s="9"/>
      <c r="R330" s="242"/>
      <c r="S330" s="6"/>
      <c r="T330" s="6"/>
      <c r="U330" s="17"/>
      <c r="V330" s="17"/>
      <c r="W330" s="6"/>
      <c r="X330" s="6"/>
      <c r="Y330" s="6"/>
      <c r="Z330" s="9"/>
      <c r="AA330" s="242"/>
      <c r="AB330" s="242"/>
      <c r="AC330" s="6"/>
      <c r="AD330" s="6"/>
      <c r="AE330" s="17"/>
      <c r="AF330" s="17"/>
      <c r="AG330" s="6"/>
      <c r="AH330" s="6"/>
      <c r="AI330" s="6"/>
      <c r="AJ330" s="6"/>
      <c r="AK330" s="6"/>
      <c r="AL330" s="9"/>
      <c r="AM330" s="242"/>
      <c r="AN330" s="6"/>
      <c r="AO330" s="6"/>
      <c r="AP330" s="17"/>
      <c r="AQ330" s="17"/>
      <c r="AR330" s="6"/>
      <c r="AS330" s="6"/>
      <c r="AT330" s="6"/>
      <c r="AU330" s="6"/>
      <c r="AV330" s="6"/>
      <c r="AW330" s="9"/>
      <c r="AX330" s="242"/>
      <c r="AY330" s="588"/>
      <c r="AZ330" s="588"/>
      <c r="BA330" s="17"/>
      <c r="BB330" s="17"/>
      <c r="BC330" s="588"/>
      <c r="BD330" s="588"/>
      <c r="BE330" s="588"/>
      <c r="BF330" s="588"/>
      <c r="BG330" s="588"/>
      <c r="BH330" s="9"/>
      <c r="BI330" s="242"/>
      <c r="BJ330" s="490"/>
    </row>
    <row r="331" spans="1:62" s="16" customFormat="1" ht="4.5" hidden="1" customHeight="1">
      <c r="A331" s="517"/>
      <c r="B331" s="524" t="s">
        <v>519</v>
      </c>
      <c r="C331" s="121" t="s">
        <v>716</v>
      </c>
      <c r="D331" s="421" t="s">
        <v>197</v>
      </c>
      <c r="E331" s="350" t="s">
        <v>198</v>
      </c>
      <c r="F331" s="123" t="s">
        <v>671</v>
      </c>
      <c r="G331" s="6" t="s">
        <v>0</v>
      </c>
      <c r="H331" s="6">
        <v>10</v>
      </c>
      <c r="I331" s="9">
        <v>0</v>
      </c>
      <c r="J331" s="242" t="s">
        <v>532</v>
      </c>
      <c r="K331" s="6">
        <v>10</v>
      </c>
      <c r="L331" s="6"/>
      <c r="M331" s="6"/>
      <c r="N331" s="17">
        <v>10</v>
      </c>
      <c r="O331" s="6"/>
      <c r="P331" s="6"/>
      <c r="Q331" s="9">
        <v>1</v>
      </c>
      <c r="R331" s="242" t="s">
        <v>668</v>
      </c>
      <c r="S331" s="6"/>
      <c r="T331" s="6"/>
      <c r="U331" s="17"/>
      <c r="V331" s="17"/>
      <c r="W331" s="6"/>
      <c r="X331" s="6"/>
      <c r="Y331" s="6"/>
      <c r="Z331" s="9">
        <v>1</v>
      </c>
      <c r="AA331" s="242" t="s">
        <v>668</v>
      </c>
      <c r="AB331" s="242"/>
      <c r="AC331" s="6"/>
      <c r="AD331" s="6"/>
      <c r="AE331" s="17"/>
      <c r="AF331" s="17"/>
      <c r="AG331" s="6"/>
      <c r="AH331" s="6"/>
      <c r="AI331" s="6"/>
      <c r="AJ331" s="6"/>
      <c r="AK331" s="6"/>
      <c r="AL331" s="9">
        <v>1</v>
      </c>
      <c r="AM331" s="242" t="s">
        <v>668</v>
      </c>
      <c r="AN331" s="6"/>
      <c r="AO331" s="6"/>
      <c r="AP331" s="17"/>
      <c r="AQ331" s="17"/>
      <c r="AR331" s="6"/>
      <c r="AS331" s="6"/>
      <c r="AT331" s="6"/>
      <c r="AU331" s="6"/>
      <c r="AV331" s="6"/>
      <c r="AW331" s="9">
        <v>1</v>
      </c>
      <c r="AX331" s="242" t="s">
        <v>668</v>
      </c>
      <c r="AY331" s="588"/>
      <c r="AZ331" s="588"/>
      <c r="BA331" s="17"/>
      <c r="BB331" s="17"/>
      <c r="BC331" s="588"/>
      <c r="BD331" s="588"/>
      <c r="BE331" s="588"/>
      <c r="BF331" s="588"/>
      <c r="BG331" s="588"/>
      <c r="BH331" s="9">
        <v>1</v>
      </c>
      <c r="BI331" s="242" t="s">
        <v>668</v>
      </c>
      <c r="BJ331" s="490"/>
    </row>
    <row r="332" spans="1:62" s="16" customFormat="1" ht="24" customHeight="1">
      <c r="A332" s="517"/>
      <c r="B332" s="590" t="s">
        <v>519</v>
      </c>
      <c r="C332" s="121" t="s">
        <v>199</v>
      </c>
      <c r="D332" s="421" t="s">
        <v>9</v>
      </c>
      <c r="E332" s="421" t="s">
        <v>557</v>
      </c>
      <c r="F332" s="123" t="s">
        <v>671</v>
      </c>
      <c r="G332" s="588" t="s">
        <v>0</v>
      </c>
      <c r="H332" s="588">
        <v>44</v>
      </c>
      <c r="I332" s="9">
        <v>0</v>
      </c>
      <c r="J332" s="242" t="s">
        <v>532</v>
      </c>
      <c r="K332" s="588">
        <v>44</v>
      </c>
      <c r="L332" s="588">
        <v>44</v>
      </c>
      <c r="M332" s="588"/>
      <c r="N332" s="588"/>
      <c r="O332" s="588"/>
      <c r="P332" s="588"/>
      <c r="Q332" s="9">
        <v>0</v>
      </c>
      <c r="R332" s="242" t="s">
        <v>532</v>
      </c>
      <c r="S332" s="588"/>
      <c r="T332" s="588"/>
      <c r="U332" s="588">
        <v>44</v>
      </c>
      <c r="V332" s="588"/>
      <c r="W332" s="588"/>
      <c r="X332" s="588"/>
      <c r="Y332" s="588"/>
      <c r="Z332" s="9">
        <v>0</v>
      </c>
      <c r="AA332" s="242" t="s">
        <v>532</v>
      </c>
      <c r="AB332" s="242"/>
      <c r="AC332" s="588">
        <f>44-6</f>
        <v>38</v>
      </c>
      <c r="AD332" s="469"/>
      <c r="AE332" s="588"/>
      <c r="AF332" s="588">
        <v>38</v>
      </c>
      <c r="AG332" s="588"/>
      <c r="AH332" s="588"/>
      <c r="AI332" s="588"/>
      <c r="AJ332" s="588"/>
      <c r="AK332" s="588"/>
      <c r="AL332" s="9">
        <v>0</v>
      </c>
      <c r="AM332" s="242" t="s">
        <v>41</v>
      </c>
      <c r="AN332" s="588">
        <f>44-6</f>
        <v>38</v>
      </c>
      <c r="AO332" s="469"/>
      <c r="AP332" s="588"/>
      <c r="AQ332" s="588">
        <v>38</v>
      </c>
      <c r="AR332" s="588"/>
      <c r="AS332" s="588"/>
      <c r="AT332" s="588"/>
      <c r="AU332" s="588"/>
      <c r="AV332" s="588"/>
      <c r="AW332" s="9">
        <v>0.56499999999999995</v>
      </c>
      <c r="AX332" s="242" t="s">
        <v>41</v>
      </c>
      <c r="AY332" s="588"/>
      <c r="AZ332" s="588">
        <v>38</v>
      </c>
      <c r="BA332" s="588"/>
      <c r="BB332" s="588"/>
      <c r="BC332" s="588">
        <v>38</v>
      </c>
      <c r="BD332" s="588"/>
      <c r="BE332" s="588"/>
      <c r="BF332" s="588"/>
      <c r="BG332" s="588"/>
      <c r="BH332" s="9">
        <v>1</v>
      </c>
      <c r="BI332" s="242" t="s">
        <v>668</v>
      </c>
      <c r="BJ332" s="490"/>
    </row>
    <row r="333" spans="1:62" s="16" customFormat="1" ht="24" customHeight="1">
      <c r="A333" s="517"/>
      <c r="B333" s="590" t="s">
        <v>519</v>
      </c>
      <c r="C333" s="121" t="s">
        <v>199</v>
      </c>
      <c r="D333" s="421" t="s">
        <v>9</v>
      </c>
      <c r="E333" s="421" t="s">
        <v>557</v>
      </c>
      <c r="F333" s="123" t="s">
        <v>671</v>
      </c>
      <c r="G333" s="588"/>
      <c r="H333" s="588"/>
      <c r="I333" s="9"/>
      <c r="J333" s="242"/>
      <c r="K333" s="588"/>
      <c r="L333" s="588"/>
      <c r="M333" s="588"/>
      <c r="N333" s="588"/>
      <c r="O333" s="588"/>
      <c r="P333" s="588"/>
      <c r="Q333" s="9"/>
      <c r="R333" s="242"/>
      <c r="S333" s="588"/>
      <c r="T333" s="588"/>
      <c r="U333" s="588"/>
      <c r="V333" s="588"/>
      <c r="W333" s="588"/>
      <c r="X333" s="588"/>
      <c r="Y333" s="588"/>
      <c r="Z333" s="9"/>
      <c r="AA333" s="242"/>
      <c r="AB333" s="242"/>
      <c r="AC333" s="588">
        <v>6</v>
      </c>
      <c r="AD333" s="469"/>
      <c r="AE333" s="588"/>
      <c r="AF333" s="588">
        <v>6</v>
      </c>
      <c r="AG333" s="588"/>
      <c r="AH333" s="588"/>
      <c r="AI333" s="588"/>
      <c r="AJ333" s="588"/>
      <c r="AK333" s="588"/>
      <c r="AL333" s="9">
        <v>0</v>
      </c>
      <c r="AM333" s="242" t="s">
        <v>41</v>
      </c>
      <c r="AN333" s="588">
        <v>6</v>
      </c>
      <c r="AO333" s="469"/>
      <c r="AP333" s="588"/>
      <c r="AQ333" s="588">
        <v>6</v>
      </c>
      <c r="AR333" s="588"/>
      <c r="AS333" s="588"/>
      <c r="AT333" s="588"/>
      <c r="AU333" s="588"/>
      <c r="AV333" s="588"/>
      <c r="AW333" s="9">
        <v>0.56499999999999995</v>
      </c>
      <c r="AX333" s="242" t="s">
        <v>41</v>
      </c>
      <c r="AY333" s="588"/>
      <c r="AZ333" s="588">
        <v>6</v>
      </c>
      <c r="BA333" s="588"/>
      <c r="BB333" s="588">
        <v>6</v>
      </c>
      <c r="BC333" s="588"/>
      <c r="BD333" s="588"/>
      <c r="BE333" s="588"/>
      <c r="BF333" s="588"/>
      <c r="BG333" s="588"/>
      <c r="BH333" s="9">
        <v>0.97</v>
      </c>
      <c r="BI333" s="242" t="s">
        <v>41</v>
      </c>
      <c r="BJ333" s="490"/>
    </row>
    <row r="334" spans="1:62" s="16" customFormat="1" ht="24" hidden="1" customHeight="1">
      <c r="A334" s="517"/>
      <c r="B334" s="590" t="s">
        <v>519</v>
      </c>
      <c r="C334" s="121" t="s">
        <v>1210</v>
      </c>
      <c r="D334" s="421" t="s">
        <v>176</v>
      </c>
      <c r="E334" s="350" t="s">
        <v>213</v>
      </c>
      <c r="F334" s="123" t="s">
        <v>681</v>
      </c>
      <c r="G334" s="588"/>
      <c r="H334" s="588"/>
      <c r="I334" s="9"/>
      <c r="J334" s="242"/>
      <c r="K334" s="588"/>
      <c r="L334" s="588"/>
      <c r="M334" s="588">
        <v>40</v>
      </c>
      <c r="N334" s="588"/>
      <c r="O334" s="588"/>
      <c r="P334" s="588"/>
      <c r="Q334" s="9">
        <v>0.47039999999999998</v>
      </c>
      <c r="R334" s="242" t="s">
        <v>41</v>
      </c>
      <c r="S334" s="588"/>
      <c r="T334" s="588"/>
      <c r="U334" s="588"/>
      <c r="V334" s="588">
        <v>40</v>
      </c>
      <c r="W334" s="588"/>
      <c r="X334" s="588"/>
      <c r="Y334" s="588"/>
      <c r="Z334" s="9">
        <v>0.73839999999999995</v>
      </c>
      <c r="AA334" s="242" t="s">
        <v>41</v>
      </c>
      <c r="AB334" s="242"/>
      <c r="AC334" s="588">
        <v>40</v>
      </c>
      <c r="AD334" s="469"/>
      <c r="AE334" s="588"/>
      <c r="AF334" s="588">
        <v>40</v>
      </c>
      <c r="AG334" s="588"/>
      <c r="AH334" s="588"/>
      <c r="AI334" s="588"/>
      <c r="AJ334" s="588"/>
      <c r="AK334" s="588"/>
      <c r="AL334" s="9">
        <v>0.78029999999999999</v>
      </c>
      <c r="AM334" s="242" t="s">
        <v>41</v>
      </c>
      <c r="AN334" s="588">
        <v>40</v>
      </c>
      <c r="AO334" s="469"/>
      <c r="AP334" s="588"/>
      <c r="AQ334" s="588"/>
      <c r="AR334" s="588">
        <v>40</v>
      </c>
      <c r="AS334" s="588"/>
      <c r="AT334" s="588"/>
      <c r="AU334" s="588"/>
      <c r="AV334" s="588"/>
      <c r="AW334" s="9">
        <v>1</v>
      </c>
      <c r="AX334" s="242" t="s">
        <v>668</v>
      </c>
      <c r="AY334" s="588"/>
      <c r="AZ334" s="588"/>
      <c r="BA334" s="588"/>
      <c r="BB334" s="588"/>
      <c r="BC334" s="588"/>
      <c r="BD334" s="588"/>
      <c r="BE334" s="588"/>
      <c r="BF334" s="588"/>
      <c r="BG334" s="588"/>
      <c r="BH334" s="9">
        <v>1</v>
      </c>
      <c r="BI334" s="242" t="s">
        <v>668</v>
      </c>
      <c r="BJ334" s="490"/>
    </row>
    <row r="335" spans="1:62" s="16" customFormat="1" ht="24" customHeight="1">
      <c r="A335" s="517"/>
      <c r="B335" s="590" t="s">
        <v>519</v>
      </c>
      <c r="C335" s="121" t="s">
        <v>1210</v>
      </c>
      <c r="D335" s="421" t="s">
        <v>176</v>
      </c>
      <c r="E335" s="350" t="s">
        <v>213</v>
      </c>
      <c r="F335" s="123" t="s">
        <v>681</v>
      </c>
      <c r="G335" s="588"/>
      <c r="H335" s="588"/>
      <c r="I335" s="9"/>
      <c r="J335" s="242"/>
      <c r="K335" s="588"/>
      <c r="L335" s="588">
        <v>2</v>
      </c>
      <c r="M335" s="588"/>
      <c r="N335" s="588"/>
      <c r="O335" s="588"/>
      <c r="P335" s="588"/>
      <c r="Q335" s="9"/>
      <c r="R335" s="242" t="s">
        <v>532</v>
      </c>
      <c r="S335" s="588"/>
      <c r="T335" s="588"/>
      <c r="U335" s="588">
        <v>2</v>
      </c>
      <c r="V335" s="588"/>
      <c r="W335" s="588"/>
      <c r="X335" s="588"/>
      <c r="Y335" s="588"/>
      <c r="Z335" s="9"/>
      <c r="AA335" s="242" t="s">
        <v>532</v>
      </c>
      <c r="AB335" s="242"/>
      <c r="AC335" s="588">
        <v>2</v>
      </c>
      <c r="AD335" s="469"/>
      <c r="AE335" s="588">
        <v>2</v>
      </c>
      <c r="AF335" s="588"/>
      <c r="AG335" s="588"/>
      <c r="AH335" s="588"/>
      <c r="AI335" s="588"/>
      <c r="AJ335" s="588"/>
      <c r="AK335" s="588"/>
      <c r="AL335" s="9"/>
      <c r="AM335" s="242" t="s">
        <v>532</v>
      </c>
      <c r="AN335" s="588">
        <v>2</v>
      </c>
      <c r="AO335" s="469"/>
      <c r="AP335" s="588">
        <v>2</v>
      </c>
      <c r="AQ335" s="588"/>
      <c r="AR335" s="588"/>
      <c r="AS335" s="588"/>
      <c r="AT335" s="588"/>
      <c r="AU335" s="588"/>
      <c r="AV335" s="588"/>
      <c r="AW335" s="9">
        <v>0</v>
      </c>
      <c r="AX335" s="242" t="s">
        <v>532</v>
      </c>
      <c r="AY335" s="588"/>
      <c r="AZ335" s="588">
        <v>2</v>
      </c>
      <c r="BA335" s="588">
        <v>2</v>
      </c>
      <c r="BB335" s="588"/>
      <c r="BC335" s="588"/>
      <c r="BD335" s="588"/>
      <c r="BE335" s="588"/>
      <c r="BF335" s="588"/>
      <c r="BG335" s="588"/>
      <c r="BH335" s="9">
        <v>0</v>
      </c>
      <c r="BI335" s="242" t="s">
        <v>532</v>
      </c>
      <c r="BJ335" s="490"/>
    </row>
    <row r="336" spans="1:62" s="16" customFormat="1" ht="4.5" hidden="1" customHeight="1">
      <c r="A336" s="517"/>
      <c r="B336" s="590" t="s">
        <v>519</v>
      </c>
      <c r="C336" s="121" t="s">
        <v>894</v>
      </c>
      <c r="D336" s="421" t="s">
        <v>197</v>
      </c>
      <c r="E336" s="421" t="s">
        <v>200</v>
      </c>
      <c r="F336" s="421"/>
      <c r="G336" s="588">
        <v>7</v>
      </c>
      <c r="H336" s="588"/>
      <c r="I336" s="9">
        <v>1</v>
      </c>
      <c r="J336" s="242" t="s">
        <v>17</v>
      </c>
      <c r="K336" s="588"/>
      <c r="L336" s="588"/>
      <c r="M336" s="588"/>
      <c r="N336" s="588"/>
      <c r="O336" s="588"/>
      <c r="P336" s="588"/>
      <c r="Q336" s="9"/>
      <c r="R336" s="242"/>
      <c r="S336" s="588"/>
      <c r="T336" s="588"/>
      <c r="U336" s="588"/>
      <c r="V336" s="588"/>
      <c r="W336" s="588"/>
      <c r="X336" s="588"/>
      <c r="Y336" s="588"/>
      <c r="Z336" s="9"/>
      <c r="AA336" s="242"/>
      <c r="AB336" s="242"/>
      <c r="AC336" s="588"/>
      <c r="AD336" s="588"/>
      <c r="AE336" s="588"/>
      <c r="AF336" s="588"/>
      <c r="AG336" s="588"/>
      <c r="AH336" s="588"/>
      <c r="AI336" s="588"/>
      <c r="AJ336" s="588"/>
      <c r="AK336" s="588"/>
      <c r="AL336" s="9"/>
      <c r="AM336" s="242"/>
      <c r="AN336" s="588"/>
      <c r="AO336" s="588"/>
      <c r="AP336" s="588"/>
      <c r="AQ336" s="588"/>
      <c r="AR336" s="588"/>
      <c r="AS336" s="588"/>
      <c r="AT336" s="588"/>
      <c r="AU336" s="588"/>
      <c r="AV336" s="588"/>
      <c r="AW336" s="9"/>
      <c r="AX336" s="242"/>
      <c r="AY336" s="588"/>
      <c r="AZ336" s="588"/>
      <c r="BA336" s="588"/>
      <c r="BB336" s="588"/>
      <c r="BC336" s="588"/>
      <c r="BD336" s="588"/>
      <c r="BE336" s="588"/>
      <c r="BF336" s="588"/>
      <c r="BG336" s="588"/>
      <c r="BH336" s="9"/>
      <c r="BI336" s="242"/>
      <c r="BJ336" s="490"/>
    </row>
    <row r="337" spans="1:62" s="16" customFormat="1" ht="24" customHeight="1">
      <c r="A337" s="517">
        <v>294</v>
      </c>
      <c r="B337" s="590" t="s">
        <v>519</v>
      </c>
      <c r="C337" s="121" t="s">
        <v>891</v>
      </c>
      <c r="D337" s="421" t="s">
        <v>30</v>
      </c>
      <c r="E337" s="350" t="s">
        <v>288</v>
      </c>
      <c r="F337" s="123" t="s">
        <v>671</v>
      </c>
      <c r="G337" s="588" t="s">
        <v>0</v>
      </c>
      <c r="H337" s="588">
        <v>21</v>
      </c>
      <c r="I337" s="9">
        <v>0</v>
      </c>
      <c r="J337" s="242" t="s">
        <v>532</v>
      </c>
      <c r="K337" s="588">
        <v>21</v>
      </c>
      <c r="L337" s="588">
        <v>21</v>
      </c>
      <c r="M337" s="588"/>
      <c r="N337" s="588"/>
      <c r="O337" s="588"/>
      <c r="P337" s="588"/>
      <c r="Q337" s="9">
        <v>0</v>
      </c>
      <c r="R337" s="242" t="s">
        <v>532</v>
      </c>
      <c r="S337" s="588"/>
      <c r="T337" s="588"/>
      <c r="U337" s="588">
        <v>21</v>
      </c>
      <c r="V337" s="588"/>
      <c r="W337" s="588"/>
      <c r="X337" s="588"/>
      <c r="Y337" s="588"/>
      <c r="Z337" s="9">
        <v>0</v>
      </c>
      <c r="AA337" s="242" t="s">
        <v>532</v>
      </c>
      <c r="AB337" s="242"/>
      <c r="AC337" s="588">
        <v>21</v>
      </c>
      <c r="AD337" s="469"/>
      <c r="AE337" s="588">
        <v>21</v>
      </c>
      <c r="AF337" s="588"/>
      <c r="AG337" s="588"/>
      <c r="AH337" s="588"/>
      <c r="AI337" s="588"/>
      <c r="AJ337" s="588"/>
      <c r="AK337" s="588"/>
      <c r="AL337" s="9">
        <v>0</v>
      </c>
      <c r="AM337" s="242" t="s">
        <v>532</v>
      </c>
      <c r="AN337" s="588">
        <v>21</v>
      </c>
      <c r="AO337" s="469"/>
      <c r="AP337" s="588">
        <v>21</v>
      </c>
      <c r="AQ337" s="588"/>
      <c r="AR337" s="588"/>
      <c r="AS337" s="588"/>
      <c r="AT337" s="588"/>
      <c r="AU337" s="588"/>
      <c r="AV337" s="588"/>
      <c r="AW337" s="9">
        <v>0</v>
      </c>
      <c r="AX337" s="242" t="s">
        <v>532</v>
      </c>
      <c r="AY337" s="588"/>
      <c r="AZ337" s="588">
        <v>21</v>
      </c>
      <c r="BA337" s="588">
        <v>21</v>
      </c>
      <c r="BB337" s="588"/>
      <c r="BC337" s="588"/>
      <c r="BD337" s="588"/>
      <c r="BE337" s="588"/>
      <c r="BF337" s="588"/>
      <c r="BG337" s="588"/>
      <c r="BH337" s="9">
        <v>0</v>
      </c>
      <c r="BI337" s="242" t="s">
        <v>532</v>
      </c>
      <c r="BJ337" s="490"/>
    </row>
    <row r="338" spans="1:62" s="16" customFormat="1" ht="24" customHeight="1">
      <c r="A338" s="517">
        <v>294</v>
      </c>
      <c r="B338" s="590" t="s">
        <v>519</v>
      </c>
      <c r="C338" s="121" t="s">
        <v>892</v>
      </c>
      <c r="D338" s="421" t="s">
        <v>30</v>
      </c>
      <c r="E338" s="350" t="s">
        <v>288</v>
      </c>
      <c r="F338" s="123" t="s">
        <v>671</v>
      </c>
      <c r="G338" s="588" t="s">
        <v>0</v>
      </c>
      <c r="H338" s="588">
        <v>21</v>
      </c>
      <c r="I338" s="9">
        <v>0</v>
      </c>
      <c r="J338" s="242" t="s">
        <v>532</v>
      </c>
      <c r="K338" s="588">
        <v>21</v>
      </c>
      <c r="L338" s="588">
        <v>21</v>
      </c>
      <c r="M338" s="588"/>
      <c r="N338" s="588"/>
      <c r="O338" s="588"/>
      <c r="P338" s="588"/>
      <c r="Q338" s="9">
        <v>0</v>
      </c>
      <c r="R338" s="242" t="s">
        <v>532</v>
      </c>
      <c r="S338" s="588"/>
      <c r="T338" s="588"/>
      <c r="U338" s="588">
        <v>21</v>
      </c>
      <c r="V338" s="588"/>
      <c r="W338" s="588"/>
      <c r="X338" s="588"/>
      <c r="Y338" s="588"/>
      <c r="Z338" s="9">
        <v>0</v>
      </c>
      <c r="AA338" s="242" t="s">
        <v>532</v>
      </c>
      <c r="AB338" s="242"/>
      <c r="AC338" s="588">
        <v>21</v>
      </c>
      <c r="AD338" s="469"/>
      <c r="AE338" s="588">
        <v>21</v>
      </c>
      <c r="AF338" s="588"/>
      <c r="AG338" s="588"/>
      <c r="AH338" s="588"/>
      <c r="AI338" s="588"/>
      <c r="AJ338" s="588"/>
      <c r="AK338" s="588"/>
      <c r="AL338" s="9">
        <v>0</v>
      </c>
      <c r="AM338" s="242" t="s">
        <v>532</v>
      </c>
      <c r="AN338" s="588">
        <v>21</v>
      </c>
      <c r="AO338" s="469"/>
      <c r="AP338" s="588">
        <v>21</v>
      </c>
      <c r="AQ338" s="588"/>
      <c r="AR338" s="588"/>
      <c r="AS338" s="588"/>
      <c r="AT338" s="588"/>
      <c r="AU338" s="588"/>
      <c r="AV338" s="588"/>
      <c r="AW338" s="9">
        <v>0</v>
      </c>
      <c r="AX338" s="242" t="s">
        <v>532</v>
      </c>
      <c r="AY338" s="588"/>
      <c r="AZ338" s="588">
        <v>21</v>
      </c>
      <c r="BA338" s="588">
        <v>21</v>
      </c>
      <c r="BB338" s="588"/>
      <c r="BC338" s="588"/>
      <c r="BD338" s="588"/>
      <c r="BE338" s="588"/>
      <c r="BF338" s="588"/>
      <c r="BG338" s="588"/>
      <c r="BH338" s="9">
        <v>0</v>
      </c>
      <c r="BI338" s="242" t="s">
        <v>532</v>
      </c>
      <c r="BJ338" s="490"/>
    </row>
    <row r="339" spans="1:62" s="16" customFormat="1" ht="4.5" hidden="1" customHeight="1">
      <c r="A339" s="517">
        <v>228</v>
      </c>
      <c r="B339" s="590" t="s">
        <v>519</v>
      </c>
      <c r="C339" s="247" t="s">
        <v>201</v>
      </c>
      <c r="D339" s="95" t="s">
        <v>202</v>
      </c>
      <c r="E339" s="414" t="s">
        <v>269</v>
      </c>
      <c r="F339" s="123" t="s">
        <v>671</v>
      </c>
      <c r="G339" s="588" t="s">
        <v>0</v>
      </c>
      <c r="H339" s="588">
        <v>43</v>
      </c>
      <c r="I339" s="9">
        <v>0</v>
      </c>
      <c r="J339" s="242" t="s">
        <v>532</v>
      </c>
      <c r="K339" s="588">
        <v>43</v>
      </c>
      <c r="L339" s="588"/>
      <c r="M339" s="588"/>
      <c r="N339" s="588">
        <v>43</v>
      </c>
      <c r="O339" s="588"/>
      <c r="P339" s="588"/>
      <c r="Q339" s="9">
        <v>1</v>
      </c>
      <c r="R339" s="242" t="s">
        <v>668</v>
      </c>
      <c r="S339" s="588"/>
      <c r="T339" s="588"/>
      <c r="U339" s="588"/>
      <c r="V339" s="588"/>
      <c r="W339" s="588"/>
      <c r="X339" s="588"/>
      <c r="Y339" s="588"/>
      <c r="Z339" s="9">
        <v>1</v>
      </c>
      <c r="AA339" s="242" t="s">
        <v>668</v>
      </c>
      <c r="AB339" s="242"/>
      <c r="AC339" s="588"/>
      <c r="AD339" s="588"/>
      <c r="AE339" s="588"/>
      <c r="AF339" s="588"/>
      <c r="AG339" s="588"/>
      <c r="AH339" s="588"/>
      <c r="AI339" s="588"/>
      <c r="AJ339" s="588"/>
      <c r="AK339" s="588"/>
      <c r="AL339" s="9">
        <v>1</v>
      </c>
      <c r="AM339" s="242" t="s">
        <v>668</v>
      </c>
      <c r="AN339" s="588"/>
      <c r="AO339" s="588"/>
      <c r="AP339" s="588"/>
      <c r="AQ339" s="588"/>
      <c r="AR339" s="588"/>
      <c r="AS339" s="588"/>
      <c r="AT339" s="588"/>
      <c r="AU339" s="588"/>
      <c r="AV339" s="588"/>
      <c r="AW339" s="9">
        <v>1</v>
      </c>
      <c r="AX339" s="242" t="s">
        <v>668</v>
      </c>
      <c r="AY339" s="588"/>
      <c r="AZ339" s="588"/>
      <c r="BA339" s="588"/>
      <c r="BB339" s="588"/>
      <c r="BC339" s="588"/>
      <c r="BD339" s="588"/>
      <c r="BE339" s="588"/>
      <c r="BF339" s="588"/>
      <c r="BG339" s="588"/>
      <c r="BH339" s="9">
        <v>1</v>
      </c>
      <c r="BI339" s="242" t="s">
        <v>668</v>
      </c>
      <c r="BJ339" s="490"/>
    </row>
    <row r="340" spans="1:62" s="16" customFormat="1" ht="4.5" hidden="1" customHeight="1">
      <c r="A340" s="517">
        <v>228</v>
      </c>
      <c r="B340" s="590" t="s">
        <v>519</v>
      </c>
      <c r="C340" s="247" t="s">
        <v>201</v>
      </c>
      <c r="D340" s="95" t="s">
        <v>202</v>
      </c>
      <c r="E340" s="414" t="s">
        <v>269</v>
      </c>
      <c r="F340" s="123" t="s">
        <v>671</v>
      </c>
      <c r="G340" s="588" t="s">
        <v>0</v>
      </c>
      <c r="H340" s="588">
        <v>2</v>
      </c>
      <c r="I340" s="9">
        <v>0</v>
      </c>
      <c r="J340" s="242" t="s">
        <v>532</v>
      </c>
      <c r="K340" s="588">
        <v>2</v>
      </c>
      <c r="L340" s="588"/>
      <c r="M340" s="588"/>
      <c r="N340" s="588">
        <v>2</v>
      </c>
      <c r="O340" s="588"/>
      <c r="P340" s="588"/>
      <c r="Q340" s="9">
        <v>1</v>
      </c>
      <c r="R340" s="242" t="s">
        <v>668</v>
      </c>
      <c r="S340" s="588"/>
      <c r="T340" s="588"/>
      <c r="U340" s="588"/>
      <c r="V340" s="588"/>
      <c r="W340" s="588"/>
      <c r="X340" s="588"/>
      <c r="Y340" s="588"/>
      <c r="Z340" s="9">
        <v>1</v>
      </c>
      <c r="AA340" s="242" t="s">
        <v>668</v>
      </c>
      <c r="AB340" s="242"/>
      <c r="AC340" s="588"/>
      <c r="AD340" s="588"/>
      <c r="AE340" s="588"/>
      <c r="AF340" s="588"/>
      <c r="AG340" s="588"/>
      <c r="AH340" s="588"/>
      <c r="AI340" s="588"/>
      <c r="AJ340" s="588"/>
      <c r="AK340" s="588"/>
      <c r="AL340" s="9">
        <v>1</v>
      </c>
      <c r="AM340" s="242" t="s">
        <v>668</v>
      </c>
      <c r="AN340" s="588"/>
      <c r="AO340" s="588"/>
      <c r="AP340" s="588"/>
      <c r="AQ340" s="588"/>
      <c r="AR340" s="588"/>
      <c r="AS340" s="588"/>
      <c r="AT340" s="588"/>
      <c r="AU340" s="588"/>
      <c r="AV340" s="588"/>
      <c r="AW340" s="9">
        <v>1</v>
      </c>
      <c r="AX340" s="242" t="s">
        <v>668</v>
      </c>
      <c r="AY340" s="588"/>
      <c r="AZ340" s="588"/>
      <c r="BA340" s="588"/>
      <c r="BB340" s="588"/>
      <c r="BC340" s="588"/>
      <c r="BD340" s="588"/>
      <c r="BE340" s="588"/>
      <c r="BF340" s="588"/>
      <c r="BG340" s="588"/>
      <c r="BH340" s="9">
        <v>1</v>
      </c>
      <c r="BI340" s="242" t="s">
        <v>668</v>
      </c>
      <c r="BJ340" s="490"/>
    </row>
    <row r="341" spans="1:62" s="16" customFormat="1" ht="4.5" hidden="1" customHeight="1">
      <c r="A341" s="517">
        <v>558</v>
      </c>
      <c r="B341" s="590" t="s">
        <v>519</v>
      </c>
      <c r="C341" s="536" t="s">
        <v>215</v>
      </c>
      <c r="D341" s="421" t="s">
        <v>216</v>
      </c>
      <c r="E341" s="350" t="s">
        <v>217</v>
      </c>
      <c r="F341" s="421"/>
      <c r="G341" s="588">
        <v>28</v>
      </c>
      <c r="H341" s="588"/>
      <c r="I341" s="9">
        <v>1</v>
      </c>
      <c r="J341" s="242" t="s">
        <v>17</v>
      </c>
      <c r="K341" s="588"/>
      <c r="L341" s="588"/>
      <c r="M341" s="588"/>
      <c r="N341" s="588"/>
      <c r="O341" s="588"/>
      <c r="P341" s="588"/>
      <c r="Q341" s="9"/>
      <c r="R341" s="242"/>
      <c r="S341" s="588"/>
      <c r="T341" s="588"/>
      <c r="U341" s="588"/>
      <c r="V341" s="588"/>
      <c r="W341" s="588"/>
      <c r="X341" s="588"/>
      <c r="Y341" s="588"/>
      <c r="Z341" s="9"/>
      <c r="AA341" s="242"/>
      <c r="AB341" s="242"/>
      <c r="AC341" s="588"/>
      <c r="AD341" s="588"/>
      <c r="AE341" s="588"/>
      <c r="AF341" s="588"/>
      <c r="AG341" s="588"/>
      <c r="AH341" s="588"/>
      <c r="AI341" s="588"/>
      <c r="AJ341" s="588"/>
      <c r="AK341" s="588"/>
      <c r="AL341" s="9"/>
      <c r="AM341" s="242"/>
      <c r="AN341" s="588"/>
      <c r="AO341" s="588"/>
      <c r="AP341" s="588"/>
      <c r="AQ341" s="588"/>
      <c r="AR341" s="588"/>
      <c r="AS341" s="588"/>
      <c r="AT341" s="588"/>
      <c r="AU341" s="588"/>
      <c r="AV341" s="588"/>
      <c r="AW341" s="9"/>
      <c r="AX341" s="242"/>
      <c r="AY341" s="588"/>
      <c r="AZ341" s="588"/>
      <c r="BA341" s="588"/>
      <c r="BB341" s="588"/>
      <c r="BC341" s="588"/>
      <c r="BD341" s="588"/>
      <c r="BE341" s="588"/>
      <c r="BF341" s="588"/>
      <c r="BG341" s="588"/>
      <c r="BH341" s="9"/>
      <c r="BI341" s="242"/>
      <c r="BJ341" s="490"/>
    </row>
    <row r="342" spans="1:62" s="16" customFormat="1" ht="4.5" hidden="1" customHeight="1">
      <c r="A342" s="517">
        <v>433</v>
      </c>
      <c r="B342" s="590" t="s">
        <v>519</v>
      </c>
      <c r="C342" s="121" t="s">
        <v>218</v>
      </c>
      <c r="D342" s="421" t="s">
        <v>154</v>
      </c>
      <c r="E342" s="350" t="s">
        <v>288</v>
      </c>
      <c r="F342" s="123" t="s">
        <v>715</v>
      </c>
      <c r="G342" s="588" t="s">
        <v>0</v>
      </c>
      <c r="H342" s="588">
        <v>2</v>
      </c>
      <c r="I342" s="9">
        <v>0.45</v>
      </c>
      <c r="J342" s="242" t="s">
        <v>41</v>
      </c>
      <c r="K342" s="588">
        <v>2</v>
      </c>
      <c r="L342" s="588"/>
      <c r="M342" s="588"/>
      <c r="N342" s="588">
        <v>2</v>
      </c>
      <c r="O342" s="588"/>
      <c r="P342" s="588"/>
      <c r="Q342" s="9">
        <v>1</v>
      </c>
      <c r="R342" s="242" t="s">
        <v>668</v>
      </c>
      <c r="S342" s="588"/>
      <c r="T342" s="588"/>
      <c r="U342" s="588"/>
      <c r="V342" s="588"/>
      <c r="W342" s="588"/>
      <c r="X342" s="588"/>
      <c r="Y342" s="588"/>
      <c r="Z342" s="9">
        <v>1</v>
      </c>
      <c r="AA342" s="242" t="s">
        <v>668</v>
      </c>
      <c r="AB342" s="242"/>
      <c r="AC342" s="588"/>
      <c r="AD342" s="588"/>
      <c r="AE342" s="588"/>
      <c r="AF342" s="588"/>
      <c r="AG342" s="588"/>
      <c r="AH342" s="588"/>
      <c r="AI342" s="588"/>
      <c r="AJ342" s="588"/>
      <c r="AK342" s="588"/>
      <c r="AL342" s="9">
        <v>1</v>
      </c>
      <c r="AM342" s="242" t="s">
        <v>668</v>
      </c>
      <c r="AN342" s="588"/>
      <c r="AO342" s="588"/>
      <c r="AP342" s="588"/>
      <c r="AQ342" s="588"/>
      <c r="AR342" s="588"/>
      <c r="AS342" s="588"/>
      <c r="AT342" s="588"/>
      <c r="AU342" s="588"/>
      <c r="AV342" s="588"/>
      <c r="AW342" s="9">
        <v>1</v>
      </c>
      <c r="AX342" s="242" t="s">
        <v>668</v>
      </c>
      <c r="AY342" s="588"/>
      <c r="AZ342" s="588"/>
      <c r="BA342" s="588"/>
      <c r="BB342" s="588"/>
      <c r="BC342" s="588"/>
      <c r="BD342" s="588"/>
      <c r="BE342" s="588"/>
      <c r="BF342" s="588"/>
      <c r="BG342" s="588"/>
      <c r="BH342" s="9">
        <v>1</v>
      </c>
      <c r="BI342" s="242" t="s">
        <v>668</v>
      </c>
      <c r="BJ342" s="490"/>
    </row>
    <row r="343" spans="1:62" s="16" customFormat="1" ht="4.5" hidden="1" customHeight="1">
      <c r="A343" s="517"/>
      <c r="B343" s="590" t="s">
        <v>519</v>
      </c>
      <c r="C343" s="121" t="s">
        <v>895</v>
      </c>
      <c r="D343" s="421" t="s">
        <v>30</v>
      </c>
      <c r="E343" s="421" t="s">
        <v>194</v>
      </c>
      <c r="F343" s="421"/>
      <c r="G343" s="588">
        <v>39</v>
      </c>
      <c r="H343" s="588"/>
      <c r="I343" s="9">
        <v>1</v>
      </c>
      <c r="J343" s="242" t="s">
        <v>17</v>
      </c>
      <c r="K343" s="588"/>
      <c r="L343" s="588"/>
      <c r="M343" s="588"/>
      <c r="N343" s="588"/>
      <c r="O343" s="588"/>
      <c r="P343" s="588"/>
      <c r="Q343" s="9">
        <v>1</v>
      </c>
      <c r="R343" s="242" t="s">
        <v>668</v>
      </c>
      <c r="S343" s="588"/>
      <c r="T343" s="588"/>
      <c r="U343" s="588"/>
      <c r="V343" s="588"/>
      <c r="W343" s="588"/>
      <c r="X343" s="588"/>
      <c r="Y343" s="588"/>
      <c r="Z343" s="9">
        <v>1</v>
      </c>
      <c r="AA343" s="242" t="s">
        <v>668</v>
      </c>
      <c r="AB343" s="242"/>
      <c r="AC343" s="588"/>
      <c r="AD343" s="588"/>
      <c r="AE343" s="588"/>
      <c r="AF343" s="588"/>
      <c r="AG343" s="588"/>
      <c r="AH343" s="588"/>
      <c r="AI343" s="588"/>
      <c r="AJ343" s="588"/>
      <c r="AK343" s="588"/>
      <c r="AL343" s="9">
        <v>1</v>
      </c>
      <c r="AM343" s="242" t="s">
        <v>668</v>
      </c>
      <c r="AN343" s="588"/>
      <c r="AO343" s="588"/>
      <c r="AP343" s="588"/>
      <c r="AQ343" s="588"/>
      <c r="AR343" s="588"/>
      <c r="AS343" s="588"/>
      <c r="AT343" s="588"/>
      <c r="AU343" s="588"/>
      <c r="AV343" s="588"/>
      <c r="AW343" s="9">
        <v>1</v>
      </c>
      <c r="AX343" s="242" t="s">
        <v>668</v>
      </c>
      <c r="AY343" s="588"/>
      <c r="AZ343" s="588"/>
      <c r="BA343" s="588"/>
      <c r="BB343" s="588"/>
      <c r="BC343" s="588"/>
      <c r="BD343" s="588"/>
      <c r="BE343" s="588"/>
      <c r="BF343" s="588"/>
      <c r="BG343" s="588"/>
      <c r="BH343" s="9">
        <v>1</v>
      </c>
      <c r="BI343" s="242" t="s">
        <v>668</v>
      </c>
      <c r="BJ343" s="490"/>
    </row>
    <row r="344" spans="1:62" s="18" customFormat="1" ht="4.5" hidden="1" customHeight="1">
      <c r="A344" s="517"/>
      <c r="B344" s="590" t="s">
        <v>519</v>
      </c>
      <c r="C344" s="421" t="s">
        <v>219</v>
      </c>
      <c r="D344" s="421" t="s">
        <v>220</v>
      </c>
      <c r="E344" s="421" t="s">
        <v>269</v>
      </c>
      <c r="F344" s="421"/>
      <c r="G344" s="588">
        <v>31</v>
      </c>
      <c r="H344" s="588"/>
      <c r="I344" s="9">
        <v>1</v>
      </c>
      <c r="J344" s="242" t="s">
        <v>17</v>
      </c>
      <c r="K344" s="588"/>
      <c r="L344" s="588"/>
      <c r="M344" s="588"/>
      <c r="N344" s="588"/>
      <c r="O344" s="588"/>
      <c r="P344" s="588"/>
      <c r="Q344" s="9"/>
      <c r="R344" s="242"/>
      <c r="S344" s="588"/>
      <c r="T344" s="588"/>
      <c r="U344" s="588"/>
      <c r="V344" s="588"/>
      <c r="W344" s="588"/>
      <c r="X344" s="588"/>
      <c r="Y344" s="588"/>
      <c r="Z344" s="9"/>
      <c r="AA344" s="242"/>
      <c r="AB344" s="242"/>
      <c r="AC344" s="588"/>
      <c r="AD344" s="588"/>
      <c r="AE344" s="588"/>
      <c r="AF344" s="588"/>
      <c r="AG344" s="588"/>
      <c r="AH344" s="588"/>
      <c r="AI344" s="588"/>
      <c r="AJ344" s="588"/>
      <c r="AK344" s="588"/>
      <c r="AL344" s="9"/>
      <c r="AM344" s="242"/>
      <c r="AN344" s="588"/>
      <c r="AO344" s="588"/>
      <c r="AP344" s="588"/>
      <c r="AQ344" s="588"/>
      <c r="AR344" s="588"/>
      <c r="AS344" s="588"/>
      <c r="AT344" s="588"/>
      <c r="AU344" s="588"/>
      <c r="AV344" s="588"/>
      <c r="AW344" s="9"/>
      <c r="AX344" s="242"/>
      <c r="AY344" s="588"/>
      <c r="AZ344" s="588"/>
      <c r="BA344" s="588"/>
      <c r="BB344" s="588"/>
      <c r="BC344" s="588"/>
      <c r="BD344" s="588"/>
      <c r="BE344" s="588"/>
      <c r="BF344" s="588"/>
      <c r="BG344" s="588"/>
      <c r="BH344" s="9"/>
      <c r="BI344" s="242"/>
      <c r="BJ344" s="490"/>
    </row>
    <row r="345" spans="1:62" s="18" customFormat="1" ht="4.5" hidden="1" customHeight="1">
      <c r="A345" s="517"/>
      <c r="B345" s="590" t="s">
        <v>519</v>
      </c>
      <c r="C345" s="421" t="s">
        <v>223</v>
      </c>
      <c r="D345" s="421" t="s">
        <v>94</v>
      </c>
      <c r="E345" s="421" t="s">
        <v>558</v>
      </c>
      <c r="F345" s="421"/>
      <c r="G345" s="588">
        <v>34</v>
      </c>
      <c r="H345" s="588"/>
      <c r="I345" s="9">
        <v>1</v>
      </c>
      <c r="J345" s="242" t="s">
        <v>17</v>
      </c>
      <c r="K345" s="588"/>
      <c r="L345" s="588"/>
      <c r="M345" s="588"/>
      <c r="N345" s="588"/>
      <c r="O345" s="588"/>
      <c r="P345" s="588"/>
      <c r="Q345" s="9">
        <v>1</v>
      </c>
      <c r="R345" s="242" t="s">
        <v>668</v>
      </c>
      <c r="S345" s="588"/>
      <c r="T345" s="588"/>
      <c r="U345" s="588"/>
      <c r="V345" s="588"/>
      <c r="W345" s="588"/>
      <c r="X345" s="588"/>
      <c r="Y345" s="588"/>
      <c r="Z345" s="9">
        <v>1</v>
      </c>
      <c r="AA345" s="242" t="s">
        <v>668</v>
      </c>
      <c r="AB345" s="242"/>
      <c r="AC345" s="588"/>
      <c r="AD345" s="588"/>
      <c r="AE345" s="588"/>
      <c r="AF345" s="588"/>
      <c r="AG345" s="588"/>
      <c r="AH345" s="588"/>
      <c r="AI345" s="588"/>
      <c r="AJ345" s="588"/>
      <c r="AK345" s="588"/>
      <c r="AL345" s="9">
        <v>1</v>
      </c>
      <c r="AM345" s="242" t="s">
        <v>668</v>
      </c>
      <c r="AN345" s="588"/>
      <c r="AO345" s="588"/>
      <c r="AP345" s="588"/>
      <c r="AQ345" s="588"/>
      <c r="AR345" s="588"/>
      <c r="AS345" s="588"/>
      <c r="AT345" s="588"/>
      <c r="AU345" s="588"/>
      <c r="AV345" s="588"/>
      <c r="AW345" s="9">
        <v>1</v>
      </c>
      <c r="AX345" s="242" t="s">
        <v>668</v>
      </c>
      <c r="AY345" s="588"/>
      <c r="AZ345" s="588"/>
      <c r="BA345" s="588"/>
      <c r="BB345" s="588"/>
      <c r="BC345" s="588"/>
      <c r="BD345" s="588"/>
      <c r="BE345" s="588"/>
      <c r="BF345" s="588"/>
      <c r="BG345" s="588"/>
      <c r="BH345" s="9">
        <v>1</v>
      </c>
      <c r="BI345" s="242" t="s">
        <v>668</v>
      </c>
      <c r="BJ345" s="491"/>
    </row>
    <row r="346" spans="1:62" s="16" customFormat="1" ht="4.5" hidden="1" customHeight="1">
      <c r="A346" s="517"/>
      <c r="B346" s="590" t="s">
        <v>519</v>
      </c>
      <c r="C346" s="7" t="s">
        <v>224</v>
      </c>
      <c r="D346" s="95" t="s">
        <v>9</v>
      </c>
      <c r="E346" s="95" t="s">
        <v>558</v>
      </c>
      <c r="F346" s="123" t="s">
        <v>717</v>
      </c>
      <c r="G346" s="588">
        <v>15</v>
      </c>
      <c r="H346" s="7"/>
      <c r="I346" s="9">
        <v>1</v>
      </c>
      <c r="J346" s="242" t="s">
        <v>17</v>
      </c>
      <c r="K346" s="7"/>
      <c r="L346" s="7"/>
      <c r="M346" s="7"/>
      <c r="N346" s="7"/>
      <c r="O346" s="7"/>
      <c r="P346" s="7"/>
      <c r="Q346" s="9">
        <v>1</v>
      </c>
      <c r="R346" s="242" t="s">
        <v>668</v>
      </c>
      <c r="S346" s="7"/>
      <c r="T346" s="7"/>
      <c r="U346" s="7"/>
      <c r="V346" s="7"/>
      <c r="W346" s="7"/>
      <c r="X346" s="7"/>
      <c r="Y346" s="7"/>
      <c r="Z346" s="9">
        <v>1</v>
      </c>
      <c r="AA346" s="242" t="s">
        <v>668</v>
      </c>
      <c r="AB346" s="242"/>
      <c r="AC346" s="7"/>
      <c r="AD346" s="7"/>
      <c r="AE346" s="7"/>
      <c r="AF346" s="7"/>
      <c r="AG346" s="7"/>
      <c r="AH346" s="7"/>
      <c r="AI346" s="7"/>
      <c r="AJ346" s="7"/>
      <c r="AK346" s="7"/>
      <c r="AL346" s="9">
        <v>1</v>
      </c>
      <c r="AM346" s="242" t="s">
        <v>668</v>
      </c>
      <c r="AN346" s="7"/>
      <c r="AO346" s="7"/>
      <c r="AP346" s="7"/>
      <c r="AQ346" s="7"/>
      <c r="AR346" s="7"/>
      <c r="AS346" s="7"/>
      <c r="AT346" s="7"/>
      <c r="AU346" s="7"/>
      <c r="AV346" s="7"/>
      <c r="AW346" s="9">
        <v>1</v>
      </c>
      <c r="AX346" s="242" t="s">
        <v>668</v>
      </c>
      <c r="AY346" s="7"/>
      <c r="AZ346" s="7"/>
      <c r="BA346" s="7"/>
      <c r="BB346" s="7"/>
      <c r="BC346" s="7"/>
      <c r="BD346" s="7"/>
      <c r="BE346" s="7"/>
      <c r="BF346" s="7"/>
      <c r="BG346" s="7"/>
      <c r="BH346" s="9">
        <v>1</v>
      </c>
      <c r="BI346" s="242" t="s">
        <v>668</v>
      </c>
      <c r="BJ346" s="491"/>
    </row>
    <row r="347" spans="1:62" s="16" customFormat="1" ht="4.5" hidden="1" customHeight="1">
      <c r="A347" s="517">
        <v>608</v>
      </c>
      <c r="B347" s="590" t="s">
        <v>519</v>
      </c>
      <c r="C347" s="7" t="s">
        <v>224</v>
      </c>
      <c r="D347" s="95" t="s">
        <v>9</v>
      </c>
      <c r="E347" s="95" t="s">
        <v>558</v>
      </c>
      <c r="F347" s="123" t="s">
        <v>717</v>
      </c>
      <c r="G347" s="7"/>
      <c r="H347" s="588">
        <v>1</v>
      </c>
      <c r="I347" s="9">
        <v>0</v>
      </c>
      <c r="J347" s="242" t="s">
        <v>532</v>
      </c>
      <c r="K347" s="588">
        <v>1</v>
      </c>
      <c r="L347" s="588">
        <f>1-1</f>
        <v>0</v>
      </c>
      <c r="M347" s="588"/>
      <c r="N347" s="588"/>
      <c r="O347" s="588"/>
      <c r="P347" s="588">
        <v>1</v>
      </c>
      <c r="Q347" s="9">
        <v>0</v>
      </c>
      <c r="R347" s="242" t="s">
        <v>711</v>
      </c>
      <c r="S347" s="588"/>
      <c r="T347" s="588"/>
      <c r="U347" s="588">
        <f>1-1</f>
        <v>0</v>
      </c>
      <c r="V347" s="588"/>
      <c r="W347" s="588"/>
      <c r="X347" s="588"/>
      <c r="Y347" s="588"/>
      <c r="Z347" s="9">
        <v>0</v>
      </c>
      <c r="AA347" s="242" t="s">
        <v>711</v>
      </c>
      <c r="AB347" s="242"/>
      <c r="AC347" s="588"/>
      <c r="AD347" s="588"/>
      <c r="AE347" s="588">
        <f>1-1</f>
        <v>0</v>
      </c>
      <c r="AF347" s="588"/>
      <c r="AG347" s="588"/>
      <c r="AH347" s="588"/>
      <c r="AI347" s="588"/>
      <c r="AJ347" s="588"/>
      <c r="AK347" s="588"/>
      <c r="AL347" s="9">
        <v>0</v>
      </c>
      <c r="AM347" s="242" t="s">
        <v>711</v>
      </c>
      <c r="AN347" s="588"/>
      <c r="AO347" s="588"/>
      <c r="AP347" s="588">
        <f>1-1</f>
        <v>0</v>
      </c>
      <c r="AQ347" s="588"/>
      <c r="AR347" s="588"/>
      <c r="AS347" s="588"/>
      <c r="AT347" s="588"/>
      <c r="AU347" s="588"/>
      <c r="AV347" s="588"/>
      <c r="AW347" s="9">
        <v>0</v>
      </c>
      <c r="AX347" s="242" t="s">
        <v>711</v>
      </c>
      <c r="AY347" s="588"/>
      <c r="AZ347" s="588"/>
      <c r="BA347" s="588">
        <f>1-1</f>
        <v>0</v>
      </c>
      <c r="BB347" s="588"/>
      <c r="BC347" s="588"/>
      <c r="BD347" s="588"/>
      <c r="BE347" s="588"/>
      <c r="BF347" s="588"/>
      <c r="BG347" s="588"/>
      <c r="BH347" s="9">
        <v>0</v>
      </c>
      <c r="BI347" s="242" t="s">
        <v>711</v>
      </c>
      <c r="BJ347" s="490"/>
    </row>
    <row r="348" spans="1:62" s="16" customFormat="1" ht="4.5" hidden="1" customHeight="1">
      <c r="A348" s="517"/>
      <c r="B348" s="590" t="s">
        <v>519</v>
      </c>
      <c r="C348" s="242" t="s">
        <v>225</v>
      </c>
      <c r="D348" s="421" t="s">
        <v>226</v>
      </c>
      <c r="E348" s="421" t="s">
        <v>222</v>
      </c>
      <c r="F348" s="421"/>
      <c r="G348" s="588">
        <v>19</v>
      </c>
      <c r="H348" s="588"/>
      <c r="I348" s="9">
        <v>1</v>
      </c>
      <c r="J348" s="242" t="s">
        <v>17</v>
      </c>
      <c r="K348" s="588"/>
      <c r="L348" s="588"/>
      <c r="M348" s="588"/>
      <c r="N348" s="588"/>
      <c r="O348" s="588"/>
      <c r="P348" s="588"/>
      <c r="Q348" s="9">
        <v>1</v>
      </c>
      <c r="R348" s="242" t="s">
        <v>668</v>
      </c>
      <c r="S348" s="588"/>
      <c r="T348" s="588"/>
      <c r="U348" s="588"/>
      <c r="V348" s="588"/>
      <c r="W348" s="588"/>
      <c r="X348" s="588"/>
      <c r="Y348" s="588"/>
      <c r="Z348" s="9">
        <v>1</v>
      </c>
      <c r="AA348" s="242" t="s">
        <v>668</v>
      </c>
      <c r="AB348" s="242"/>
      <c r="AC348" s="588"/>
      <c r="AD348" s="588"/>
      <c r="AE348" s="588"/>
      <c r="AF348" s="588"/>
      <c r="AG348" s="588"/>
      <c r="AH348" s="588"/>
      <c r="AI348" s="588"/>
      <c r="AJ348" s="588"/>
      <c r="AK348" s="588"/>
      <c r="AL348" s="9">
        <v>1</v>
      </c>
      <c r="AM348" s="242" t="s">
        <v>668</v>
      </c>
      <c r="AN348" s="588"/>
      <c r="AO348" s="588"/>
      <c r="AP348" s="588"/>
      <c r="AQ348" s="588"/>
      <c r="AR348" s="588"/>
      <c r="AS348" s="588"/>
      <c r="AT348" s="588"/>
      <c r="AU348" s="588"/>
      <c r="AV348" s="588"/>
      <c r="AW348" s="9">
        <v>1</v>
      </c>
      <c r="AX348" s="242" t="s">
        <v>668</v>
      </c>
      <c r="AY348" s="588"/>
      <c r="AZ348" s="588"/>
      <c r="BA348" s="588"/>
      <c r="BB348" s="588"/>
      <c r="BC348" s="588"/>
      <c r="BD348" s="588"/>
      <c r="BE348" s="588"/>
      <c r="BF348" s="588"/>
      <c r="BG348" s="588"/>
      <c r="BH348" s="9">
        <v>1</v>
      </c>
      <c r="BI348" s="242" t="s">
        <v>668</v>
      </c>
      <c r="BJ348" s="490"/>
    </row>
    <row r="349" spans="1:62" s="16" customFormat="1" ht="4.5" hidden="1" customHeight="1">
      <c r="A349" s="517"/>
      <c r="B349" s="590" t="s">
        <v>519</v>
      </c>
      <c r="C349" s="95" t="s">
        <v>227</v>
      </c>
      <c r="D349" s="95" t="s">
        <v>228</v>
      </c>
      <c r="E349" s="95" t="s">
        <v>229</v>
      </c>
      <c r="F349" s="123" t="s">
        <v>698</v>
      </c>
      <c r="G349" s="588">
        <f>62</f>
        <v>62</v>
      </c>
      <c r="H349" s="7"/>
      <c r="I349" s="9">
        <v>1</v>
      </c>
      <c r="J349" s="242" t="s">
        <v>17</v>
      </c>
      <c r="K349" s="7"/>
      <c r="L349" s="7"/>
      <c r="M349" s="7"/>
      <c r="N349" s="7"/>
      <c r="O349" s="7"/>
      <c r="P349" s="7"/>
      <c r="Q349" s="9"/>
      <c r="R349" s="242"/>
      <c r="S349" s="7"/>
      <c r="T349" s="7"/>
      <c r="U349" s="7"/>
      <c r="V349" s="7"/>
      <c r="W349" s="7"/>
      <c r="X349" s="7"/>
      <c r="Y349" s="7"/>
      <c r="Z349" s="9"/>
      <c r="AA349" s="242"/>
      <c r="AB349" s="242"/>
      <c r="AC349" s="7"/>
      <c r="AD349" s="7"/>
      <c r="AE349" s="7"/>
      <c r="AF349" s="7"/>
      <c r="AG349" s="7"/>
      <c r="AH349" s="7"/>
      <c r="AI349" s="7"/>
      <c r="AJ349" s="7"/>
      <c r="AK349" s="7"/>
      <c r="AL349" s="9"/>
      <c r="AM349" s="242"/>
      <c r="AN349" s="7"/>
      <c r="AO349" s="7"/>
      <c r="AP349" s="7"/>
      <c r="AQ349" s="7"/>
      <c r="AR349" s="7"/>
      <c r="AS349" s="7"/>
      <c r="AT349" s="7"/>
      <c r="AU349" s="7"/>
      <c r="AV349" s="7"/>
      <c r="AW349" s="9"/>
      <c r="AX349" s="242"/>
      <c r="AY349" s="7"/>
      <c r="AZ349" s="7"/>
      <c r="BA349" s="7"/>
      <c r="BB349" s="7"/>
      <c r="BC349" s="7"/>
      <c r="BD349" s="7"/>
      <c r="BE349" s="7"/>
      <c r="BF349" s="7"/>
      <c r="BG349" s="7"/>
      <c r="BH349" s="9"/>
      <c r="BI349" s="242"/>
      <c r="BJ349" s="490"/>
    </row>
    <row r="350" spans="1:62" s="16" customFormat="1" ht="21.75" hidden="1" customHeight="1">
      <c r="A350" s="517"/>
      <c r="B350" s="590" t="s">
        <v>519</v>
      </c>
      <c r="C350" s="95" t="s">
        <v>227</v>
      </c>
      <c r="D350" s="95" t="s">
        <v>228</v>
      </c>
      <c r="E350" s="95" t="s">
        <v>229</v>
      </c>
      <c r="F350" s="123" t="s">
        <v>698</v>
      </c>
      <c r="G350" s="7"/>
      <c r="H350" s="588">
        <v>28</v>
      </c>
      <c r="I350" s="9">
        <v>0</v>
      </c>
      <c r="J350" s="242" t="s">
        <v>532</v>
      </c>
      <c r="K350" s="588">
        <v>28</v>
      </c>
      <c r="L350" s="25">
        <v>28</v>
      </c>
      <c r="M350" s="588"/>
      <c r="N350" s="588"/>
      <c r="O350" s="588"/>
      <c r="P350" s="588"/>
      <c r="Q350" s="9">
        <v>0</v>
      </c>
      <c r="R350" s="242" t="s">
        <v>532</v>
      </c>
      <c r="S350" s="25"/>
      <c r="T350" s="588"/>
      <c r="U350" s="25">
        <v>28</v>
      </c>
      <c r="V350" s="588"/>
      <c r="W350" s="588"/>
      <c r="X350" s="588"/>
      <c r="Y350" s="588"/>
      <c r="Z350" s="9">
        <v>0</v>
      </c>
      <c r="AA350" s="242" t="s">
        <v>532</v>
      </c>
      <c r="AB350" s="242"/>
      <c r="AC350" s="588">
        <f>28-13</f>
        <v>15</v>
      </c>
      <c r="AD350" s="469"/>
      <c r="AE350" s="25"/>
      <c r="AF350" s="588">
        <f>28-13</f>
        <v>15</v>
      </c>
      <c r="AG350" s="588"/>
      <c r="AH350" s="588"/>
      <c r="AI350" s="588"/>
      <c r="AJ350" s="588"/>
      <c r="AK350" s="588"/>
      <c r="AL350" s="9">
        <v>0.5242</v>
      </c>
      <c r="AM350" s="242" t="s">
        <v>41</v>
      </c>
      <c r="AN350" s="588">
        <f>28-13</f>
        <v>15</v>
      </c>
      <c r="AO350" s="469"/>
      <c r="AP350" s="25"/>
      <c r="AQ350" s="588"/>
      <c r="AR350" s="588">
        <f>28-13</f>
        <v>15</v>
      </c>
      <c r="AS350" s="588"/>
      <c r="AT350" s="588"/>
      <c r="AU350" s="588"/>
      <c r="AV350" s="588"/>
      <c r="AW350" s="9">
        <v>1</v>
      </c>
      <c r="AX350" s="242" t="s">
        <v>668</v>
      </c>
      <c r="AY350" s="588"/>
      <c r="AZ350" s="588"/>
      <c r="BA350" s="25"/>
      <c r="BB350" s="588"/>
      <c r="BC350" s="588"/>
      <c r="BD350" s="588"/>
      <c r="BE350" s="588"/>
      <c r="BF350" s="588"/>
      <c r="BG350" s="588"/>
      <c r="BH350" s="9">
        <v>1</v>
      </c>
      <c r="BI350" s="242" t="s">
        <v>668</v>
      </c>
      <c r="BJ350" s="498" t="s">
        <v>1209</v>
      </c>
    </row>
    <row r="351" spans="1:62" s="16" customFormat="1" ht="21.75" customHeight="1">
      <c r="A351" s="517"/>
      <c r="B351" s="590" t="s">
        <v>519</v>
      </c>
      <c r="C351" s="95" t="s">
        <v>227</v>
      </c>
      <c r="D351" s="95" t="s">
        <v>228</v>
      </c>
      <c r="E351" s="95" t="s">
        <v>229</v>
      </c>
      <c r="F351" s="123" t="s">
        <v>698</v>
      </c>
      <c r="G351" s="7"/>
      <c r="H351" s="25"/>
      <c r="I351" s="9"/>
      <c r="J351" s="242"/>
      <c r="K351" s="588"/>
      <c r="L351" s="25"/>
      <c r="M351" s="588"/>
      <c r="N351" s="588"/>
      <c r="O351" s="588"/>
      <c r="P351" s="588"/>
      <c r="Q351" s="9"/>
      <c r="R351" s="242"/>
      <c r="S351" s="25"/>
      <c r="T351" s="588"/>
      <c r="U351" s="25"/>
      <c r="V351" s="588"/>
      <c r="W351" s="588"/>
      <c r="X351" s="588"/>
      <c r="Y351" s="588"/>
      <c r="Z351" s="9"/>
      <c r="AA351" s="242"/>
      <c r="AB351" s="242"/>
      <c r="AC351" s="588">
        <v>13</v>
      </c>
      <c r="AD351" s="469"/>
      <c r="AE351" s="588">
        <v>13</v>
      </c>
      <c r="AF351" s="588"/>
      <c r="AG351" s="588"/>
      <c r="AH351" s="588"/>
      <c r="AI351" s="588"/>
      <c r="AJ351" s="588"/>
      <c r="AK351" s="588"/>
      <c r="AL351" s="9">
        <v>0</v>
      </c>
      <c r="AM351" s="242" t="s">
        <v>532</v>
      </c>
      <c r="AN351" s="588">
        <v>13</v>
      </c>
      <c r="AO351" s="469"/>
      <c r="AP351" s="588">
        <v>13</v>
      </c>
      <c r="AQ351" s="588"/>
      <c r="AR351" s="588"/>
      <c r="AS351" s="588"/>
      <c r="AT351" s="588"/>
      <c r="AU351" s="588"/>
      <c r="AV351" s="588"/>
      <c r="AW351" s="9">
        <v>0</v>
      </c>
      <c r="AX351" s="242" t="s">
        <v>532</v>
      </c>
      <c r="AY351" s="588"/>
      <c r="AZ351" s="588">
        <v>13</v>
      </c>
      <c r="BA351" s="588"/>
      <c r="BB351" s="588">
        <v>13</v>
      </c>
      <c r="BC351" s="588"/>
      <c r="BD351" s="588"/>
      <c r="BE351" s="588"/>
      <c r="BF351" s="588"/>
      <c r="BG351" s="588"/>
      <c r="BH351" s="9">
        <v>0.61899999999999999</v>
      </c>
      <c r="BI351" s="242" t="s">
        <v>41</v>
      </c>
      <c r="BJ351" s="498" t="s">
        <v>1209</v>
      </c>
    </row>
    <row r="352" spans="1:62" s="16" customFormat="1" ht="4.5" hidden="1" customHeight="1">
      <c r="A352" s="517"/>
      <c r="B352" s="590" t="s">
        <v>519</v>
      </c>
      <c r="C352" s="242" t="s">
        <v>230</v>
      </c>
      <c r="D352" s="421" t="s">
        <v>5</v>
      </c>
      <c r="E352" s="421" t="s">
        <v>557</v>
      </c>
      <c r="F352" s="421"/>
      <c r="G352" s="588">
        <v>10</v>
      </c>
      <c r="H352" s="588"/>
      <c r="I352" s="9">
        <v>1</v>
      </c>
      <c r="J352" s="242" t="s">
        <v>17</v>
      </c>
      <c r="K352" s="588"/>
      <c r="L352" s="588"/>
      <c r="M352" s="588"/>
      <c r="N352" s="588"/>
      <c r="O352" s="588"/>
      <c r="P352" s="588"/>
      <c r="Q352" s="9">
        <v>1</v>
      </c>
      <c r="R352" s="242" t="s">
        <v>668</v>
      </c>
      <c r="S352" s="588"/>
      <c r="T352" s="588"/>
      <c r="U352" s="588"/>
      <c r="V352" s="588"/>
      <c r="W352" s="588"/>
      <c r="X352" s="588"/>
      <c r="Y352" s="588"/>
      <c r="Z352" s="9">
        <v>1</v>
      </c>
      <c r="AA352" s="242" t="s">
        <v>668</v>
      </c>
      <c r="AB352" s="242"/>
      <c r="AC352" s="588"/>
      <c r="AD352" s="588"/>
      <c r="AE352" s="588"/>
      <c r="AF352" s="588"/>
      <c r="AG352" s="588"/>
      <c r="AH352" s="588"/>
      <c r="AI352" s="588"/>
      <c r="AJ352" s="588"/>
      <c r="AK352" s="588"/>
      <c r="AL352" s="9">
        <v>1</v>
      </c>
      <c r="AM352" s="242" t="s">
        <v>668</v>
      </c>
      <c r="AN352" s="588"/>
      <c r="AO352" s="588"/>
      <c r="AP352" s="588"/>
      <c r="AQ352" s="588"/>
      <c r="AR352" s="588"/>
      <c r="AS352" s="588"/>
      <c r="AT352" s="588"/>
      <c r="AU352" s="588"/>
      <c r="AV352" s="588"/>
      <c r="AW352" s="9">
        <v>1</v>
      </c>
      <c r="AX352" s="242" t="s">
        <v>668</v>
      </c>
      <c r="AY352" s="588"/>
      <c r="AZ352" s="588"/>
      <c r="BA352" s="588"/>
      <c r="BB352" s="588"/>
      <c r="BC352" s="588"/>
      <c r="BD352" s="588"/>
      <c r="BE352" s="588"/>
      <c r="BF352" s="588"/>
      <c r="BG352" s="588"/>
      <c r="BH352" s="9">
        <v>1</v>
      </c>
      <c r="BI352" s="242" t="s">
        <v>668</v>
      </c>
      <c r="BJ352" s="490"/>
    </row>
    <row r="353" spans="1:62" s="16" customFormat="1" ht="4.5" hidden="1" customHeight="1">
      <c r="A353" s="517"/>
      <c r="B353" s="590" t="s">
        <v>519</v>
      </c>
      <c r="C353" s="242" t="s">
        <v>231</v>
      </c>
      <c r="D353" s="421" t="s">
        <v>9</v>
      </c>
      <c r="E353" s="421" t="s">
        <v>232</v>
      </c>
      <c r="F353" s="421"/>
      <c r="G353" s="588">
        <v>17</v>
      </c>
      <c r="H353" s="588"/>
      <c r="I353" s="9">
        <v>1</v>
      </c>
      <c r="J353" s="242" t="s">
        <v>17</v>
      </c>
      <c r="K353" s="588"/>
      <c r="L353" s="588"/>
      <c r="M353" s="588"/>
      <c r="N353" s="588"/>
      <c r="O353" s="588"/>
      <c r="P353" s="588"/>
      <c r="Q353" s="9">
        <v>1</v>
      </c>
      <c r="R353" s="242" t="s">
        <v>668</v>
      </c>
      <c r="S353" s="588"/>
      <c r="T353" s="588"/>
      <c r="U353" s="588"/>
      <c r="V353" s="588"/>
      <c r="W353" s="588"/>
      <c r="X353" s="588"/>
      <c r="Y353" s="588"/>
      <c r="Z353" s="9">
        <v>1</v>
      </c>
      <c r="AA353" s="242" t="s">
        <v>668</v>
      </c>
      <c r="AB353" s="242"/>
      <c r="AC353" s="588"/>
      <c r="AD353" s="588"/>
      <c r="AE353" s="588"/>
      <c r="AF353" s="588"/>
      <c r="AG353" s="588"/>
      <c r="AH353" s="588"/>
      <c r="AI353" s="588"/>
      <c r="AJ353" s="588"/>
      <c r="AK353" s="588"/>
      <c r="AL353" s="9">
        <v>1</v>
      </c>
      <c r="AM353" s="242" t="s">
        <v>668</v>
      </c>
      <c r="AN353" s="588"/>
      <c r="AO353" s="588"/>
      <c r="AP353" s="588"/>
      <c r="AQ353" s="588"/>
      <c r="AR353" s="588"/>
      <c r="AS353" s="588"/>
      <c r="AT353" s="588"/>
      <c r="AU353" s="588"/>
      <c r="AV353" s="588"/>
      <c r="AW353" s="9">
        <v>1</v>
      </c>
      <c r="AX353" s="242" t="s">
        <v>668</v>
      </c>
      <c r="AY353" s="588"/>
      <c r="AZ353" s="588"/>
      <c r="BA353" s="588"/>
      <c r="BB353" s="588"/>
      <c r="BC353" s="588"/>
      <c r="BD353" s="588"/>
      <c r="BE353" s="588"/>
      <c r="BF353" s="588"/>
      <c r="BG353" s="588"/>
      <c r="BH353" s="9">
        <v>1</v>
      </c>
      <c r="BI353" s="242" t="s">
        <v>668</v>
      </c>
      <c r="BJ353" s="490"/>
    </row>
    <row r="354" spans="1:62" s="16" customFormat="1" ht="4.5" hidden="1" customHeight="1">
      <c r="A354" s="517"/>
      <c r="B354" s="590" t="s">
        <v>519</v>
      </c>
      <c r="C354" s="242" t="s">
        <v>233</v>
      </c>
      <c r="D354" s="421" t="s">
        <v>33</v>
      </c>
      <c r="E354" s="421" t="s">
        <v>222</v>
      </c>
      <c r="F354" s="421"/>
      <c r="G354" s="588">
        <v>24</v>
      </c>
      <c r="H354" s="588"/>
      <c r="I354" s="9">
        <v>1</v>
      </c>
      <c r="J354" s="242" t="s">
        <v>17</v>
      </c>
      <c r="K354" s="588"/>
      <c r="L354" s="588"/>
      <c r="M354" s="588"/>
      <c r="N354" s="588"/>
      <c r="O354" s="588"/>
      <c r="P354" s="588"/>
      <c r="Q354" s="9">
        <v>1</v>
      </c>
      <c r="R354" s="242" t="s">
        <v>668</v>
      </c>
      <c r="S354" s="588"/>
      <c r="T354" s="588"/>
      <c r="U354" s="588"/>
      <c r="V354" s="588"/>
      <c r="W354" s="588"/>
      <c r="X354" s="588"/>
      <c r="Y354" s="588"/>
      <c r="Z354" s="9">
        <v>1</v>
      </c>
      <c r="AA354" s="242" t="s">
        <v>668</v>
      </c>
      <c r="AB354" s="242"/>
      <c r="AC354" s="588"/>
      <c r="AD354" s="588"/>
      <c r="AE354" s="588"/>
      <c r="AF354" s="588"/>
      <c r="AG354" s="588"/>
      <c r="AH354" s="588"/>
      <c r="AI354" s="588"/>
      <c r="AJ354" s="588"/>
      <c r="AK354" s="588"/>
      <c r="AL354" s="9">
        <v>1</v>
      </c>
      <c r="AM354" s="242" t="s">
        <v>668</v>
      </c>
      <c r="AN354" s="588"/>
      <c r="AO354" s="588"/>
      <c r="AP354" s="588"/>
      <c r="AQ354" s="588"/>
      <c r="AR354" s="588"/>
      <c r="AS354" s="588"/>
      <c r="AT354" s="588"/>
      <c r="AU354" s="588"/>
      <c r="AV354" s="588"/>
      <c r="AW354" s="9">
        <v>1</v>
      </c>
      <c r="AX354" s="242" t="s">
        <v>668</v>
      </c>
      <c r="AY354" s="588"/>
      <c r="AZ354" s="588"/>
      <c r="BA354" s="588"/>
      <c r="BB354" s="588"/>
      <c r="BC354" s="588"/>
      <c r="BD354" s="588"/>
      <c r="BE354" s="588"/>
      <c r="BF354" s="588"/>
      <c r="BG354" s="588"/>
      <c r="BH354" s="9">
        <v>1</v>
      </c>
      <c r="BI354" s="242" t="s">
        <v>668</v>
      </c>
      <c r="BJ354" s="490"/>
    </row>
    <row r="355" spans="1:62" s="16" customFormat="1" ht="4.5" hidden="1" customHeight="1">
      <c r="A355" s="517"/>
      <c r="B355" s="590" t="s">
        <v>519</v>
      </c>
      <c r="C355" s="242" t="s">
        <v>234</v>
      </c>
      <c r="D355" s="421" t="s">
        <v>235</v>
      </c>
      <c r="E355" s="421" t="s">
        <v>222</v>
      </c>
      <c r="F355" s="421"/>
      <c r="G355" s="588">
        <v>22</v>
      </c>
      <c r="H355" s="588" t="s">
        <v>0</v>
      </c>
      <c r="I355" s="9">
        <v>1</v>
      </c>
      <c r="J355" s="242" t="s">
        <v>17</v>
      </c>
      <c r="K355" s="588" t="s">
        <v>0</v>
      </c>
      <c r="L355" s="588"/>
      <c r="M355" s="588"/>
      <c r="N355" s="588" t="s">
        <v>0</v>
      </c>
      <c r="O355" s="588"/>
      <c r="P355" s="588"/>
      <c r="Q355" s="9">
        <v>1</v>
      </c>
      <c r="R355" s="242" t="s">
        <v>668</v>
      </c>
      <c r="S355" s="588"/>
      <c r="T355" s="588"/>
      <c r="U355" s="588"/>
      <c r="V355" s="588"/>
      <c r="W355" s="588"/>
      <c r="X355" s="588"/>
      <c r="Y355" s="588"/>
      <c r="Z355" s="9">
        <v>1</v>
      </c>
      <c r="AA355" s="242" t="s">
        <v>668</v>
      </c>
      <c r="AB355" s="242"/>
      <c r="AC355" s="588"/>
      <c r="AD355" s="588"/>
      <c r="AE355" s="588"/>
      <c r="AF355" s="588"/>
      <c r="AG355" s="588"/>
      <c r="AH355" s="588"/>
      <c r="AI355" s="588"/>
      <c r="AJ355" s="588"/>
      <c r="AK355" s="588"/>
      <c r="AL355" s="9">
        <v>1</v>
      </c>
      <c r="AM355" s="242" t="s">
        <v>668</v>
      </c>
      <c r="AN355" s="588"/>
      <c r="AO355" s="588"/>
      <c r="AP355" s="588"/>
      <c r="AQ355" s="588"/>
      <c r="AR355" s="588"/>
      <c r="AS355" s="588"/>
      <c r="AT355" s="588"/>
      <c r="AU355" s="588"/>
      <c r="AV355" s="588"/>
      <c r="AW355" s="9">
        <v>1</v>
      </c>
      <c r="AX355" s="242" t="s">
        <v>668</v>
      </c>
      <c r="AY355" s="588"/>
      <c r="AZ355" s="588"/>
      <c r="BA355" s="588"/>
      <c r="BB355" s="588"/>
      <c r="BC355" s="588"/>
      <c r="BD355" s="588"/>
      <c r="BE355" s="588"/>
      <c r="BF355" s="588"/>
      <c r="BG355" s="588"/>
      <c r="BH355" s="9">
        <v>1</v>
      </c>
      <c r="BI355" s="242" t="s">
        <v>668</v>
      </c>
      <c r="BJ355" s="490"/>
    </row>
    <row r="356" spans="1:62" s="16" customFormat="1" ht="4.5" hidden="1" customHeight="1">
      <c r="A356" s="517"/>
      <c r="B356" s="590" t="s">
        <v>519</v>
      </c>
      <c r="C356" s="242" t="s">
        <v>236</v>
      </c>
      <c r="D356" s="421" t="s">
        <v>64</v>
      </c>
      <c r="E356" s="421" t="s">
        <v>222</v>
      </c>
      <c r="F356" s="421"/>
      <c r="G356" s="588">
        <v>13</v>
      </c>
      <c r="H356" s="588"/>
      <c r="I356" s="9">
        <v>1</v>
      </c>
      <c r="J356" s="242" t="s">
        <v>17</v>
      </c>
      <c r="K356" s="588"/>
      <c r="L356" s="588"/>
      <c r="M356" s="588"/>
      <c r="N356" s="588"/>
      <c r="O356" s="588"/>
      <c r="P356" s="588"/>
      <c r="Q356" s="9">
        <v>1</v>
      </c>
      <c r="R356" s="242" t="s">
        <v>668</v>
      </c>
      <c r="S356" s="588"/>
      <c r="T356" s="588"/>
      <c r="U356" s="588"/>
      <c r="V356" s="588"/>
      <c r="W356" s="588"/>
      <c r="X356" s="588"/>
      <c r="Y356" s="588"/>
      <c r="Z356" s="9">
        <v>1</v>
      </c>
      <c r="AA356" s="242" t="s">
        <v>668</v>
      </c>
      <c r="AB356" s="242"/>
      <c r="AC356" s="588"/>
      <c r="AD356" s="588"/>
      <c r="AE356" s="588"/>
      <c r="AF356" s="588"/>
      <c r="AG356" s="588"/>
      <c r="AH356" s="588"/>
      <c r="AI356" s="588"/>
      <c r="AJ356" s="588"/>
      <c r="AK356" s="588"/>
      <c r="AL356" s="9">
        <v>1</v>
      </c>
      <c r="AM356" s="242" t="s">
        <v>668</v>
      </c>
      <c r="AN356" s="588"/>
      <c r="AO356" s="588"/>
      <c r="AP356" s="588"/>
      <c r="AQ356" s="588"/>
      <c r="AR356" s="588"/>
      <c r="AS356" s="588"/>
      <c r="AT356" s="588"/>
      <c r="AU356" s="588"/>
      <c r="AV356" s="588"/>
      <c r="AW356" s="9">
        <v>1</v>
      </c>
      <c r="AX356" s="242" t="s">
        <v>668</v>
      </c>
      <c r="AY356" s="588"/>
      <c r="AZ356" s="588"/>
      <c r="BA356" s="588"/>
      <c r="BB356" s="588"/>
      <c r="BC356" s="588"/>
      <c r="BD356" s="588"/>
      <c r="BE356" s="588"/>
      <c r="BF356" s="588"/>
      <c r="BG356" s="588"/>
      <c r="BH356" s="9">
        <v>1</v>
      </c>
      <c r="BI356" s="242" t="s">
        <v>668</v>
      </c>
      <c r="BJ356" s="490"/>
    </row>
    <row r="357" spans="1:62" s="16" customFormat="1" ht="4.5" hidden="1" customHeight="1">
      <c r="A357" s="517"/>
      <c r="B357" s="590" t="s">
        <v>519</v>
      </c>
      <c r="C357" s="242" t="s">
        <v>237</v>
      </c>
      <c r="D357" s="421" t="s">
        <v>94</v>
      </c>
      <c r="E357" s="421" t="s">
        <v>269</v>
      </c>
      <c r="F357" s="421"/>
      <c r="G357" s="588">
        <v>48</v>
      </c>
      <c r="H357" s="588"/>
      <c r="I357" s="9">
        <v>1</v>
      </c>
      <c r="J357" s="242" t="s">
        <v>17</v>
      </c>
      <c r="K357" s="588"/>
      <c r="L357" s="588"/>
      <c r="M357" s="588"/>
      <c r="N357" s="588"/>
      <c r="O357" s="588"/>
      <c r="P357" s="588"/>
      <c r="Q357" s="9">
        <v>1</v>
      </c>
      <c r="R357" s="242" t="s">
        <v>668</v>
      </c>
      <c r="S357" s="588"/>
      <c r="T357" s="588"/>
      <c r="U357" s="588"/>
      <c r="V357" s="588"/>
      <c r="W357" s="588"/>
      <c r="X357" s="588"/>
      <c r="Y357" s="588"/>
      <c r="Z357" s="9">
        <v>1</v>
      </c>
      <c r="AA357" s="242" t="s">
        <v>668</v>
      </c>
      <c r="AB357" s="242"/>
      <c r="AC357" s="588"/>
      <c r="AD357" s="588"/>
      <c r="AE357" s="588"/>
      <c r="AF357" s="588"/>
      <c r="AG357" s="588"/>
      <c r="AH357" s="588"/>
      <c r="AI357" s="588"/>
      <c r="AJ357" s="588"/>
      <c r="AK357" s="588"/>
      <c r="AL357" s="9">
        <v>1</v>
      </c>
      <c r="AM357" s="242" t="s">
        <v>668</v>
      </c>
      <c r="AN357" s="588"/>
      <c r="AO357" s="588"/>
      <c r="AP357" s="588"/>
      <c r="AQ357" s="588"/>
      <c r="AR357" s="588"/>
      <c r="AS357" s="588"/>
      <c r="AT357" s="588"/>
      <c r="AU357" s="588"/>
      <c r="AV357" s="588"/>
      <c r="AW357" s="9">
        <v>1</v>
      </c>
      <c r="AX357" s="242" t="s">
        <v>668</v>
      </c>
      <c r="AY357" s="588"/>
      <c r="AZ357" s="588"/>
      <c r="BA357" s="588"/>
      <c r="BB357" s="588"/>
      <c r="BC357" s="588"/>
      <c r="BD357" s="588"/>
      <c r="BE357" s="588"/>
      <c r="BF357" s="588"/>
      <c r="BG357" s="588"/>
      <c r="BH357" s="9">
        <v>1</v>
      </c>
      <c r="BI357" s="242" t="s">
        <v>668</v>
      </c>
      <c r="BJ357" s="490"/>
    </row>
    <row r="358" spans="1:62" s="16" customFormat="1" ht="4.5" hidden="1" customHeight="1">
      <c r="A358" s="517"/>
      <c r="B358" s="590" t="s">
        <v>519</v>
      </c>
      <c r="C358" s="242" t="s">
        <v>238</v>
      </c>
      <c r="D358" s="421" t="s">
        <v>33</v>
      </c>
      <c r="E358" s="421" t="s">
        <v>288</v>
      </c>
      <c r="F358" s="421"/>
      <c r="G358" s="588">
        <v>54</v>
      </c>
      <c r="H358" s="588"/>
      <c r="I358" s="9">
        <v>1</v>
      </c>
      <c r="J358" s="242" t="s">
        <v>17</v>
      </c>
      <c r="K358" s="588"/>
      <c r="L358" s="588"/>
      <c r="M358" s="588"/>
      <c r="N358" s="588"/>
      <c r="O358" s="588"/>
      <c r="P358" s="588"/>
      <c r="Q358" s="9">
        <v>1</v>
      </c>
      <c r="R358" s="242" t="s">
        <v>668</v>
      </c>
      <c r="S358" s="588"/>
      <c r="T358" s="588"/>
      <c r="U358" s="588"/>
      <c r="V358" s="588"/>
      <c r="W358" s="588"/>
      <c r="X358" s="588"/>
      <c r="Y358" s="588"/>
      <c r="Z358" s="9">
        <v>1</v>
      </c>
      <c r="AA358" s="242" t="s">
        <v>668</v>
      </c>
      <c r="AB358" s="242"/>
      <c r="AC358" s="588"/>
      <c r="AD358" s="588"/>
      <c r="AE358" s="588"/>
      <c r="AF358" s="588"/>
      <c r="AG358" s="588"/>
      <c r="AH358" s="588"/>
      <c r="AI358" s="588"/>
      <c r="AJ358" s="588"/>
      <c r="AK358" s="588"/>
      <c r="AL358" s="9">
        <v>1</v>
      </c>
      <c r="AM358" s="242" t="s">
        <v>668</v>
      </c>
      <c r="AN358" s="588"/>
      <c r="AO358" s="588"/>
      <c r="AP358" s="588"/>
      <c r="AQ358" s="588"/>
      <c r="AR358" s="588"/>
      <c r="AS358" s="588"/>
      <c r="AT358" s="588"/>
      <c r="AU358" s="588"/>
      <c r="AV358" s="588"/>
      <c r="AW358" s="9">
        <v>1</v>
      </c>
      <c r="AX358" s="242" t="s">
        <v>668</v>
      </c>
      <c r="AY358" s="588"/>
      <c r="AZ358" s="588"/>
      <c r="BA358" s="588"/>
      <c r="BB358" s="588"/>
      <c r="BC358" s="588"/>
      <c r="BD358" s="588"/>
      <c r="BE358" s="588"/>
      <c r="BF358" s="588"/>
      <c r="BG358" s="588"/>
      <c r="BH358" s="9">
        <v>1</v>
      </c>
      <c r="BI358" s="242" t="s">
        <v>668</v>
      </c>
      <c r="BJ358" s="490"/>
    </row>
    <row r="359" spans="1:62" s="16" customFormat="1" ht="4.5" hidden="1" customHeight="1">
      <c r="A359" s="517"/>
      <c r="B359" s="590" t="s">
        <v>519</v>
      </c>
      <c r="C359" s="7" t="s">
        <v>718</v>
      </c>
      <c r="D359" s="95" t="s">
        <v>49</v>
      </c>
      <c r="E359" s="95" t="s">
        <v>192</v>
      </c>
      <c r="F359" s="421"/>
      <c r="G359" s="588">
        <v>28</v>
      </c>
      <c r="H359" s="588"/>
      <c r="I359" s="9">
        <v>1</v>
      </c>
      <c r="J359" s="242" t="s">
        <v>17</v>
      </c>
      <c r="K359" s="588"/>
      <c r="L359" s="588"/>
      <c r="M359" s="588"/>
      <c r="N359" s="588"/>
      <c r="O359" s="588"/>
      <c r="P359" s="588"/>
      <c r="Q359" s="9">
        <v>1</v>
      </c>
      <c r="R359" s="242" t="s">
        <v>668</v>
      </c>
      <c r="S359" s="588"/>
      <c r="T359" s="588"/>
      <c r="U359" s="588"/>
      <c r="V359" s="588"/>
      <c r="W359" s="588"/>
      <c r="X359" s="588"/>
      <c r="Y359" s="588"/>
      <c r="Z359" s="9">
        <v>1</v>
      </c>
      <c r="AA359" s="242" t="s">
        <v>668</v>
      </c>
      <c r="AB359" s="242"/>
      <c r="AC359" s="588"/>
      <c r="AD359" s="588"/>
      <c r="AE359" s="588"/>
      <c r="AF359" s="588"/>
      <c r="AG359" s="588"/>
      <c r="AH359" s="588"/>
      <c r="AI359" s="588"/>
      <c r="AJ359" s="588"/>
      <c r="AK359" s="588"/>
      <c r="AL359" s="9">
        <v>1</v>
      </c>
      <c r="AM359" s="242" t="s">
        <v>668</v>
      </c>
      <c r="AN359" s="588"/>
      <c r="AO359" s="588"/>
      <c r="AP359" s="588"/>
      <c r="AQ359" s="588"/>
      <c r="AR359" s="588"/>
      <c r="AS359" s="588"/>
      <c r="AT359" s="588"/>
      <c r="AU359" s="588"/>
      <c r="AV359" s="588"/>
      <c r="AW359" s="9">
        <v>1</v>
      </c>
      <c r="AX359" s="242" t="s">
        <v>668</v>
      </c>
      <c r="AY359" s="588"/>
      <c r="AZ359" s="588"/>
      <c r="BA359" s="588"/>
      <c r="BB359" s="588"/>
      <c r="BC359" s="588"/>
      <c r="BD359" s="588"/>
      <c r="BE359" s="588"/>
      <c r="BF359" s="588"/>
      <c r="BG359" s="588"/>
      <c r="BH359" s="9">
        <v>1</v>
      </c>
      <c r="BI359" s="242" t="s">
        <v>668</v>
      </c>
      <c r="BJ359" s="490"/>
    </row>
    <row r="360" spans="1:62" s="16" customFormat="1" ht="4.5" hidden="1" customHeight="1">
      <c r="A360" s="517"/>
      <c r="B360" s="590" t="s">
        <v>519</v>
      </c>
      <c r="C360" s="7" t="s">
        <v>718</v>
      </c>
      <c r="D360" s="95" t="s">
        <v>49</v>
      </c>
      <c r="E360" s="95" t="s">
        <v>192</v>
      </c>
      <c r="F360" s="123" t="s">
        <v>682</v>
      </c>
      <c r="G360" s="588"/>
      <c r="H360" s="588">
        <v>1</v>
      </c>
      <c r="I360" s="9">
        <v>0</v>
      </c>
      <c r="J360" s="242" t="s">
        <v>532</v>
      </c>
      <c r="K360" s="588">
        <v>1</v>
      </c>
      <c r="L360" s="588">
        <f>1-1</f>
        <v>0</v>
      </c>
      <c r="M360" s="588"/>
      <c r="N360" s="588"/>
      <c r="O360" s="588"/>
      <c r="P360" s="588">
        <v>1</v>
      </c>
      <c r="Q360" s="9">
        <v>0</v>
      </c>
      <c r="R360" s="242" t="s">
        <v>711</v>
      </c>
      <c r="S360" s="588"/>
      <c r="T360" s="588"/>
      <c r="U360" s="588">
        <f>1-1</f>
        <v>0</v>
      </c>
      <c r="V360" s="588"/>
      <c r="W360" s="588"/>
      <c r="X360" s="588"/>
      <c r="Y360" s="588"/>
      <c r="Z360" s="9">
        <v>0</v>
      </c>
      <c r="AA360" s="242" t="s">
        <v>711</v>
      </c>
      <c r="AB360" s="242"/>
      <c r="AC360" s="588"/>
      <c r="AD360" s="588"/>
      <c r="AE360" s="588">
        <f>1-1</f>
        <v>0</v>
      </c>
      <c r="AF360" s="588"/>
      <c r="AG360" s="588"/>
      <c r="AH360" s="588"/>
      <c r="AI360" s="588"/>
      <c r="AJ360" s="588"/>
      <c r="AK360" s="588"/>
      <c r="AL360" s="9">
        <v>0</v>
      </c>
      <c r="AM360" s="242" t="s">
        <v>711</v>
      </c>
      <c r="AN360" s="588"/>
      <c r="AO360" s="588"/>
      <c r="AP360" s="588">
        <f>1-1</f>
        <v>0</v>
      </c>
      <c r="AQ360" s="588"/>
      <c r="AR360" s="588"/>
      <c r="AS360" s="588"/>
      <c r="AT360" s="588"/>
      <c r="AU360" s="588"/>
      <c r="AV360" s="588"/>
      <c r="AW360" s="9">
        <v>0</v>
      </c>
      <c r="AX360" s="242" t="s">
        <v>711</v>
      </c>
      <c r="AY360" s="588"/>
      <c r="AZ360" s="588"/>
      <c r="BA360" s="588">
        <f>1-1</f>
        <v>0</v>
      </c>
      <c r="BB360" s="588"/>
      <c r="BC360" s="588"/>
      <c r="BD360" s="588"/>
      <c r="BE360" s="588"/>
      <c r="BF360" s="588"/>
      <c r="BG360" s="588"/>
      <c r="BH360" s="9">
        <v>0</v>
      </c>
      <c r="BI360" s="242" t="s">
        <v>711</v>
      </c>
      <c r="BJ360" s="490"/>
    </row>
    <row r="361" spans="1:62" s="16" customFormat="1" ht="4.5" hidden="1" customHeight="1">
      <c r="A361" s="517"/>
      <c r="B361" s="590" t="s">
        <v>519</v>
      </c>
      <c r="C361" s="242" t="s">
        <v>239</v>
      </c>
      <c r="D361" s="421" t="s">
        <v>240</v>
      </c>
      <c r="E361" s="421" t="s">
        <v>557</v>
      </c>
      <c r="F361" s="123"/>
      <c r="G361" s="588">
        <v>35</v>
      </c>
      <c r="H361" s="588"/>
      <c r="I361" s="9">
        <v>1</v>
      </c>
      <c r="J361" s="242" t="s">
        <v>17</v>
      </c>
      <c r="K361" s="588"/>
      <c r="L361" s="588"/>
      <c r="M361" s="588"/>
      <c r="N361" s="588"/>
      <c r="O361" s="588"/>
      <c r="P361" s="588"/>
      <c r="Q361" s="9"/>
      <c r="R361" s="242"/>
      <c r="S361" s="588"/>
      <c r="T361" s="588"/>
      <c r="U361" s="588"/>
      <c r="V361" s="588"/>
      <c r="W361" s="588"/>
      <c r="X361" s="588"/>
      <c r="Y361" s="588"/>
      <c r="Z361" s="9"/>
      <c r="AA361" s="242"/>
      <c r="AB361" s="242"/>
      <c r="AC361" s="588"/>
      <c r="AD361" s="588"/>
      <c r="AE361" s="588"/>
      <c r="AF361" s="588"/>
      <c r="AG361" s="588"/>
      <c r="AH361" s="588"/>
      <c r="AI361" s="588"/>
      <c r="AJ361" s="588"/>
      <c r="AK361" s="588"/>
      <c r="AL361" s="9"/>
      <c r="AM361" s="242"/>
      <c r="AN361" s="588"/>
      <c r="AO361" s="588"/>
      <c r="AP361" s="588"/>
      <c r="AQ361" s="588"/>
      <c r="AR361" s="588"/>
      <c r="AS361" s="588"/>
      <c r="AT361" s="588"/>
      <c r="AU361" s="588"/>
      <c r="AV361" s="588"/>
      <c r="AW361" s="9"/>
      <c r="AX361" s="242"/>
      <c r="AY361" s="588"/>
      <c r="AZ361" s="588"/>
      <c r="BA361" s="588"/>
      <c r="BB361" s="588"/>
      <c r="BC361" s="588"/>
      <c r="BD361" s="588"/>
      <c r="BE361" s="588"/>
      <c r="BF361" s="588"/>
      <c r="BG361" s="588"/>
      <c r="BH361" s="9"/>
      <c r="BI361" s="242"/>
      <c r="BJ361" s="490"/>
    </row>
    <row r="362" spans="1:62" s="16" customFormat="1" ht="4.5" hidden="1" customHeight="1">
      <c r="A362" s="517">
        <v>761</v>
      </c>
      <c r="B362" s="590" t="s">
        <v>519</v>
      </c>
      <c r="C362" s="95" t="s">
        <v>241</v>
      </c>
      <c r="D362" s="95" t="s">
        <v>535</v>
      </c>
      <c r="E362" s="95" t="s">
        <v>203</v>
      </c>
      <c r="F362" s="123" t="s">
        <v>677</v>
      </c>
      <c r="G362" s="588" t="s">
        <v>0</v>
      </c>
      <c r="H362" s="588">
        <v>190</v>
      </c>
      <c r="I362" s="9">
        <v>0</v>
      </c>
      <c r="J362" s="242" t="s">
        <v>532</v>
      </c>
      <c r="K362" s="588">
        <v>190</v>
      </c>
      <c r="L362" s="588"/>
      <c r="M362" s="588"/>
      <c r="N362" s="588">
        <v>50</v>
      </c>
      <c r="O362" s="588"/>
      <c r="P362" s="588"/>
      <c r="Q362" s="9">
        <v>1</v>
      </c>
      <c r="R362" s="242" t="s">
        <v>668</v>
      </c>
      <c r="S362" s="588"/>
      <c r="T362" s="588"/>
      <c r="U362" s="588"/>
      <c r="V362" s="588"/>
      <c r="W362" s="588"/>
      <c r="X362" s="588"/>
      <c r="Y362" s="588"/>
      <c r="Z362" s="9">
        <v>1</v>
      </c>
      <c r="AA362" s="242" t="s">
        <v>668</v>
      </c>
      <c r="AB362" s="242"/>
      <c r="AC362" s="588"/>
      <c r="AD362" s="588"/>
      <c r="AE362" s="588"/>
      <c r="AF362" s="588"/>
      <c r="AG362" s="588"/>
      <c r="AH362" s="588"/>
      <c r="AI362" s="588"/>
      <c r="AJ362" s="588"/>
      <c r="AK362" s="588"/>
      <c r="AL362" s="9">
        <v>1</v>
      </c>
      <c r="AM362" s="242" t="s">
        <v>668</v>
      </c>
      <c r="AN362" s="588"/>
      <c r="AO362" s="588"/>
      <c r="AP362" s="588"/>
      <c r="AQ362" s="588"/>
      <c r="AR362" s="588"/>
      <c r="AS362" s="588"/>
      <c r="AT362" s="588"/>
      <c r="AU362" s="588"/>
      <c r="AV362" s="588"/>
      <c r="AW362" s="9">
        <v>1</v>
      </c>
      <c r="AX362" s="242" t="s">
        <v>668</v>
      </c>
      <c r="AY362" s="588"/>
      <c r="AZ362" s="588"/>
      <c r="BA362" s="588"/>
      <c r="BB362" s="588"/>
      <c r="BC362" s="588"/>
      <c r="BD362" s="588"/>
      <c r="BE362" s="588"/>
      <c r="BF362" s="588"/>
      <c r="BG362" s="588"/>
      <c r="BH362" s="9">
        <v>1</v>
      </c>
      <c r="BI362" s="242" t="s">
        <v>668</v>
      </c>
      <c r="BJ362" s="490"/>
    </row>
    <row r="363" spans="1:62" s="16" customFormat="1" ht="18" hidden="1" customHeight="1">
      <c r="A363" s="517"/>
      <c r="B363" s="590" t="s">
        <v>519</v>
      </c>
      <c r="C363" s="95" t="s">
        <v>241</v>
      </c>
      <c r="D363" s="95" t="s">
        <v>535</v>
      </c>
      <c r="E363" s="95" t="s">
        <v>203</v>
      </c>
      <c r="F363" s="123" t="s">
        <v>677</v>
      </c>
      <c r="G363" s="588"/>
      <c r="H363" s="588"/>
      <c r="I363" s="9"/>
      <c r="J363" s="242"/>
      <c r="K363" s="588"/>
      <c r="L363" s="34"/>
      <c r="M363" s="34">
        <v>60</v>
      </c>
      <c r="N363" s="25"/>
      <c r="O363" s="34"/>
      <c r="P363" s="34"/>
      <c r="Q363" s="40">
        <v>0.46029999999999999</v>
      </c>
      <c r="R363" s="242" t="s">
        <v>41</v>
      </c>
      <c r="S363" s="588"/>
      <c r="T363" s="588"/>
      <c r="U363" s="34"/>
      <c r="V363" s="34">
        <v>60</v>
      </c>
      <c r="W363" s="25"/>
      <c r="X363" s="34"/>
      <c r="Y363" s="34"/>
      <c r="Z363" s="40">
        <v>0.46029999999999999</v>
      </c>
      <c r="AA363" s="242" t="s">
        <v>41</v>
      </c>
      <c r="AB363" s="242"/>
      <c r="AC363" s="588">
        <v>60</v>
      </c>
      <c r="AD363" s="469"/>
      <c r="AE363" s="34"/>
      <c r="AF363" s="34"/>
      <c r="AG363" s="34">
        <v>60</v>
      </c>
      <c r="AH363" s="34"/>
      <c r="AI363" s="34"/>
      <c r="AJ363" s="34"/>
      <c r="AK363" s="34"/>
      <c r="AL363" s="9">
        <v>1</v>
      </c>
      <c r="AM363" s="242" t="s">
        <v>668</v>
      </c>
      <c r="AN363" s="588">
        <v>60</v>
      </c>
      <c r="AO363" s="469"/>
      <c r="AP363" s="34"/>
      <c r="AQ363" s="34"/>
      <c r="AR363" s="34">
        <v>60</v>
      </c>
      <c r="AS363" s="34"/>
      <c r="AT363" s="34"/>
      <c r="AU363" s="34"/>
      <c r="AV363" s="34"/>
      <c r="AW363" s="9">
        <v>1</v>
      </c>
      <c r="AX363" s="242" t="s">
        <v>668</v>
      </c>
      <c r="AY363" s="588"/>
      <c r="AZ363" s="588"/>
      <c r="BA363" s="34"/>
      <c r="BB363" s="34"/>
      <c r="BC363" s="34"/>
      <c r="BD363" s="34"/>
      <c r="BE363" s="34"/>
      <c r="BF363" s="34"/>
      <c r="BG363" s="34"/>
      <c r="BH363" s="9">
        <v>1</v>
      </c>
      <c r="BI363" s="242" t="s">
        <v>668</v>
      </c>
      <c r="BJ363" s="498" t="s">
        <v>1209</v>
      </c>
    </row>
    <row r="364" spans="1:62" s="16" customFormat="1" ht="18" hidden="1" customHeight="1">
      <c r="A364" s="517"/>
      <c r="B364" s="590" t="s">
        <v>519</v>
      </c>
      <c r="C364" s="95" t="s">
        <v>241</v>
      </c>
      <c r="D364" s="95" t="s">
        <v>535</v>
      </c>
      <c r="E364" s="95" t="s">
        <v>203</v>
      </c>
      <c r="F364" s="123" t="s">
        <v>677</v>
      </c>
      <c r="G364" s="588"/>
      <c r="H364" s="588"/>
      <c r="I364" s="9"/>
      <c r="J364" s="242"/>
      <c r="K364" s="588"/>
      <c r="L364" s="34">
        <v>50</v>
      </c>
      <c r="M364" s="25"/>
      <c r="N364" s="25"/>
      <c r="O364" s="34"/>
      <c r="P364" s="34"/>
      <c r="Q364" s="9">
        <v>0</v>
      </c>
      <c r="R364" s="242" t="s">
        <v>532</v>
      </c>
      <c r="S364" s="588"/>
      <c r="T364" s="588"/>
      <c r="U364" s="34">
        <v>50</v>
      </c>
      <c r="V364" s="25"/>
      <c r="W364" s="25"/>
      <c r="X364" s="34"/>
      <c r="Y364" s="34"/>
      <c r="Z364" s="9">
        <v>0</v>
      </c>
      <c r="AA364" s="242" t="s">
        <v>532</v>
      </c>
      <c r="AB364" s="242"/>
      <c r="AC364" s="588">
        <v>50</v>
      </c>
      <c r="AD364" s="469"/>
      <c r="AE364" s="34"/>
      <c r="AF364" s="34">
        <v>50</v>
      </c>
      <c r="AG364" s="34"/>
      <c r="AH364" s="34"/>
      <c r="AI364" s="34"/>
      <c r="AJ364" s="34"/>
      <c r="AK364" s="34"/>
      <c r="AL364" s="9">
        <v>0.54420000000000002</v>
      </c>
      <c r="AM364" s="242" t="s">
        <v>41</v>
      </c>
      <c r="AN364" s="588">
        <v>50</v>
      </c>
      <c r="AO364" s="469"/>
      <c r="AP364" s="34"/>
      <c r="AQ364" s="34"/>
      <c r="AR364" s="34">
        <v>50</v>
      </c>
      <c r="AS364" s="34"/>
      <c r="AT364" s="34"/>
      <c r="AU364" s="34"/>
      <c r="AV364" s="34"/>
      <c r="AW364" s="9">
        <v>1</v>
      </c>
      <c r="AX364" s="242" t="s">
        <v>668</v>
      </c>
      <c r="AY364" s="588"/>
      <c r="AZ364" s="588"/>
      <c r="BA364" s="34"/>
      <c r="BB364" s="34"/>
      <c r="BC364" s="34"/>
      <c r="BD364" s="34"/>
      <c r="BE364" s="34"/>
      <c r="BF364" s="34"/>
      <c r="BG364" s="34"/>
      <c r="BH364" s="9">
        <v>1</v>
      </c>
      <c r="BI364" s="242" t="s">
        <v>668</v>
      </c>
      <c r="BJ364" s="498" t="s">
        <v>1209</v>
      </c>
    </row>
    <row r="365" spans="1:62" s="16" customFormat="1">
      <c r="A365" s="517"/>
      <c r="B365" s="590" t="s">
        <v>519</v>
      </c>
      <c r="C365" s="95" t="s">
        <v>241</v>
      </c>
      <c r="D365" s="95" t="s">
        <v>535</v>
      </c>
      <c r="E365" s="95" t="s">
        <v>203</v>
      </c>
      <c r="F365" s="123" t="s">
        <v>677</v>
      </c>
      <c r="G365" s="588"/>
      <c r="H365" s="588"/>
      <c r="I365" s="9"/>
      <c r="J365" s="242"/>
      <c r="K365" s="588"/>
      <c r="L365" s="34"/>
      <c r="M365" s="25"/>
      <c r="N365" s="25"/>
      <c r="O365" s="34"/>
      <c r="P365" s="34"/>
      <c r="Q365" s="9"/>
      <c r="R365" s="242"/>
      <c r="S365" s="588"/>
      <c r="T365" s="588"/>
      <c r="U365" s="34"/>
      <c r="V365" s="25"/>
      <c r="W365" s="25"/>
      <c r="X365" s="34"/>
      <c r="Y365" s="34"/>
      <c r="Z365" s="9"/>
      <c r="AA365" s="242"/>
      <c r="AB365" s="242"/>
      <c r="AC365" s="588"/>
      <c r="AD365" s="469"/>
      <c r="AE365" s="34"/>
      <c r="AF365" s="34"/>
      <c r="AG365" s="34"/>
      <c r="AH365" s="34"/>
      <c r="AI365" s="34"/>
      <c r="AJ365" s="34"/>
      <c r="AK365" s="34"/>
      <c r="AL365" s="9"/>
      <c r="AM365" s="242"/>
      <c r="AN365" s="588">
        <f>30-4</f>
        <v>26</v>
      </c>
      <c r="AO365" s="469"/>
      <c r="AP365" s="34">
        <v>26</v>
      </c>
      <c r="AQ365" s="34"/>
      <c r="AR365" s="34"/>
      <c r="AS365" s="34"/>
      <c r="AT365" s="34"/>
      <c r="AU365" s="34"/>
      <c r="AV365" s="34"/>
      <c r="AW365" s="9">
        <v>0</v>
      </c>
      <c r="AX365" s="242" t="s">
        <v>532</v>
      </c>
      <c r="AY365" s="588"/>
      <c r="AZ365" s="588">
        <f>30-4</f>
        <v>26</v>
      </c>
      <c r="BA365" s="34">
        <v>26</v>
      </c>
      <c r="BB365" s="34"/>
      <c r="BC365" s="34"/>
      <c r="BD365" s="34"/>
      <c r="BE365" s="34"/>
      <c r="BF365" s="34"/>
      <c r="BG365" s="34"/>
      <c r="BH365" s="9">
        <v>0</v>
      </c>
      <c r="BI365" s="242" t="s">
        <v>532</v>
      </c>
      <c r="BJ365" s="498"/>
    </row>
    <row r="366" spans="1:62" s="16" customFormat="1">
      <c r="A366" s="517">
        <v>761</v>
      </c>
      <c r="B366" s="590" t="s">
        <v>519</v>
      </c>
      <c r="C366" s="95" t="s">
        <v>241</v>
      </c>
      <c r="D366" s="95" t="s">
        <v>535</v>
      </c>
      <c r="E366" s="95" t="s">
        <v>203</v>
      </c>
      <c r="F366" s="123" t="s">
        <v>677</v>
      </c>
      <c r="G366" s="588"/>
      <c r="H366" s="588"/>
      <c r="I366" s="9"/>
      <c r="J366" s="242"/>
      <c r="K366" s="588"/>
      <c r="L366" s="34">
        <v>30</v>
      </c>
      <c r="M366" s="25"/>
      <c r="N366" s="25"/>
      <c r="O366" s="34"/>
      <c r="P366" s="34"/>
      <c r="Q366" s="9">
        <v>0</v>
      </c>
      <c r="R366" s="242" t="s">
        <v>532</v>
      </c>
      <c r="S366" s="588"/>
      <c r="T366" s="588"/>
      <c r="U366" s="34">
        <v>30</v>
      </c>
      <c r="V366" s="25"/>
      <c r="W366" s="25"/>
      <c r="X366" s="34"/>
      <c r="Y366" s="34"/>
      <c r="Z366" s="9">
        <v>0</v>
      </c>
      <c r="AA366" s="242" t="s">
        <v>532</v>
      </c>
      <c r="AB366" s="242"/>
      <c r="AC366" s="588">
        <v>30</v>
      </c>
      <c r="AD366" s="469"/>
      <c r="AE366" s="34">
        <v>30</v>
      </c>
      <c r="AF366" s="25"/>
      <c r="AG366" s="25"/>
      <c r="AH366" s="34"/>
      <c r="AI366" s="34"/>
      <c r="AJ366" s="34"/>
      <c r="AK366" s="34"/>
      <c r="AL366" s="9">
        <v>0</v>
      </c>
      <c r="AM366" s="242" t="s">
        <v>532</v>
      </c>
      <c r="AN366" s="588">
        <v>4</v>
      </c>
      <c r="AO366" s="469"/>
      <c r="AP366" s="34"/>
      <c r="AQ366" s="25"/>
      <c r="AR366" s="34">
        <v>4</v>
      </c>
      <c r="AS366" s="34"/>
      <c r="AT366" s="34"/>
      <c r="AU366" s="34"/>
      <c r="AV366" s="34"/>
      <c r="AW366" s="9">
        <v>1</v>
      </c>
      <c r="AX366" s="242" t="s">
        <v>668</v>
      </c>
      <c r="AY366" s="588"/>
      <c r="AZ366" s="588"/>
      <c r="BA366" s="34"/>
      <c r="BB366" s="25"/>
      <c r="BC366" s="34"/>
      <c r="BD366" s="34"/>
      <c r="BE366" s="34"/>
      <c r="BF366" s="34"/>
      <c r="BG366" s="34"/>
      <c r="BH366" s="9">
        <v>1</v>
      </c>
      <c r="BI366" s="242" t="s">
        <v>668</v>
      </c>
      <c r="BJ366" s="498" t="s">
        <v>1209</v>
      </c>
    </row>
    <row r="367" spans="1:62" s="16" customFormat="1" ht="22.5">
      <c r="A367" s="517"/>
      <c r="B367" s="590" t="s">
        <v>519</v>
      </c>
      <c r="C367" s="7" t="s">
        <v>242</v>
      </c>
      <c r="D367" s="95" t="s">
        <v>243</v>
      </c>
      <c r="E367" s="421" t="s">
        <v>557</v>
      </c>
      <c r="F367" s="123" t="s">
        <v>677</v>
      </c>
      <c r="G367" s="589">
        <v>19</v>
      </c>
      <c r="H367" s="589"/>
      <c r="I367" s="9">
        <v>1</v>
      </c>
      <c r="J367" s="242" t="s">
        <v>17</v>
      </c>
      <c r="K367" s="589"/>
      <c r="L367" s="589"/>
      <c r="M367" s="589"/>
      <c r="N367" s="589"/>
      <c r="O367" s="589"/>
      <c r="P367" s="589"/>
      <c r="Q367" s="9">
        <v>0</v>
      </c>
      <c r="R367" s="242" t="s">
        <v>668</v>
      </c>
      <c r="S367" s="589"/>
      <c r="T367" s="589"/>
      <c r="U367" s="589"/>
      <c r="V367" s="589"/>
      <c r="W367" s="589"/>
      <c r="X367" s="589"/>
      <c r="Y367" s="589"/>
      <c r="Z367" s="9">
        <v>0</v>
      </c>
      <c r="AA367" s="242" t="s">
        <v>532</v>
      </c>
      <c r="AB367" s="242" t="s">
        <v>668</v>
      </c>
      <c r="AC367" s="589"/>
      <c r="AD367" s="589"/>
      <c r="AE367" s="589"/>
      <c r="AF367" s="589"/>
      <c r="AG367" s="589"/>
      <c r="AH367" s="589"/>
      <c r="AI367" s="589"/>
      <c r="AJ367" s="589"/>
      <c r="AK367" s="589"/>
      <c r="AL367" s="9">
        <v>1</v>
      </c>
      <c r="AM367" s="242" t="s">
        <v>668</v>
      </c>
      <c r="AN367" s="589"/>
      <c r="AO367" s="589"/>
      <c r="AP367" s="589"/>
      <c r="AQ367" s="589"/>
      <c r="AR367" s="589"/>
      <c r="AS367" s="589"/>
      <c r="AT367" s="589"/>
      <c r="AU367" s="589"/>
      <c r="AV367" s="589"/>
      <c r="AW367" s="9">
        <v>1</v>
      </c>
      <c r="AX367" s="242" t="s">
        <v>668</v>
      </c>
      <c r="AY367" s="589"/>
      <c r="AZ367" s="589"/>
      <c r="BA367" s="589"/>
      <c r="BB367" s="589"/>
      <c r="BC367" s="589"/>
      <c r="BD367" s="589"/>
      <c r="BE367" s="589"/>
      <c r="BF367" s="589"/>
      <c r="BG367" s="589"/>
      <c r="BH367" s="9">
        <v>1</v>
      </c>
      <c r="BI367" s="242" t="s">
        <v>668</v>
      </c>
      <c r="BJ367" s="490"/>
    </row>
    <row r="368" spans="1:62" s="16" customFormat="1" ht="22.5">
      <c r="A368" s="517"/>
      <c r="B368" s="590" t="s">
        <v>519</v>
      </c>
      <c r="C368" s="7" t="s">
        <v>242</v>
      </c>
      <c r="D368" s="95" t="s">
        <v>243</v>
      </c>
      <c r="E368" s="421" t="s">
        <v>557</v>
      </c>
      <c r="F368" s="123" t="s">
        <v>677</v>
      </c>
      <c r="G368" s="589"/>
      <c r="H368" s="589">
        <v>1</v>
      </c>
      <c r="I368" s="218">
        <v>0</v>
      </c>
      <c r="J368" s="421" t="s">
        <v>532</v>
      </c>
      <c r="K368" s="589">
        <v>1</v>
      </c>
      <c r="L368" s="589">
        <v>1</v>
      </c>
      <c r="M368" s="589"/>
      <c r="N368" s="589"/>
      <c r="O368" s="589"/>
      <c r="P368" s="589"/>
      <c r="Q368" s="9">
        <v>0</v>
      </c>
      <c r="R368" s="242" t="s">
        <v>532</v>
      </c>
      <c r="S368" s="589"/>
      <c r="T368" s="589"/>
      <c r="U368" s="589">
        <v>1</v>
      </c>
      <c r="V368" s="589"/>
      <c r="W368" s="589"/>
      <c r="X368" s="589"/>
      <c r="Y368" s="589"/>
      <c r="Z368" s="9">
        <v>0</v>
      </c>
      <c r="AA368" s="242" t="s">
        <v>532</v>
      </c>
      <c r="AB368" s="242"/>
      <c r="AC368" s="589"/>
      <c r="AD368" s="477"/>
      <c r="AE368" s="589">
        <f>1-1</f>
        <v>0</v>
      </c>
      <c r="AF368" s="589"/>
      <c r="AG368" s="589"/>
      <c r="AH368" s="589"/>
      <c r="AI368" s="589"/>
      <c r="AJ368" s="589"/>
      <c r="AK368" s="477">
        <v>1</v>
      </c>
      <c r="AL368" s="9">
        <v>0</v>
      </c>
      <c r="AM368" s="242" t="s">
        <v>711</v>
      </c>
      <c r="AN368" s="589"/>
      <c r="AO368" s="477"/>
      <c r="AP368" s="589">
        <f>1-1</f>
        <v>0</v>
      </c>
      <c r="AQ368" s="589"/>
      <c r="AR368" s="589"/>
      <c r="AS368" s="589"/>
      <c r="AT368" s="589"/>
      <c r="AU368" s="589"/>
      <c r="AV368" s="477">
        <v>1</v>
      </c>
      <c r="AW368" s="9">
        <v>0</v>
      </c>
      <c r="AX368" s="242" t="s">
        <v>711</v>
      </c>
      <c r="AY368" s="589"/>
      <c r="AZ368" s="589"/>
      <c r="BA368" s="589">
        <f>1-1</f>
        <v>0</v>
      </c>
      <c r="BB368" s="589"/>
      <c r="BC368" s="589"/>
      <c r="BD368" s="589"/>
      <c r="BE368" s="589"/>
      <c r="BF368" s="589"/>
      <c r="BG368" s="477"/>
      <c r="BH368" s="9">
        <v>0</v>
      </c>
      <c r="BI368" s="242" t="s">
        <v>711</v>
      </c>
      <c r="BJ368" s="490"/>
    </row>
    <row r="369" spans="1:62" s="16" customFormat="1" ht="22.5">
      <c r="A369" s="517"/>
      <c r="B369" s="590" t="s">
        <v>519</v>
      </c>
      <c r="C369" s="421" t="s">
        <v>244</v>
      </c>
      <c r="D369" s="421" t="s">
        <v>221</v>
      </c>
      <c r="E369" s="421" t="s">
        <v>203</v>
      </c>
      <c r="F369" s="421"/>
      <c r="G369" s="588">
        <v>48</v>
      </c>
      <c r="H369" s="588"/>
      <c r="I369" s="9">
        <v>1</v>
      </c>
      <c r="J369" s="242" t="s">
        <v>17</v>
      </c>
      <c r="K369" s="588"/>
      <c r="L369" s="588"/>
      <c r="M369" s="588"/>
      <c r="N369" s="588"/>
      <c r="O369" s="588"/>
      <c r="P369" s="588"/>
      <c r="Q369" s="9">
        <v>1</v>
      </c>
      <c r="R369" s="242" t="s">
        <v>668</v>
      </c>
      <c r="S369" s="588"/>
      <c r="T369" s="588"/>
      <c r="U369" s="588"/>
      <c r="V369" s="588"/>
      <c r="W369" s="588"/>
      <c r="X369" s="588"/>
      <c r="Y369" s="588"/>
      <c r="Z369" s="9">
        <v>1</v>
      </c>
      <c r="AA369" s="242" t="s">
        <v>668</v>
      </c>
      <c r="AB369" s="242"/>
      <c r="AC369" s="588"/>
      <c r="AD369" s="588"/>
      <c r="AE369" s="588"/>
      <c r="AF369" s="588"/>
      <c r="AG369" s="588"/>
      <c r="AH369" s="588"/>
      <c r="AI369" s="588"/>
      <c r="AJ369" s="588"/>
      <c r="AK369" s="588"/>
      <c r="AL369" s="9">
        <v>1</v>
      </c>
      <c r="AM369" s="242" t="s">
        <v>668</v>
      </c>
      <c r="AN369" s="588"/>
      <c r="AO369" s="588"/>
      <c r="AP369" s="588"/>
      <c r="AQ369" s="588"/>
      <c r="AR369" s="588"/>
      <c r="AS369" s="588"/>
      <c r="AT369" s="588"/>
      <c r="AU369" s="588"/>
      <c r="AV369" s="588"/>
      <c r="AW369" s="9">
        <v>1</v>
      </c>
      <c r="AX369" s="242" t="s">
        <v>668</v>
      </c>
      <c r="AY369" s="588"/>
      <c r="AZ369" s="588"/>
      <c r="BA369" s="588"/>
      <c r="BB369" s="588"/>
      <c r="BC369" s="588"/>
      <c r="BD369" s="588"/>
      <c r="BE369" s="588"/>
      <c r="BF369" s="588"/>
      <c r="BG369" s="588"/>
      <c r="BH369" s="9">
        <v>1</v>
      </c>
      <c r="BI369" s="242" t="s">
        <v>668</v>
      </c>
      <c r="BJ369" s="490"/>
    </row>
    <row r="370" spans="1:62" s="16" customFormat="1" ht="22.5">
      <c r="A370" s="517"/>
      <c r="B370" s="590" t="s">
        <v>519</v>
      </c>
      <c r="C370" s="421" t="s">
        <v>212</v>
      </c>
      <c r="D370" s="421" t="s">
        <v>176</v>
      </c>
      <c r="E370" s="242" t="s">
        <v>214</v>
      </c>
      <c r="F370" s="242"/>
      <c r="G370" s="588">
        <v>12</v>
      </c>
      <c r="H370" s="588"/>
      <c r="I370" s="9">
        <v>1</v>
      </c>
      <c r="J370" s="242" t="s">
        <v>17</v>
      </c>
      <c r="K370" s="588"/>
      <c r="L370" s="588"/>
      <c r="M370" s="588"/>
      <c r="N370" s="588"/>
      <c r="O370" s="588"/>
      <c r="P370" s="588"/>
      <c r="Q370" s="9">
        <v>1</v>
      </c>
      <c r="R370" s="242" t="s">
        <v>668</v>
      </c>
      <c r="S370" s="588"/>
      <c r="T370" s="588"/>
      <c r="U370" s="588"/>
      <c r="V370" s="588"/>
      <c r="W370" s="588"/>
      <c r="X370" s="588"/>
      <c r="Y370" s="588"/>
      <c r="Z370" s="9">
        <v>1</v>
      </c>
      <c r="AA370" s="242" t="s">
        <v>668</v>
      </c>
      <c r="AB370" s="242"/>
      <c r="AC370" s="588"/>
      <c r="AD370" s="588"/>
      <c r="AE370" s="588"/>
      <c r="AF370" s="588"/>
      <c r="AG370" s="588"/>
      <c r="AH370" s="588"/>
      <c r="AI370" s="588"/>
      <c r="AJ370" s="588"/>
      <c r="AK370" s="588"/>
      <c r="AL370" s="9">
        <v>1</v>
      </c>
      <c r="AM370" s="242" t="s">
        <v>668</v>
      </c>
      <c r="AN370" s="588"/>
      <c r="AO370" s="588"/>
      <c r="AP370" s="588"/>
      <c r="AQ370" s="588"/>
      <c r="AR370" s="588"/>
      <c r="AS370" s="588"/>
      <c r="AT370" s="588"/>
      <c r="AU370" s="588"/>
      <c r="AV370" s="588"/>
      <c r="AW370" s="9">
        <v>1</v>
      </c>
      <c r="AX370" s="242" t="s">
        <v>668</v>
      </c>
      <c r="AY370" s="588"/>
      <c r="AZ370" s="588"/>
      <c r="BA370" s="588"/>
      <c r="BB370" s="588"/>
      <c r="BC370" s="588"/>
      <c r="BD370" s="588"/>
      <c r="BE370" s="588"/>
      <c r="BF370" s="588"/>
      <c r="BG370" s="588"/>
      <c r="BH370" s="9">
        <v>1</v>
      </c>
      <c r="BI370" s="242" t="s">
        <v>668</v>
      </c>
      <c r="BJ370" s="490"/>
    </row>
    <row r="371" spans="1:62" s="16" customFormat="1">
      <c r="A371" s="517"/>
      <c r="B371" s="590" t="s">
        <v>519</v>
      </c>
      <c r="C371" s="242" t="s">
        <v>245</v>
      </c>
      <c r="D371" s="421" t="s">
        <v>33</v>
      </c>
      <c r="E371" s="421" t="s">
        <v>288</v>
      </c>
      <c r="F371" s="421"/>
      <c r="G371" s="588">
        <v>19</v>
      </c>
      <c r="H371" s="588"/>
      <c r="I371" s="9">
        <v>1</v>
      </c>
      <c r="J371" s="242" t="s">
        <v>17</v>
      </c>
      <c r="K371" s="588"/>
      <c r="L371" s="588"/>
      <c r="M371" s="588"/>
      <c r="N371" s="588"/>
      <c r="O371" s="588"/>
      <c r="P371" s="588"/>
      <c r="Q371" s="9">
        <v>1</v>
      </c>
      <c r="R371" s="242" t="s">
        <v>668</v>
      </c>
      <c r="S371" s="588"/>
      <c r="T371" s="588"/>
      <c r="U371" s="588"/>
      <c r="V371" s="588"/>
      <c r="W371" s="588"/>
      <c r="X371" s="588"/>
      <c r="Y371" s="588"/>
      <c r="Z371" s="9">
        <v>1</v>
      </c>
      <c r="AA371" s="242" t="s">
        <v>668</v>
      </c>
      <c r="AB371" s="242"/>
      <c r="AC371" s="588"/>
      <c r="AD371" s="588"/>
      <c r="AE371" s="588"/>
      <c r="AF371" s="588"/>
      <c r="AG371" s="588"/>
      <c r="AH371" s="588"/>
      <c r="AI371" s="588"/>
      <c r="AJ371" s="588"/>
      <c r="AK371" s="588"/>
      <c r="AL371" s="9">
        <v>1</v>
      </c>
      <c r="AM371" s="242" t="s">
        <v>668</v>
      </c>
      <c r="AN371" s="588"/>
      <c r="AO371" s="588"/>
      <c r="AP371" s="588"/>
      <c r="AQ371" s="588"/>
      <c r="AR371" s="588"/>
      <c r="AS371" s="588"/>
      <c r="AT371" s="588"/>
      <c r="AU371" s="588"/>
      <c r="AV371" s="588"/>
      <c r="AW371" s="9">
        <v>1</v>
      </c>
      <c r="AX371" s="242" t="s">
        <v>668</v>
      </c>
      <c r="AY371" s="588"/>
      <c r="AZ371" s="588"/>
      <c r="BA371" s="588"/>
      <c r="BB371" s="588"/>
      <c r="BC371" s="588"/>
      <c r="BD371" s="588"/>
      <c r="BE371" s="588"/>
      <c r="BF371" s="588"/>
      <c r="BG371" s="588"/>
      <c r="BH371" s="9">
        <v>1</v>
      </c>
      <c r="BI371" s="242" t="s">
        <v>668</v>
      </c>
      <c r="BJ371" s="490"/>
    </row>
    <row r="372" spans="1:62" s="16" customFormat="1" ht="22.5">
      <c r="A372" s="517">
        <v>903</v>
      </c>
      <c r="B372" s="590" t="s">
        <v>519</v>
      </c>
      <c r="C372" s="421" t="s">
        <v>246</v>
      </c>
      <c r="D372" s="421" t="s">
        <v>43</v>
      </c>
      <c r="E372" s="421" t="s">
        <v>557</v>
      </c>
      <c r="F372" s="123" t="s">
        <v>688</v>
      </c>
      <c r="G372" s="588" t="s">
        <v>0</v>
      </c>
      <c r="H372" s="588">
        <v>80</v>
      </c>
      <c r="I372" s="9">
        <v>0.58760000000000001</v>
      </c>
      <c r="J372" s="242" t="s">
        <v>41</v>
      </c>
      <c r="K372" s="588">
        <v>80</v>
      </c>
      <c r="L372" s="588"/>
      <c r="M372" s="588"/>
      <c r="N372" s="588">
        <v>80</v>
      </c>
      <c r="O372" s="588"/>
      <c r="P372" s="588"/>
      <c r="Q372" s="9">
        <v>1</v>
      </c>
      <c r="R372" s="242" t="s">
        <v>668</v>
      </c>
      <c r="S372" s="588"/>
      <c r="T372" s="588"/>
      <c r="U372" s="588"/>
      <c r="V372" s="588"/>
      <c r="W372" s="588"/>
      <c r="X372" s="588"/>
      <c r="Y372" s="588"/>
      <c r="Z372" s="9">
        <v>1</v>
      </c>
      <c r="AA372" s="242" t="s">
        <v>668</v>
      </c>
      <c r="AB372" s="242"/>
      <c r="AC372" s="588"/>
      <c r="AD372" s="588"/>
      <c r="AE372" s="588"/>
      <c r="AF372" s="588"/>
      <c r="AG372" s="588"/>
      <c r="AH372" s="588"/>
      <c r="AI372" s="588"/>
      <c r="AJ372" s="588"/>
      <c r="AK372" s="588"/>
      <c r="AL372" s="9">
        <v>1</v>
      </c>
      <c r="AM372" s="242" t="s">
        <v>668</v>
      </c>
      <c r="AN372" s="588"/>
      <c r="AO372" s="588"/>
      <c r="AP372" s="588"/>
      <c r="AQ372" s="588"/>
      <c r="AR372" s="588"/>
      <c r="AS372" s="588"/>
      <c r="AT372" s="588"/>
      <c r="AU372" s="588"/>
      <c r="AV372" s="588"/>
      <c r="AW372" s="9">
        <v>1</v>
      </c>
      <c r="AX372" s="242" t="s">
        <v>668</v>
      </c>
      <c r="AY372" s="588"/>
      <c r="AZ372" s="588"/>
      <c r="BA372" s="588"/>
      <c r="BB372" s="588"/>
      <c r="BC372" s="588"/>
      <c r="BD372" s="588"/>
      <c r="BE372" s="588"/>
      <c r="BF372" s="588"/>
      <c r="BG372" s="588"/>
      <c r="BH372" s="9">
        <v>1</v>
      </c>
      <c r="BI372" s="242" t="s">
        <v>668</v>
      </c>
      <c r="BJ372" s="490"/>
    </row>
    <row r="373" spans="1:62" s="16" customFormat="1" ht="22.5">
      <c r="A373" s="517"/>
      <c r="B373" s="590" t="s">
        <v>519</v>
      </c>
      <c r="C373" s="421" t="s">
        <v>247</v>
      </c>
      <c r="D373" s="421" t="s">
        <v>33</v>
      </c>
      <c r="E373" s="421" t="s">
        <v>205</v>
      </c>
      <c r="F373" s="421"/>
      <c r="G373" s="588">
        <v>14</v>
      </c>
      <c r="H373" s="588"/>
      <c r="I373" s="9">
        <v>1</v>
      </c>
      <c r="J373" s="242" t="s">
        <v>17</v>
      </c>
      <c r="K373" s="588"/>
      <c r="L373" s="588"/>
      <c r="M373" s="588"/>
      <c r="N373" s="588"/>
      <c r="O373" s="588"/>
      <c r="P373" s="588"/>
      <c r="Q373" s="9">
        <v>1</v>
      </c>
      <c r="R373" s="242" t="s">
        <v>668</v>
      </c>
      <c r="S373" s="588"/>
      <c r="T373" s="588"/>
      <c r="U373" s="588"/>
      <c r="V373" s="588"/>
      <c r="W373" s="588"/>
      <c r="X373" s="588"/>
      <c r="Y373" s="588"/>
      <c r="Z373" s="9">
        <v>1</v>
      </c>
      <c r="AA373" s="242" t="s">
        <v>668</v>
      </c>
      <c r="AB373" s="242"/>
      <c r="AC373" s="588"/>
      <c r="AD373" s="588"/>
      <c r="AE373" s="588"/>
      <c r="AF373" s="588"/>
      <c r="AG373" s="588"/>
      <c r="AH373" s="588"/>
      <c r="AI373" s="588"/>
      <c r="AJ373" s="588"/>
      <c r="AK373" s="588"/>
      <c r="AL373" s="9">
        <v>1</v>
      </c>
      <c r="AM373" s="242" t="s">
        <v>668</v>
      </c>
      <c r="AN373" s="588"/>
      <c r="AO373" s="588"/>
      <c r="AP373" s="588"/>
      <c r="AQ373" s="588"/>
      <c r="AR373" s="588"/>
      <c r="AS373" s="588"/>
      <c r="AT373" s="588"/>
      <c r="AU373" s="588"/>
      <c r="AV373" s="588"/>
      <c r="AW373" s="9">
        <v>1</v>
      </c>
      <c r="AX373" s="242" t="s">
        <v>668</v>
      </c>
      <c r="AY373" s="588"/>
      <c r="AZ373" s="588"/>
      <c r="BA373" s="588"/>
      <c r="BB373" s="588"/>
      <c r="BC373" s="588"/>
      <c r="BD373" s="588"/>
      <c r="BE373" s="588"/>
      <c r="BF373" s="588"/>
      <c r="BG373" s="588"/>
      <c r="BH373" s="9">
        <v>1</v>
      </c>
      <c r="BI373" s="242" t="s">
        <v>668</v>
      </c>
      <c r="BJ373" s="490"/>
    </row>
    <row r="374" spans="1:62" s="16" customFormat="1">
      <c r="A374" s="517"/>
      <c r="B374" s="590" t="s">
        <v>519</v>
      </c>
      <c r="C374" s="242" t="s">
        <v>248</v>
      </c>
      <c r="D374" s="421" t="s">
        <v>9</v>
      </c>
      <c r="E374" s="421" t="s">
        <v>213</v>
      </c>
      <c r="F374" s="421"/>
      <c r="G374" s="588">
        <v>37</v>
      </c>
      <c r="H374" s="588"/>
      <c r="I374" s="9">
        <v>1</v>
      </c>
      <c r="J374" s="242" t="s">
        <v>249</v>
      </c>
      <c r="K374" s="588"/>
      <c r="L374" s="588"/>
      <c r="M374" s="588"/>
      <c r="N374" s="588"/>
      <c r="O374" s="588"/>
      <c r="P374" s="588"/>
      <c r="Q374" s="9">
        <v>1</v>
      </c>
      <c r="R374" s="242" t="s">
        <v>668</v>
      </c>
      <c r="S374" s="588"/>
      <c r="T374" s="588"/>
      <c r="U374" s="588"/>
      <c r="V374" s="588"/>
      <c r="W374" s="588"/>
      <c r="X374" s="588"/>
      <c r="Y374" s="588"/>
      <c r="Z374" s="9">
        <v>1</v>
      </c>
      <c r="AA374" s="242" t="s">
        <v>668</v>
      </c>
      <c r="AB374" s="242"/>
      <c r="AC374" s="588"/>
      <c r="AD374" s="588"/>
      <c r="AE374" s="588"/>
      <c r="AF374" s="588"/>
      <c r="AG374" s="588"/>
      <c r="AH374" s="588"/>
      <c r="AI374" s="588"/>
      <c r="AJ374" s="588"/>
      <c r="AK374" s="588"/>
      <c r="AL374" s="9">
        <v>1</v>
      </c>
      <c r="AM374" s="242" t="s">
        <v>668</v>
      </c>
      <c r="AN374" s="588"/>
      <c r="AO374" s="588"/>
      <c r="AP374" s="588"/>
      <c r="AQ374" s="588"/>
      <c r="AR374" s="588"/>
      <c r="AS374" s="588"/>
      <c r="AT374" s="588"/>
      <c r="AU374" s="588"/>
      <c r="AV374" s="588"/>
      <c r="AW374" s="9">
        <v>1</v>
      </c>
      <c r="AX374" s="242" t="s">
        <v>668</v>
      </c>
      <c r="AY374" s="588"/>
      <c r="AZ374" s="588"/>
      <c r="BA374" s="588"/>
      <c r="BB374" s="588"/>
      <c r="BC374" s="588"/>
      <c r="BD374" s="588"/>
      <c r="BE374" s="588"/>
      <c r="BF374" s="588"/>
      <c r="BG374" s="588"/>
      <c r="BH374" s="9">
        <v>1</v>
      </c>
      <c r="BI374" s="242" t="s">
        <v>668</v>
      </c>
      <c r="BJ374" s="490"/>
    </row>
    <row r="375" spans="1:62" s="16" customFormat="1" ht="22.5">
      <c r="A375" s="517"/>
      <c r="B375" s="590" t="s">
        <v>519</v>
      </c>
      <c r="C375" s="242" t="s">
        <v>250</v>
      </c>
      <c r="D375" s="421" t="s">
        <v>176</v>
      </c>
      <c r="E375" s="421" t="s">
        <v>203</v>
      </c>
      <c r="F375" s="421"/>
      <c r="G375" s="588">
        <v>38</v>
      </c>
      <c r="H375" s="588"/>
      <c r="I375" s="9">
        <v>1</v>
      </c>
      <c r="J375" s="242" t="s">
        <v>17</v>
      </c>
      <c r="K375" s="588"/>
      <c r="L375" s="588"/>
      <c r="M375" s="588"/>
      <c r="N375" s="588"/>
      <c r="O375" s="588"/>
      <c r="P375" s="588"/>
      <c r="Q375" s="9">
        <v>1</v>
      </c>
      <c r="R375" s="242" t="s">
        <v>668</v>
      </c>
      <c r="S375" s="588"/>
      <c r="T375" s="588"/>
      <c r="U375" s="588"/>
      <c r="V375" s="588"/>
      <c r="W375" s="588"/>
      <c r="X375" s="588"/>
      <c r="Y375" s="588"/>
      <c r="Z375" s="9">
        <v>1</v>
      </c>
      <c r="AA375" s="242" t="s">
        <v>668</v>
      </c>
      <c r="AB375" s="242"/>
      <c r="AC375" s="588"/>
      <c r="AD375" s="588"/>
      <c r="AE375" s="588"/>
      <c r="AF375" s="588"/>
      <c r="AG375" s="588"/>
      <c r="AH375" s="588"/>
      <c r="AI375" s="588"/>
      <c r="AJ375" s="588"/>
      <c r="AK375" s="588"/>
      <c r="AL375" s="9">
        <v>1</v>
      </c>
      <c r="AM375" s="242" t="s">
        <v>668</v>
      </c>
      <c r="AN375" s="588"/>
      <c r="AO375" s="588"/>
      <c r="AP375" s="588"/>
      <c r="AQ375" s="588"/>
      <c r="AR375" s="588"/>
      <c r="AS375" s="588"/>
      <c r="AT375" s="588"/>
      <c r="AU375" s="588"/>
      <c r="AV375" s="588"/>
      <c r="AW375" s="9">
        <v>1</v>
      </c>
      <c r="AX375" s="242" t="s">
        <v>668</v>
      </c>
      <c r="AY375" s="588"/>
      <c r="AZ375" s="588"/>
      <c r="BA375" s="588"/>
      <c r="BB375" s="588"/>
      <c r="BC375" s="588"/>
      <c r="BD375" s="588"/>
      <c r="BE375" s="588"/>
      <c r="BF375" s="588"/>
      <c r="BG375" s="588"/>
      <c r="BH375" s="9">
        <v>1</v>
      </c>
      <c r="BI375" s="242" t="s">
        <v>668</v>
      </c>
      <c r="BJ375" s="490"/>
    </row>
    <row r="376" spans="1:62" s="16" customFormat="1" ht="22.5">
      <c r="A376" s="517">
        <v>671</v>
      </c>
      <c r="B376" s="590" t="s">
        <v>519</v>
      </c>
      <c r="C376" s="95" t="s">
        <v>251</v>
      </c>
      <c r="D376" s="95" t="s">
        <v>204</v>
      </c>
      <c r="E376" s="421" t="s">
        <v>271</v>
      </c>
      <c r="F376" s="123" t="s">
        <v>688</v>
      </c>
      <c r="G376" s="588" t="s">
        <v>0</v>
      </c>
      <c r="H376" s="588">
        <v>29</v>
      </c>
      <c r="I376" s="9">
        <v>0.4088</v>
      </c>
      <c r="J376" s="242" t="s">
        <v>41</v>
      </c>
      <c r="K376" s="588">
        <v>29</v>
      </c>
      <c r="L376" s="588"/>
      <c r="M376" s="588">
        <v>18</v>
      </c>
      <c r="N376" s="588"/>
      <c r="O376" s="588"/>
      <c r="P376" s="588"/>
      <c r="Q376" s="9">
        <v>0.82299999999999995</v>
      </c>
      <c r="R376" s="242" t="s">
        <v>41</v>
      </c>
      <c r="S376" s="588"/>
      <c r="T376" s="588"/>
      <c r="U376" s="588"/>
      <c r="V376" s="588">
        <v>18</v>
      </c>
      <c r="W376" s="588"/>
      <c r="X376" s="588"/>
      <c r="Y376" s="588"/>
      <c r="Z376" s="9">
        <v>0.82299999999999995</v>
      </c>
      <c r="AA376" s="242" t="s">
        <v>41</v>
      </c>
      <c r="AB376" s="242"/>
      <c r="AC376" s="588">
        <v>18</v>
      </c>
      <c r="AD376" s="469"/>
      <c r="AE376" s="588"/>
      <c r="AF376" s="25"/>
      <c r="AG376" s="588"/>
      <c r="AH376" s="588"/>
      <c r="AI376" s="588">
        <v>18</v>
      </c>
      <c r="AJ376" s="588"/>
      <c r="AK376" s="588"/>
      <c r="AL376" s="9">
        <v>0.87570000000000003</v>
      </c>
      <c r="AM376" s="242" t="s">
        <v>1011</v>
      </c>
      <c r="AN376" s="588">
        <v>18</v>
      </c>
      <c r="AO376" s="469"/>
      <c r="AP376" s="588"/>
      <c r="AQ376" s="25"/>
      <c r="AR376" s="588"/>
      <c r="AS376" s="588"/>
      <c r="AT376" s="588">
        <v>18</v>
      </c>
      <c r="AU376" s="588"/>
      <c r="AV376" s="588"/>
      <c r="AW376" s="9">
        <v>0.92449999999999999</v>
      </c>
      <c r="AX376" s="242" t="s">
        <v>1010</v>
      </c>
      <c r="AY376" s="588"/>
      <c r="AZ376" s="588">
        <v>18</v>
      </c>
      <c r="BA376" s="588"/>
      <c r="BB376" s="25"/>
      <c r="BC376" s="588"/>
      <c r="BD376" s="588"/>
      <c r="BE376" s="588">
        <v>18</v>
      </c>
      <c r="BF376" s="588"/>
      <c r="BG376" s="588"/>
      <c r="BH376" s="9">
        <v>0.92449999999999999</v>
      </c>
      <c r="BI376" s="242" t="s">
        <v>1010</v>
      </c>
      <c r="BJ376" s="490"/>
    </row>
    <row r="377" spans="1:62" s="16" customFormat="1" ht="15" hidden="1" customHeight="1">
      <c r="A377" s="517"/>
      <c r="B377" s="590" t="s">
        <v>519</v>
      </c>
      <c r="C377" s="95" t="s">
        <v>251</v>
      </c>
      <c r="D377" s="95" t="s">
        <v>204</v>
      </c>
      <c r="E377" s="421" t="s">
        <v>271</v>
      </c>
      <c r="F377" s="123" t="s">
        <v>688</v>
      </c>
      <c r="G377" s="588"/>
      <c r="H377" s="588">
        <v>1</v>
      </c>
      <c r="I377" s="9">
        <v>0</v>
      </c>
      <c r="J377" s="242" t="s">
        <v>532</v>
      </c>
      <c r="K377" s="588">
        <v>1</v>
      </c>
      <c r="L377" s="588">
        <v>12</v>
      </c>
      <c r="M377" s="588"/>
      <c r="N377" s="588"/>
      <c r="O377" s="588"/>
      <c r="P377" s="588"/>
      <c r="Q377" s="9">
        <v>0</v>
      </c>
      <c r="R377" s="242" t="s">
        <v>532</v>
      </c>
      <c r="S377" s="588"/>
      <c r="T377" s="588"/>
      <c r="U377" s="588">
        <v>12</v>
      </c>
      <c r="V377" s="588"/>
      <c r="W377" s="588"/>
      <c r="X377" s="588"/>
      <c r="Y377" s="588"/>
      <c r="Z377" s="9">
        <v>0</v>
      </c>
      <c r="AA377" s="242" t="s">
        <v>532</v>
      </c>
      <c r="AB377" s="242"/>
      <c r="AC377" s="588">
        <f>12-12</f>
        <v>0</v>
      </c>
      <c r="AD377" s="469"/>
      <c r="AE377" s="25"/>
      <c r="AF377" s="588"/>
      <c r="AG377" s="588"/>
      <c r="AH377" s="588"/>
      <c r="AI377" s="588"/>
      <c r="AJ377" s="588"/>
      <c r="AK377" s="469">
        <v>12</v>
      </c>
      <c r="AL377" s="9">
        <v>0</v>
      </c>
      <c r="AM377" s="242" t="s">
        <v>711</v>
      </c>
      <c r="AN377" s="588"/>
      <c r="AO377" s="469"/>
      <c r="AP377" s="25"/>
      <c r="AQ377" s="588"/>
      <c r="AR377" s="588"/>
      <c r="AS377" s="588"/>
      <c r="AT377" s="588"/>
      <c r="AU377" s="588"/>
      <c r="AV377" s="469"/>
      <c r="AW377" s="9"/>
      <c r="AX377" s="242"/>
      <c r="AY377" s="588"/>
      <c r="AZ377" s="588"/>
      <c r="BA377" s="25"/>
      <c r="BB377" s="588"/>
      <c r="BC377" s="588"/>
      <c r="BD377" s="588"/>
      <c r="BE377" s="588"/>
      <c r="BF377" s="588"/>
      <c r="BG377" s="469"/>
      <c r="BH377" s="9"/>
      <c r="BI377" s="242"/>
      <c r="BJ377" s="577" t="s">
        <v>1222</v>
      </c>
    </row>
    <row r="378" spans="1:62" s="16" customFormat="1" ht="4.5" hidden="1" customHeight="1">
      <c r="A378" s="517"/>
      <c r="B378" s="590" t="s">
        <v>519</v>
      </c>
      <c r="C378" s="242" t="s">
        <v>252</v>
      </c>
      <c r="D378" s="421" t="s">
        <v>19</v>
      </c>
      <c r="E378" s="421" t="s">
        <v>211</v>
      </c>
      <c r="F378" s="421"/>
      <c r="G378" s="588">
        <v>45</v>
      </c>
      <c r="H378" s="588"/>
      <c r="I378" s="9">
        <v>1</v>
      </c>
      <c r="J378" s="242" t="s">
        <v>17</v>
      </c>
      <c r="K378" s="588"/>
      <c r="L378" s="588"/>
      <c r="M378" s="588"/>
      <c r="N378" s="588"/>
      <c r="O378" s="588"/>
      <c r="P378" s="588"/>
      <c r="Q378" s="9"/>
      <c r="R378" s="242"/>
      <c r="S378" s="588"/>
      <c r="T378" s="588"/>
      <c r="U378" s="588"/>
      <c r="V378" s="588"/>
      <c r="W378" s="588"/>
      <c r="X378" s="588"/>
      <c r="Y378" s="588"/>
      <c r="Z378" s="9"/>
      <c r="AA378" s="242"/>
      <c r="AB378" s="242"/>
      <c r="AC378" s="588"/>
      <c r="AD378" s="588"/>
      <c r="AE378" s="588"/>
      <c r="AF378" s="588"/>
      <c r="AG378" s="588"/>
      <c r="AH378" s="588"/>
      <c r="AI378" s="588"/>
      <c r="AJ378" s="588"/>
      <c r="AK378" s="588"/>
      <c r="AL378" s="9"/>
      <c r="AM378" s="242"/>
      <c r="AN378" s="588"/>
      <c r="AO378" s="588"/>
      <c r="AP378" s="588"/>
      <c r="AQ378" s="588"/>
      <c r="AR378" s="588"/>
      <c r="AS378" s="588"/>
      <c r="AT378" s="588"/>
      <c r="AU378" s="588"/>
      <c r="AV378" s="588"/>
      <c r="AW378" s="9"/>
      <c r="AX378" s="242"/>
      <c r="AY378" s="588"/>
      <c r="AZ378" s="588"/>
      <c r="BA378" s="588"/>
      <c r="BB378" s="588"/>
      <c r="BC378" s="588"/>
      <c r="BD378" s="588"/>
      <c r="BE378" s="588"/>
      <c r="BF378" s="588"/>
      <c r="BG378" s="588"/>
      <c r="BH378" s="9"/>
      <c r="BI378" s="242"/>
      <c r="BJ378" s="490" t="s">
        <v>1081</v>
      </c>
    </row>
    <row r="379" spans="1:62" s="16" customFormat="1" ht="4.5" hidden="1" customHeight="1">
      <c r="A379" s="517"/>
      <c r="B379" s="590" t="s">
        <v>519</v>
      </c>
      <c r="C379" s="7" t="s">
        <v>253</v>
      </c>
      <c r="D379" s="95" t="s">
        <v>33</v>
      </c>
      <c r="E379" s="95" t="s">
        <v>209</v>
      </c>
      <c r="F379" s="123" t="s">
        <v>688</v>
      </c>
      <c r="G379" s="588">
        <v>38</v>
      </c>
      <c r="H379" s="588"/>
      <c r="I379" s="9">
        <v>1</v>
      </c>
      <c r="J379" s="242" t="s">
        <v>17</v>
      </c>
      <c r="K379" s="588"/>
      <c r="L379" s="588"/>
      <c r="M379" s="588"/>
      <c r="N379" s="588"/>
      <c r="O379" s="588"/>
      <c r="P379" s="588"/>
      <c r="Q379" s="9">
        <v>1</v>
      </c>
      <c r="R379" s="242" t="s">
        <v>668</v>
      </c>
      <c r="S379" s="588"/>
      <c r="T379" s="588"/>
      <c r="U379" s="588"/>
      <c r="V379" s="588"/>
      <c r="W379" s="588"/>
      <c r="X379" s="588"/>
      <c r="Y379" s="588"/>
      <c r="Z379" s="9">
        <v>1</v>
      </c>
      <c r="AA379" s="242" t="s">
        <v>668</v>
      </c>
      <c r="AB379" s="242"/>
      <c r="AC379" s="588"/>
      <c r="AD379" s="588"/>
      <c r="AE379" s="588"/>
      <c r="AF379" s="588"/>
      <c r="AG379" s="588"/>
      <c r="AH379" s="588"/>
      <c r="AI379" s="588"/>
      <c r="AJ379" s="588"/>
      <c r="AK379" s="588"/>
      <c r="AL379" s="9">
        <v>1</v>
      </c>
      <c r="AM379" s="242" t="s">
        <v>668</v>
      </c>
      <c r="AN379" s="588"/>
      <c r="AO379" s="588"/>
      <c r="AP379" s="588"/>
      <c r="AQ379" s="588"/>
      <c r="AR379" s="588"/>
      <c r="AS379" s="588"/>
      <c r="AT379" s="588"/>
      <c r="AU379" s="588"/>
      <c r="AV379" s="588"/>
      <c r="AW379" s="9">
        <v>1</v>
      </c>
      <c r="AX379" s="242" t="s">
        <v>668</v>
      </c>
      <c r="AY379" s="588"/>
      <c r="AZ379" s="588"/>
      <c r="BA379" s="588"/>
      <c r="BB379" s="588"/>
      <c r="BC379" s="588"/>
      <c r="BD379" s="588"/>
      <c r="BE379" s="588"/>
      <c r="BF379" s="588"/>
      <c r="BG379" s="588"/>
      <c r="BH379" s="9">
        <v>1</v>
      </c>
      <c r="BI379" s="242" t="s">
        <v>668</v>
      </c>
      <c r="BJ379" s="490"/>
    </row>
    <row r="380" spans="1:62" s="16" customFormat="1" ht="4.5" hidden="1" customHeight="1">
      <c r="A380" s="517"/>
      <c r="B380" s="590" t="s">
        <v>519</v>
      </c>
      <c r="C380" s="7" t="s">
        <v>253</v>
      </c>
      <c r="D380" s="95" t="s">
        <v>33</v>
      </c>
      <c r="E380" s="95" t="s">
        <v>209</v>
      </c>
      <c r="F380" s="123" t="s">
        <v>688</v>
      </c>
      <c r="G380" s="588"/>
      <c r="H380" s="588">
        <v>2</v>
      </c>
      <c r="I380" s="9">
        <v>0</v>
      </c>
      <c r="J380" s="242" t="s">
        <v>532</v>
      </c>
      <c r="K380" s="588">
        <v>2</v>
      </c>
      <c r="L380" s="588">
        <f>2-2</f>
        <v>0</v>
      </c>
      <c r="M380" s="588"/>
      <c r="N380" s="588"/>
      <c r="O380" s="588"/>
      <c r="P380" s="588">
        <v>2</v>
      </c>
      <c r="Q380" s="9">
        <v>0</v>
      </c>
      <c r="R380" s="242" t="s">
        <v>711</v>
      </c>
      <c r="S380" s="588"/>
      <c r="T380" s="588"/>
      <c r="U380" s="588">
        <f>2-2</f>
        <v>0</v>
      </c>
      <c r="V380" s="588"/>
      <c r="W380" s="588"/>
      <c r="X380" s="588"/>
      <c r="Y380" s="588"/>
      <c r="Z380" s="9">
        <v>0</v>
      </c>
      <c r="AA380" s="242" t="s">
        <v>711</v>
      </c>
      <c r="AB380" s="242"/>
      <c r="AC380" s="588"/>
      <c r="AD380" s="588"/>
      <c r="AE380" s="588">
        <f>2-2</f>
        <v>0</v>
      </c>
      <c r="AF380" s="588"/>
      <c r="AG380" s="588"/>
      <c r="AH380" s="588"/>
      <c r="AI380" s="588"/>
      <c r="AJ380" s="588"/>
      <c r="AK380" s="588"/>
      <c r="AL380" s="9">
        <v>0</v>
      </c>
      <c r="AM380" s="242" t="s">
        <v>711</v>
      </c>
      <c r="AN380" s="588"/>
      <c r="AO380" s="588"/>
      <c r="AP380" s="588">
        <f>2-2</f>
        <v>0</v>
      </c>
      <c r="AQ380" s="588"/>
      <c r="AR380" s="588"/>
      <c r="AS380" s="588"/>
      <c r="AT380" s="588"/>
      <c r="AU380" s="588"/>
      <c r="AV380" s="588"/>
      <c r="AW380" s="9">
        <v>0</v>
      </c>
      <c r="AX380" s="242" t="s">
        <v>711</v>
      </c>
      <c r="AY380" s="588"/>
      <c r="AZ380" s="588"/>
      <c r="BA380" s="588">
        <f>2-2</f>
        <v>0</v>
      </c>
      <c r="BB380" s="588"/>
      <c r="BC380" s="588"/>
      <c r="BD380" s="588"/>
      <c r="BE380" s="588"/>
      <c r="BF380" s="588"/>
      <c r="BG380" s="588"/>
      <c r="BH380" s="9">
        <v>0</v>
      </c>
      <c r="BI380" s="242" t="s">
        <v>711</v>
      </c>
      <c r="BJ380" s="490"/>
    </row>
    <row r="381" spans="1:62" s="16" customFormat="1" ht="4.5" hidden="1" customHeight="1">
      <c r="A381" s="517"/>
      <c r="B381" s="590" t="s">
        <v>519</v>
      </c>
      <c r="C381" s="7" t="s">
        <v>254</v>
      </c>
      <c r="D381" s="7" t="s">
        <v>9</v>
      </c>
      <c r="E381" s="7" t="s">
        <v>222</v>
      </c>
      <c r="F381" s="123" t="s">
        <v>688</v>
      </c>
      <c r="G381" s="588" t="s">
        <v>0</v>
      </c>
      <c r="H381" s="588">
        <v>42</v>
      </c>
      <c r="I381" s="9">
        <v>0.82330000000000003</v>
      </c>
      <c r="J381" s="242" t="s">
        <v>41</v>
      </c>
      <c r="K381" s="588">
        <v>42</v>
      </c>
      <c r="L381" s="588"/>
      <c r="M381" s="588"/>
      <c r="N381" s="588">
        <v>42</v>
      </c>
      <c r="O381" s="588"/>
      <c r="P381" s="588"/>
      <c r="Q381" s="9">
        <v>1</v>
      </c>
      <c r="R381" s="242" t="s">
        <v>668</v>
      </c>
      <c r="S381" s="588"/>
      <c r="T381" s="588"/>
      <c r="U381" s="588"/>
      <c r="V381" s="588"/>
      <c r="W381" s="588"/>
      <c r="X381" s="588"/>
      <c r="Y381" s="588"/>
      <c r="Z381" s="9">
        <v>1</v>
      </c>
      <c r="AA381" s="242" t="s">
        <v>668</v>
      </c>
      <c r="AB381" s="242"/>
      <c r="AC381" s="588"/>
      <c r="AD381" s="588"/>
      <c r="AE381" s="588"/>
      <c r="AF381" s="588"/>
      <c r="AG381" s="588"/>
      <c r="AH381" s="588"/>
      <c r="AI381" s="588"/>
      <c r="AJ381" s="588"/>
      <c r="AK381" s="588"/>
      <c r="AL381" s="9">
        <v>1</v>
      </c>
      <c r="AM381" s="242" t="s">
        <v>668</v>
      </c>
      <c r="AN381" s="588"/>
      <c r="AO381" s="588"/>
      <c r="AP381" s="588"/>
      <c r="AQ381" s="588"/>
      <c r="AR381" s="588"/>
      <c r="AS381" s="588"/>
      <c r="AT381" s="588"/>
      <c r="AU381" s="588"/>
      <c r="AV381" s="588"/>
      <c r="AW381" s="9">
        <v>1</v>
      </c>
      <c r="AX381" s="242" t="s">
        <v>668</v>
      </c>
      <c r="AY381" s="588"/>
      <c r="AZ381" s="588"/>
      <c r="BA381" s="588"/>
      <c r="BB381" s="588"/>
      <c r="BC381" s="588"/>
      <c r="BD381" s="588"/>
      <c r="BE381" s="588"/>
      <c r="BF381" s="588"/>
      <c r="BG381" s="588"/>
      <c r="BH381" s="9">
        <v>1</v>
      </c>
      <c r="BI381" s="242" t="s">
        <v>668</v>
      </c>
      <c r="BJ381" s="490"/>
    </row>
    <row r="382" spans="1:62" s="16" customFormat="1" ht="18" customHeight="1">
      <c r="A382" s="517"/>
      <c r="B382" s="590" t="s">
        <v>519</v>
      </c>
      <c r="C382" s="7" t="s">
        <v>254</v>
      </c>
      <c r="D382" s="7" t="s">
        <v>9</v>
      </c>
      <c r="E382" s="7" t="s">
        <v>222</v>
      </c>
      <c r="F382" s="123" t="s">
        <v>688</v>
      </c>
      <c r="G382" s="588"/>
      <c r="H382" s="588">
        <v>4</v>
      </c>
      <c r="I382" s="9">
        <v>0</v>
      </c>
      <c r="J382" s="242" t="s">
        <v>532</v>
      </c>
      <c r="K382" s="588">
        <v>4</v>
      </c>
      <c r="L382" s="25">
        <v>4</v>
      </c>
      <c r="M382" s="588"/>
      <c r="N382" s="588"/>
      <c r="O382" s="25"/>
      <c r="P382" s="25"/>
      <c r="Q382" s="9">
        <v>0</v>
      </c>
      <c r="R382" s="242" t="s">
        <v>532</v>
      </c>
      <c r="S382" s="588"/>
      <c r="T382" s="588"/>
      <c r="U382" s="25">
        <v>4</v>
      </c>
      <c r="V382" s="588"/>
      <c r="W382" s="588"/>
      <c r="X382" s="25"/>
      <c r="Y382" s="25"/>
      <c r="Z382" s="9">
        <v>0</v>
      </c>
      <c r="AA382" s="242" t="s">
        <v>532</v>
      </c>
      <c r="AB382" s="242"/>
      <c r="AC382" s="588">
        <v>4</v>
      </c>
      <c r="AD382" s="469"/>
      <c r="AE382" s="588">
        <v>4</v>
      </c>
      <c r="AF382" s="588"/>
      <c r="AG382" s="588"/>
      <c r="AH382" s="25"/>
      <c r="AI382" s="25"/>
      <c r="AJ382" s="25"/>
      <c r="AK382" s="25"/>
      <c r="AL382" s="9">
        <v>0</v>
      </c>
      <c r="AM382" s="242" t="s">
        <v>532</v>
      </c>
      <c r="AN382" s="588">
        <v>4</v>
      </c>
      <c r="AO382" s="469"/>
      <c r="AP382" s="588">
        <v>4</v>
      </c>
      <c r="AQ382" s="588"/>
      <c r="AR382" s="588"/>
      <c r="AS382" s="25"/>
      <c r="AT382" s="25"/>
      <c r="AU382" s="25"/>
      <c r="AV382" s="25"/>
      <c r="AW382" s="9">
        <v>0</v>
      </c>
      <c r="AX382" s="242" t="s">
        <v>532</v>
      </c>
      <c r="AY382" s="588"/>
      <c r="AZ382" s="588">
        <v>4</v>
      </c>
      <c r="BA382" s="588">
        <v>4</v>
      </c>
      <c r="BB382" s="588"/>
      <c r="BC382" s="588"/>
      <c r="BD382" s="25"/>
      <c r="BE382" s="25"/>
      <c r="BF382" s="25"/>
      <c r="BG382" s="25"/>
      <c r="BH382" s="9">
        <v>0</v>
      </c>
      <c r="BI382" s="242" t="s">
        <v>532</v>
      </c>
      <c r="BJ382" s="498" t="s">
        <v>1209</v>
      </c>
    </row>
    <row r="383" spans="1:62" s="16" customFormat="1" ht="4.5" hidden="1" customHeight="1">
      <c r="A383" s="517"/>
      <c r="B383" s="590" t="s">
        <v>519</v>
      </c>
      <c r="C383" s="242" t="s">
        <v>255</v>
      </c>
      <c r="D383" s="421" t="s">
        <v>60</v>
      </c>
      <c r="E383" s="421" t="s">
        <v>557</v>
      </c>
      <c r="F383" s="421"/>
      <c r="G383" s="588">
        <v>56</v>
      </c>
      <c r="H383" s="588"/>
      <c r="I383" s="9">
        <v>1</v>
      </c>
      <c r="J383" s="242" t="s">
        <v>17</v>
      </c>
      <c r="K383" s="588"/>
      <c r="L383" s="588"/>
      <c r="M383" s="588"/>
      <c r="N383" s="588"/>
      <c r="O383" s="588"/>
      <c r="P383" s="588"/>
      <c r="Q383" s="9"/>
      <c r="R383" s="242"/>
      <c r="S383" s="588"/>
      <c r="T383" s="588"/>
      <c r="U383" s="588"/>
      <c r="V383" s="588"/>
      <c r="W383" s="588"/>
      <c r="X383" s="588"/>
      <c r="Y383" s="588"/>
      <c r="Z383" s="9"/>
      <c r="AA383" s="242"/>
      <c r="AB383" s="242"/>
      <c r="AC383" s="588"/>
      <c r="AD383" s="588"/>
      <c r="AE383" s="588"/>
      <c r="AF383" s="588"/>
      <c r="AG383" s="588"/>
      <c r="AH383" s="588"/>
      <c r="AI383" s="588"/>
      <c r="AJ383" s="588"/>
      <c r="AK383" s="588"/>
      <c r="AL383" s="9"/>
      <c r="AM383" s="242"/>
      <c r="AN383" s="588"/>
      <c r="AO383" s="588"/>
      <c r="AP383" s="588"/>
      <c r="AQ383" s="588"/>
      <c r="AR383" s="588"/>
      <c r="AS383" s="588"/>
      <c r="AT383" s="588"/>
      <c r="AU383" s="588"/>
      <c r="AV383" s="588"/>
      <c r="AW383" s="9"/>
      <c r="AX383" s="242"/>
      <c r="AY383" s="588"/>
      <c r="AZ383" s="588"/>
      <c r="BA383" s="588"/>
      <c r="BB383" s="588"/>
      <c r="BC383" s="588"/>
      <c r="BD383" s="588"/>
      <c r="BE383" s="588"/>
      <c r="BF383" s="588"/>
      <c r="BG383" s="588"/>
      <c r="BH383" s="9"/>
      <c r="BI383" s="242"/>
      <c r="BJ383" s="498"/>
    </row>
    <row r="384" spans="1:62" s="16" customFormat="1" ht="4.5" hidden="1" customHeight="1">
      <c r="A384" s="517"/>
      <c r="B384" s="590" t="s">
        <v>519</v>
      </c>
      <c r="C384" s="242" t="s">
        <v>210</v>
      </c>
      <c r="D384" s="421" t="s">
        <v>206</v>
      </c>
      <c r="E384" s="421" t="s">
        <v>209</v>
      </c>
      <c r="F384" s="421"/>
      <c r="G384" s="588">
        <v>41</v>
      </c>
      <c r="H384" s="588"/>
      <c r="I384" s="9">
        <v>1</v>
      </c>
      <c r="J384" s="242" t="s">
        <v>17</v>
      </c>
      <c r="K384" s="588"/>
      <c r="L384" s="588"/>
      <c r="M384" s="588"/>
      <c r="N384" s="588"/>
      <c r="O384" s="588"/>
      <c r="P384" s="588"/>
      <c r="Q384" s="9"/>
      <c r="R384" s="242"/>
      <c r="S384" s="588"/>
      <c r="T384" s="588"/>
      <c r="U384" s="588"/>
      <c r="V384" s="588"/>
      <c r="W384" s="588"/>
      <c r="X384" s="588"/>
      <c r="Y384" s="588"/>
      <c r="Z384" s="9"/>
      <c r="AA384" s="242"/>
      <c r="AB384" s="242"/>
      <c r="AC384" s="588"/>
      <c r="AD384" s="588"/>
      <c r="AE384" s="588"/>
      <c r="AF384" s="588"/>
      <c r="AG384" s="588"/>
      <c r="AH384" s="588"/>
      <c r="AI384" s="588"/>
      <c r="AJ384" s="588"/>
      <c r="AK384" s="588"/>
      <c r="AL384" s="9"/>
      <c r="AM384" s="242"/>
      <c r="AN384" s="588"/>
      <c r="AO384" s="588"/>
      <c r="AP384" s="588"/>
      <c r="AQ384" s="588"/>
      <c r="AR384" s="588"/>
      <c r="AS384" s="588"/>
      <c r="AT384" s="588"/>
      <c r="AU384" s="588"/>
      <c r="AV384" s="588"/>
      <c r="AW384" s="9"/>
      <c r="AX384" s="242"/>
      <c r="AY384" s="588"/>
      <c r="AZ384" s="588"/>
      <c r="BA384" s="588"/>
      <c r="BB384" s="588"/>
      <c r="BC384" s="588"/>
      <c r="BD384" s="588"/>
      <c r="BE384" s="588"/>
      <c r="BF384" s="588"/>
      <c r="BG384" s="588"/>
      <c r="BH384" s="9"/>
      <c r="BI384" s="242"/>
      <c r="BJ384" s="498"/>
    </row>
    <row r="385" spans="1:64" s="16" customFormat="1" ht="4.5" hidden="1" customHeight="1">
      <c r="A385" s="517"/>
      <c r="B385" s="590" t="s">
        <v>519</v>
      </c>
      <c r="C385" s="7" t="s">
        <v>256</v>
      </c>
      <c r="D385" s="95" t="s">
        <v>257</v>
      </c>
      <c r="E385" s="95" t="s">
        <v>209</v>
      </c>
      <c r="F385" s="123" t="s">
        <v>675</v>
      </c>
      <c r="G385" s="588" t="s">
        <v>0</v>
      </c>
      <c r="H385" s="588">
        <v>24</v>
      </c>
      <c r="I385" s="9">
        <v>0.54879999999999995</v>
      </c>
      <c r="J385" s="242" t="s">
        <v>41</v>
      </c>
      <c r="K385" s="588">
        <v>24</v>
      </c>
      <c r="L385" s="588"/>
      <c r="M385" s="588"/>
      <c r="N385" s="588">
        <v>24</v>
      </c>
      <c r="O385" s="588"/>
      <c r="P385" s="588"/>
      <c r="Q385" s="9">
        <v>1</v>
      </c>
      <c r="R385" s="242" t="s">
        <v>668</v>
      </c>
      <c r="S385" s="588"/>
      <c r="T385" s="588"/>
      <c r="U385" s="588"/>
      <c r="V385" s="588"/>
      <c r="W385" s="588"/>
      <c r="X385" s="588"/>
      <c r="Y385" s="588"/>
      <c r="Z385" s="9">
        <v>1</v>
      </c>
      <c r="AA385" s="242" t="s">
        <v>668</v>
      </c>
      <c r="AB385" s="242"/>
      <c r="AC385" s="588"/>
      <c r="AD385" s="588"/>
      <c r="AE385" s="588"/>
      <c r="AF385" s="588"/>
      <c r="AG385" s="588"/>
      <c r="AH385" s="588"/>
      <c r="AI385" s="588"/>
      <c r="AJ385" s="588"/>
      <c r="AK385" s="588"/>
      <c r="AL385" s="9">
        <v>1</v>
      </c>
      <c r="AM385" s="242" t="s">
        <v>668</v>
      </c>
      <c r="AN385" s="588"/>
      <c r="AO385" s="588"/>
      <c r="AP385" s="588"/>
      <c r="AQ385" s="588"/>
      <c r="AR385" s="588"/>
      <c r="AS385" s="588"/>
      <c r="AT385" s="588"/>
      <c r="AU385" s="588"/>
      <c r="AV385" s="588"/>
      <c r="AW385" s="9">
        <v>1</v>
      </c>
      <c r="AX385" s="242" t="s">
        <v>668</v>
      </c>
      <c r="AY385" s="588"/>
      <c r="AZ385" s="588"/>
      <c r="BA385" s="588"/>
      <c r="BB385" s="588"/>
      <c r="BC385" s="588"/>
      <c r="BD385" s="588"/>
      <c r="BE385" s="588"/>
      <c r="BF385" s="588"/>
      <c r="BG385" s="588"/>
      <c r="BH385" s="9">
        <v>1</v>
      </c>
      <c r="BI385" s="242" t="s">
        <v>668</v>
      </c>
      <c r="BJ385" s="498"/>
    </row>
    <row r="386" spans="1:64" s="16" customFormat="1" ht="4.5" hidden="1" customHeight="1">
      <c r="A386" s="517"/>
      <c r="B386" s="590" t="s">
        <v>519</v>
      </c>
      <c r="C386" s="7" t="s">
        <v>256</v>
      </c>
      <c r="D386" s="95" t="s">
        <v>257</v>
      </c>
      <c r="E386" s="95" t="s">
        <v>209</v>
      </c>
      <c r="F386" s="123" t="s">
        <v>675</v>
      </c>
      <c r="G386" s="588"/>
      <c r="H386" s="588">
        <v>1</v>
      </c>
      <c r="I386" s="9">
        <v>0</v>
      </c>
      <c r="J386" s="242" t="s">
        <v>532</v>
      </c>
      <c r="K386" s="588">
        <v>1</v>
      </c>
      <c r="L386" s="588">
        <f>1-1</f>
        <v>0</v>
      </c>
      <c r="M386" s="588"/>
      <c r="N386" s="588"/>
      <c r="O386" s="588"/>
      <c r="P386" s="588">
        <v>1</v>
      </c>
      <c r="Q386" s="9">
        <v>0</v>
      </c>
      <c r="R386" s="242" t="s">
        <v>711</v>
      </c>
      <c r="S386" s="588"/>
      <c r="T386" s="588"/>
      <c r="U386" s="588">
        <f>1-1</f>
        <v>0</v>
      </c>
      <c r="V386" s="588"/>
      <c r="W386" s="588"/>
      <c r="X386" s="588"/>
      <c r="Y386" s="588"/>
      <c r="Z386" s="9">
        <v>0</v>
      </c>
      <c r="AA386" s="242" t="s">
        <v>711</v>
      </c>
      <c r="AB386" s="242"/>
      <c r="AC386" s="588"/>
      <c r="AD386" s="588"/>
      <c r="AE386" s="588">
        <f>1-1</f>
        <v>0</v>
      </c>
      <c r="AF386" s="588"/>
      <c r="AG386" s="588"/>
      <c r="AH386" s="588"/>
      <c r="AI386" s="588"/>
      <c r="AJ386" s="588"/>
      <c r="AK386" s="588"/>
      <c r="AL386" s="9">
        <v>0</v>
      </c>
      <c r="AM386" s="242" t="s">
        <v>711</v>
      </c>
      <c r="AN386" s="588"/>
      <c r="AO386" s="588"/>
      <c r="AP386" s="588">
        <f>1-1</f>
        <v>0</v>
      </c>
      <c r="AQ386" s="588"/>
      <c r="AR386" s="588"/>
      <c r="AS386" s="588"/>
      <c r="AT386" s="588"/>
      <c r="AU386" s="588"/>
      <c r="AV386" s="588"/>
      <c r="AW386" s="9">
        <v>0</v>
      </c>
      <c r="AX386" s="242" t="s">
        <v>711</v>
      </c>
      <c r="AY386" s="588"/>
      <c r="AZ386" s="588"/>
      <c r="BA386" s="588">
        <f>1-1</f>
        <v>0</v>
      </c>
      <c r="BB386" s="588"/>
      <c r="BC386" s="588"/>
      <c r="BD386" s="588"/>
      <c r="BE386" s="588"/>
      <c r="BF386" s="588"/>
      <c r="BG386" s="588"/>
      <c r="BH386" s="9">
        <v>0</v>
      </c>
      <c r="BI386" s="242" t="s">
        <v>711</v>
      </c>
      <c r="BJ386" s="498"/>
      <c r="BL386" s="16" t="s">
        <v>727</v>
      </c>
    </row>
    <row r="387" spans="1:64" s="16" customFormat="1" ht="4.5" hidden="1" customHeight="1">
      <c r="A387" s="517"/>
      <c r="B387" s="590" t="s">
        <v>519</v>
      </c>
      <c r="C387" s="421" t="s">
        <v>258</v>
      </c>
      <c r="D387" s="421" t="s">
        <v>33</v>
      </c>
      <c r="E387" s="421" t="s">
        <v>205</v>
      </c>
      <c r="F387" s="421"/>
      <c r="G387" s="588">
        <v>88</v>
      </c>
      <c r="H387" s="588"/>
      <c r="I387" s="9">
        <v>1</v>
      </c>
      <c r="J387" s="242" t="s">
        <v>17</v>
      </c>
      <c r="K387" s="588"/>
      <c r="L387" s="588"/>
      <c r="M387" s="588"/>
      <c r="N387" s="588"/>
      <c r="O387" s="588"/>
      <c r="P387" s="588"/>
      <c r="Q387" s="9"/>
      <c r="R387" s="242"/>
      <c r="S387" s="588"/>
      <c r="T387" s="588"/>
      <c r="U387" s="588"/>
      <c r="V387" s="588"/>
      <c r="W387" s="588"/>
      <c r="X387" s="588"/>
      <c r="Y387" s="588"/>
      <c r="Z387" s="9"/>
      <c r="AA387" s="242"/>
      <c r="AB387" s="242"/>
      <c r="AC387" s="588"/>
      <c r="AD387" s="588"/>
      <c r="AE387" s="588"/>
      <c r="AF387" s="588"/>
      <c r="AG387" s="588"/>
      <c r="AH387" s="588"/>
      <c r="AI387" s="588"/>
      <c r="AJ387" s="588"/>
      <c r="AK387" s="588"/>
      <c r="AL387" s="9"/>
      <c r="AM387" s="242"/>
      <c r="AN387" s="588"/>
      <c r="AO387" s="588"/>
      <c r="AP387" s="588"/>
      <c r="AQ387" s="588"/>
      <c r="AR387" s="588"/>
      <c r="AS387" s="588"/>
      <c r="AT387" s="588"/>
      <c r="AU387" s="588"/>
      <c r="AV387" s="588"/>
      <c r="AW387" s="9"/>
      <c r="AX387" s="242"/>
      <c r="AY387" s="588"/>
      <c r="AZ387" s="588"/>
      <c r="BA387" s="588"/>
      <c r="BB387" s="588"/>
      <c r="BC387" s="588"/>
      <c r="BD387" s="588"/>
      <c r="BE387" s="588"/>
      <c r="BF387" s="588"/>
      <c r="BG387" s="588"/>
      <c r="BH387" s="9"/>
      <c r="BI387" s="242"/>
      <c r="BJ387" s="498" t="s">
        <v>729</v>
      </c>
    </row>
    <row r="388" spans="1:64" s="16" customFormat="1" ht="4.5" hidden="1" customHeight="1">
      <c r="A388" s="517"/>
      <c r="B388" s="590" t="s">
        <v>519</v>
      </c>
      <c r="C388" s="421" t="s">
        <v>259</v>
      </c>
      <c r="D388" s="421" t="s">
        <v>33</v>
      </c>
      <c r="E388" s="421" t="s">
        <v>288</v>
      </c>
      <c r="F388" s="123" t="s">
        <v>675</v>
      </c>
      <c r="G388" s="588">
        <v>39</v>
      </c>
      <c r="H388" s="588"/>
      <c r="I388" s="9">
        <v>1</v>
      </c>
      <c r="J388" s="242" t="s">
        <v>17</v>
      </c>
      <c r="K388" s="588"/>
      <c r="L388" s="588"/>
      <c r="M388" s="588"/>
      <c r="N388" s="588"/>
      <c r="O388" s="588"/>
      <c r="P388" s="588"/>
      <c r="Q388" s="9">
        <v>1</v>
      </c>
      <c r="R388" s="242" t="s">
        <v>668</v>
      </c>
      <c r="S388" s="588"/>
      <c r="T388" s="588"/>
      <c r="U388" s="588"/>
      <c r="V388" s="588"/>
      <c r="W388" s="588"/>
      <c r="X388" s="588"/>
      <c r="Y388" s="588"/>
      <c r="Z388" s="9">
        <v>1</v>
      </c>
      <c r="AA388" s="242" t="s">
        <v>668</v>
      </c>
      <c r="AB388" s="242"/>
      <c r="AC388" s="588"/>
      <c r="AD388" s="588"/>
      <c r="AE388" s="588"/>
      <c r="AF388" s="588"/>
      <c r="AG388" s="588"/>
      <c r="AH388" s="588"/>
      <c r="AI388" s="588"/>
      <c r="AJ388" s="588"/>
      <c r="AK388" s="588"/>
      <c r="AL388" s="9">
        <v>1</v>
      </c>
      <c r="AM388" s="242" t="s">
        <v>668</v>
      </c>
      <c r="AN388" s="588"/>
      <c r="AO388" s="588"/>
      <c r="AP388" s="588"/>
      <c r="AQ388" s="588"/>
      <c r="AR388" s="588"/>
      <c r="AS388" s="588"/>
      <c r="AT388" s="588"/>
      <c r="AU388" s="588"/>
      <c r="AV388" s="588"/>
      <c r="AW388" s="9">
        <v>1</v>
      </c>
      <c r="AX388" s="242" t="s">
        <v>668</v>
      </c>
      <c r="AY388" s="588"/>
      <c r="AZ388" s="588"/>
      <c r="BA388" s="588"/>
      <c r="BB388" s="588"/>
      <c r="BC388" s="588"/>
      <c r="BD388" s="588"/>
      <c r="BE388" s="588"/>
      <c r="BF388" s="588"/>
      <c r="BG388" s="588"/>
      <c r="BH388" s="9">
        <v>1</v>
      </c>
      <c r="BI388" s="242" t="s">
        <v>668</v>
      </c>
      <c r="BJ388" s="498"/>
    </row>
    <row r="389" spans="1:64" s="16" customFormat="1" ht="4.5" hidden="1" customHeight="1">
      <c r="A389" s="517"/>
      <c r="B389" s="590" t="s">
        <v>519</v>
      </c>
      <c r="C389" s="421" t="s">
        <v>260</v>
      </c>
      <c r="D389" s="421" t="s">
        <v>9</v>
      </c>
      <c r="E389" s="421" t="s">
        <v>288</v>
      </c>
      <c r="F389" s="421"/>
      <c r="G389" s="588">
        <v>31</v>
      </c>
      <c r="H389" s="588"/>
      <c r="I389" s="9">
        <v>1</v>
      </c>
      <c r="J389" s="242" t="s">
        <v>17</v>
      </c>
      <c r="K389" s="588"/>
      <c r="L389" s="588"/>
      <c r="M389" s="588"/>
      <c r="N389" s="588"/>
      <c r="O389" s="588"/>
      <c r="P389" s="588"/>
      <c r="Q389" s="9">
        <v>1</v>
      </c>
      <c r="R389" s="242" t="s">
        <v>668</v>
      </c>
      <c r="S389" s="588"/>
      <c r="T389" s="588"/>
      <c r="U389" s="588"/>
      <c r="V389" s="588"/>
      <c r="W389" s="588"/>
      <c r="X389" s="588"/>
      <c r="Y389" s="588"/>
      <c r="Z389" s="9">
        <v>1</v>
      </c>
      <c r="AA389" s="242" t="s">
        <v>668</v>
      </c>
      <c r="AB389" s="242"/>
      <c r="AC389" s="588"/>
      <c r="AD389" s="588"/>
      <c r="AE389" s="588"/>
      <c r="AF389" s="588"/>
      <c r="AG389" s="588"/>
      <c r="AH389" s="588"/>
      <c r="AI389" s="588"/>
      <c r="AJ389" s="588"/>
      <c r="AK389" s="588"/>
      <c r="AL389" s="9">
        <v>1</v>
      </c>
      <c r="AM389" s="242" t="s">
        <v>668</v>
      </c>
      <c r="AN389" s="588"/>
      <c r="AO389" s="588"/>
      <c r="AP389" s="588"/>
      <c r="AQ389" s="588"/>
      <c r="AR389" s="588"/>
      <c r="AS389" s="588"/>
      <c r="AT389" s="588"/>
      <c r="AU389" s="588"/>
      <c r="AV389" s="588"/>
      <c r="AW389" s="9">
        <v>1</v>
      </c>
      <c r="AX389" s="242" t="s">
        <v>668</v>
      </c>
      <c r="AY389" s="588"/>
      <c r="AZ389" s="588"/>
      <c r="BA389" s="588"/>
      <c r="BB389" s="588"/>
      <c r="BC389" s="588"/>
      <c r="BD389" s="588"/>
      <c r="BE389" s="588"/>
      <c r="BF389" s="588"/>
      <c r="BG389" s="588"/>
      <c r="BH389" s="9">
        <v>1</v>
      </c>
      <c r="BI389" s="242" t="s">
        <v>668</v>
      </c>
      <c r="BJ389" s="498"/>
    </row>
    <row r="390" spans="1:64" s="16" customFormat="1" ht="4.5" hidden="1" customHeight="1">
      <c r="A390" s="517"/>
      <c r="B390" s="590" t="s">
        <v>519</v>
      </c>
      <c r="C390" s="421" t="s">
        <v>261</v>
      </c>
      <c r="D390" s="421" t="s">
        <v>33</v>
      </c>
      <c r="E390" s="421" t="s">
        <v>214</v>
      </c>
      <c r="F390" s="123" t="s">
        <v>675</v>
      </c>
      <c r="G390" s="588" t="s">
        <v>0</v>
      </c>
      <c r="H390" s="588">
        <v>4</v>
      </c>
      <c r="I390" s="9">
        <v>1</v>
      </c>
      <c r="J390" s="242" t="s">
        <v>17</v>
      </c>
      <c r="K390" s="588">
        <v>4</v>
      </c>
      <c r="L390" s="588"/>
      <c r="M390" s="25"/>
      <c r="N390" s="25">
        <v>4</v>
      </c>
      <c r="O390" s="588"/>
      <c r="P390" s="588"/>
      <c r="Q390" s="9">
        <v>1</v>
      </c>
      <c r="R390" s="242" t="s">
        <v>668</v>
      </c>
      <c r="S390" s="588"/>
      <c r="T390" s="588"/>
      <c r="U390" s="588"/>
      <c r="V390" s="25"/>
      <c r="W390" s="25"/>
      <c r="X390" s="588"/>
      <c r="Y390" s="588"/>
      <c r="Z390" s="9">
        <v>1</v>
      </c>
      <c r="AA390" s="242" t="s">
        <v>668</v>
      </c>
      <c r="AB390" s="242"/>
      <c r="AC390" s="588"/>
      <c r="AD390" s="588"/>
      <c r="AE390" s="588"/>
      <c r="AF390" s="25"/>
      <c r="AG390" s="25"/>
      <c r="AH390" s="588"/>
      <c r="AI390" s="588"/>
      <c r="AJ390" s="588"/>
      <c r="AK390" s="588"/>
      <c r="AL390" s="9">
        <v>1</v>
      </c>
      <c r="AM390" s="242" t="s">
        <v>668</v>
      </c>
      <c r="AN390" s="588"/>
      <c r="AO390" s="588"/>
      <c r="AP390" s="588"/>
      <c r="AQ390" s="25"/>
      <c r="AR390" s="25"/>
      <c r="AS390" s="588"/>
      <c r="AT390" s="588"/>
      <c r="AU390" s="588"/>
      <c r="AV390" s="588"/>
      <c r="AW390" s="9">
        <v>1</v>
      </c>
      <c r="AX390" s="242" t="s">
        <v>668</v>
      </c>
      <c r="AY390" s="588"/>
      <c r="AZ390" s="588"/>
      <c r="BA390" s="588"/>
      <c r="BB390" s="25"/>
      <c r="BC390" s="25"/>
      <c r="BD390" s="588"/>
      <c r="BE390" s="588"/>
      <c r="BF390" s="588"/>
      <c r="BG390" s="588"/>
      <c r="BH390" s="9">
        <v>1</v>
      </c>
      <c r="BI390" s="242" t="s">
        <v>668</v>
      </c>
      <c r="BJ390" s="498"/>
    </row>
    <row r="391" spans="1:64" s="16" customFormat="1" ht="4.5" hidden="1" customHeight="1">
      <c r="A391" s="517"/>
      <c r="B391" s="590" t="s">
        <v>519</v>
      </c>
      <c r="C391" s="95" t="s">
        <v>719</v>
      </c>
      <c r="D391" s="95" t="s">
        <v>171</v>
      </c>
      <c r="E391" s="95" t="s">
        <v>194</v>
      </c>
      <c r="F391" s="123" t="s">
        <v>654</v>
      </c>
      <c r="G391" s="588">
        <v>28</v>
      </c>
      <c r="H391" s="588"/>
      <c r="I391" s="9">
        <v>1</v>
      </c>
      <c r="J391" s="242" t="s">
        <v>17</v>
      </c>
      <c r="K391" s="588"/>
      <c r="L391" s="588"/>
      <c r="M391" s="588"/>
      <c r="N391" s="588"/>
      <c r="O391" s="588"/>
      <c r="P391" s="588"/>
      <c r="Q391" s="9">
        <v>1</v>
      </c>
      <c r="R391" s="242" t="s">
        <v>668</v>
      </c>
      <c r="S391" s="588"/>
      <c r="T391" s="588"/>
      <c r="U391" s="588"/>
      <c r="V391" s="588"/>
      <c r="W391" s="588"/>
      <c r="X391" s="588"/>
      <c r="Y391" s="588"/>
      <c r="Z391" s="9">
        <v>1</v>
      </c>
      <c r="AA391" s="242" t="s">
        <v>668</v>
      </c>
      <c r="AB391" s="242"/>
      <c r="AC391" s="588"/>
      <c r="AD391" s="588"/>
      <c r="AE391" s="588"/>
      <c r="AF391" s="588"/>
      <c r="AG391" s="588"/>
      <c r="AH391" s="588"/>
      <c r="AI391" s="588"/>
      <c r="AJ391" s="588"/>
      <c r="AK391" s="588"/>
      <c r="AL391" s="9">
        <v>1</v>
      </c>
      <c r="AM391" s="242" t="s">
        <v>668</v>
      </c>
      <c r="AN391" s="588"/>
      <c r="AO391" s="588"/>
      <c r="AP391" s="588"/>
      <c r="AQ391" s="588"/>
      <c r="AR391" s="588"/>
      <c r="AS391" s="588"/>
      <c r="AT391" s="588"/>
      <c r="AU391" s="588"/>
      <c r="AV391" s="588"/>
      <c r="AW391" s="9">
        <v>1</v>
      </c>
      <c r="AX391" s="242" t="s">
        <v>668</v>
      </c>
      <c r="AY391" s="588"/>
      <c r="AZ391" s="588"/>
      <c r="BA391" s="588"/>
      <c r="BB391" s="588"/>
      <c r="BC391" s="588"/>
      <c r="BD391" s="588"/>
      <c r="BE391" s="588"/>
      <c r="BF391" s="588"/>
      <c r="BG391" s="588"/>
      <c r="BH391" s="9">
        <v>1</v>
      </c>
      <c r="BI391" s="242" t="s">
        <v>668</v>
      </c>
      <c r="BJ391" s="498"/>
    </row>
    <row r="392" spans="1:64" s="16" customFormat="1" ht="24" customHeight="1">
      <c r="A392" s="517"/>
      <c r="B392" s="590" t="s">
        <v>519</v>
      </c>
      <c r="C392" s="95" t="s">
        <v>719</v>
      </c>
      <c r="D392" s="95" t="s">
        <v>171</v>
      </c>
      <c r="E392" s="95" t="s">
        <v>194</v>
      </c>
      <c r="F392" s="123" t="s">
        <v>654</v>
      </c>
      <c r="G392" s="588"/>
      <c r="H392" s="25">
        <v>2</v>
      </c>
      <c r="I392" s="9">
        <v>0</v>
      </c>
      <c r="J392" s="242" t="s">
        <v>532</v>
      </c>
      <c r="K392" s="25">
        <v>1</v>
      </c>
      <c r="L392" s="25">
        <v>1</v>
      </c>
      <c r="M392" s="588"/>
      <c r="N392" s="588"/>
      <c r="O392" s="25"/>
      <c r="P392" s="25"/>
      <c r="Q392" s="9">
        <v>0</v>
      </c>
      <c r="R392" s="242" t="s">
        <v>532</v>
      </c>
      <c r="S392" s="25"/>
      <c r="T392" s="25"/>
      <c r="U392" s="25">
        <v>1</v>
      </c>
      <c r="V392" s="588"/>
      <c r="W392" s="588"/>
      <c r="X392" s="25"/>
      <c r="Y392" s="25"/>
      <c r="Z392" s="9">
        <v>0</v>
      </c>
      <c r="AA392" s="242" t="s">
        <v>532</v>
      </c>
      <c r="AB392" s="242"/>
      <c r="AC392" s="588">
        <v>1</v>
      </c>
      <c r="AD392" s="469"/>
      <c r="AE392" s="588">
        <v>1</v>
      </c>
      <c r="AF392" s="588"/>
      <c r="AG392" s="588"/>
      <c r="AH392" s="25"/>
      <c r="AI392" s="25"/>
      <c r="AJ392" s="25"/>
      <c r="AK392" s="25"/>
      <c r="AL392" s="9">
        <v>0</v>
      </c>
      <c r="AM392" s="242" t="s">
        <v>532</v>
      </c>
      <c r="AN392" s="588">
        <v>1</v>
      </c>
      <c r="AO392" s="469"/>
      <c r="AP392" s="588">
        <v>1</v>
      </c>
      <c r="AQ392" s="588"/>
      <c r="AR392" s="588"/>
      <c r="AS392" s="25"/>
      <c r="AT392" s="25"/>
      <c r="AU392" s="25"/>
      <c r="AV392" s="25"/>
      <c r="AW392" s="9">
        <v>0</v>
      </c>
      <c r="AX392" s="242" t="s">
        <v>532</v>
      </c>
      <c r="AY392" s="588"/>
      <c r="AZ392" s="588">
        <v>1</v>
      </c>
      <c r="BA392" s="588">
        <v>1</v>
      </c>
      <c r="BB392" s="588"/>
      <c r="BC392" s="588"/>
      <c r="BD392" s="25"/>
      <c r="BE392" s="25"/>
      <c r="BF392" s="25"/>
      <c r="BG392" s="25"/>
      <c r="BH392" s="9">
        <v>0</v>
      </c>
      <c r="BI392" s="242" t="s">
        <v>532</v>
      </c>
      <c r="BJ392" s="498" t="s">
        <v>1238</v>
      </c>
    </row>
    <row r="393" spans="1:64" s="16" customFormat="1" ht="4.5" hidden="1" customHeight="1">
      <c r="A393" s="517"/>
      <c r="B393" s="590" t="s">
        <v>519</v>
      </c>
      <c r="C393" s="95" t="s">
        <v>719</v>
      </c>
      <c r="D393" s="95" t="s">
        <v>171</v>
      </c>
      <c r="E393" s="95" t="s">
        <v>194</v>
      </c>
      <c r="F393" s="123" t="s">
        <v>654</v>
      </c>
      <c r="G393" s="588"/>
      <c r="H393" s="25"/>
      <c r="I393" s="9">
        <v>0</v>
      </c>
      <c r="J393" s="242" t="s">
        <v>532</v>
      </c>
      <c r="K393" s="25"/>
      <c r="L393" s="25"/>
      <c r="M393" s="588"/>
      <c r="N393" s="588"/>
      <c r="O393" s="25"/>
      <c r="P393" s="25">
        <v>1</v>
      </c>
      <c r="Q393" s="9">
        <v>0</v>
      </c>
      <c r="R393" s="242" t="s">
        <v>711</v>
      </c>
      <c r="S393" s="25"/>
      <c r="T393" s="25"/>
      <c r="U393" s="25"/>
      <c r="V393" s="588"/>
      <c r="W393" s="588"/>
      <c r="X393" s="25"/>
      <c r="Y393" s="25"/>
      <c r="Z393" s="9">
        <v>0</v>
      </c>
      <c r="AA393" s="242" t="s">
        <v>711</v>
      </c>
      <c r="AB393" s="242"/>
      <c r="AC393" s="588"/>
      <c r="AD393" s="25"/>
      <c r="AE393" s="25"/>
      <c r="AF393" s="588"/>
      <c r="AG393" s="588"/>
      <c r="AH393" s="25"/>
      <c r="AI393" s="25"/>
      <c r="AJ393" s="25"/>
      <c r="AK393" s="25"/>
      <c r="AL393" s="9">
        <v>0</v>
      </c>
      <c r="AM393" s="242" t="s">
        <v>711</v>
      </c>
      <c r="AN393" s="588"/>
      <c r="AO393" s="25"/>
      <c r="AP393" s="25"/>
      <c r="AQ393" s="588"/>
      <c r="AR393" s="588"/>
      <c r="AS393" s="25"/>
      <c r="AT393" s="25"/>
      <c r="AU393" s="25"/>
      <c r="AV393" s="25"/>
      <c r="AW393" s="9">
        <v>0</v>
      </c>
      <c r="AX393" s="242" t="s">
        <v>711</v>
      </c>
      <c r="AY393" s="588"/>
      <c r="AZ393" s="25"/>
      <c r="BA393" s="25"/>
      <c r="BB393" s="588"/>
      <c r="BC393" s="588"/>
      <c r="BD393" s="25"/>
      <c r="BE393" s="25"/>
      <c r="BF393" s="25"/>
      <c r="BG393" s="25"/>
      <c r="BH393" s="9">
        <v>0</v>
      </c>
      <c r="BI393" s="242" t="s">
        <v>711</v>
      </c>
      <c r="BJ393" s="497" t="s">
        <v>594</v>
      </c>
    </row>
    <row r="394" spans="1:64" s="16" customFormat="1" ht="4.5" hidden="1" customHeight="1">
      <c r="A394" s="517">
        <v>364</v>
      </c>
      <c r="B394" s="590" t="s">
        <v>519</v>
      </c>
      <c r="C394" s="536" t="s">
        <v>263</v>
      </c>
      <c r="D394" s="421" t="s">
        <v>9</v>
      </c>
      <c r="E394" s="421" t="s">
        <v>217</v>
      </c>
      <c r="F394" s="123" t="s">
        <v>654</v>
      </c>
      <c r="G394" s="588"/>
      <c r="H394" s="588">
        <v>16</v>
      </c>
      <c r="I394" s="9">
        <v>0.45610000000000001</v>
      </c>
      <c r="J394" s="242" t="s">
        <v>41</v>
      </c>
      <c r="K394" s="588">
        <v>16</v>
      </c>
      <c r="L394" s="588"/>
      <c r="M394" s="25"/>
      <c r="N394" s="25">
        <v>16</v>
      </c>
      <c r="O394" s="588"/>
      <c r="P394" s="588"/>
      <c r="Q394" s="9">
        <v>1</v>
      </c>
      <c r="R394" s="242" t="s">
        <v>668</v>
      </c>
      <c r="S394" s="588"/>
      <c r="T394" s="588"/>
      <c r="U394" s="588"/>
      <c r="V394" s="25"/>
      <c r="W394" s="25"/>
      <c r="X394" s="588"/>
      <c r="Y394" s="588"/>
      <c r="Z394" s="9">
        <v>1</v>
      </c>
      <c r="AA394" s="242" t="s">
        <v>668</v>
      </c>
      <c r="AB394" s="242"/>
      <c r="AC394" s="588"/>
      <c r="AD394" s="588"/>
      <c r="AE394" s="588"/>
      <c r="AF394" s="25"/>
      <c r="AG394" s="25"/>
      <c r="AH394" s="588"/>
      <c r="AI394" s="588"/>
      <c r="AJ394" s="588"/>
      <c r="AK394" s="588"/>
      <c r="AL394" s="9">
        <v>1</v>
      </c>
      <c r="AM394" s="242" t="s">
        <v>668</v>
      </c>
      <c r="AN394" s="588"/>
      <c r="AO394" s="588"/>
      <c r="AP394" s="588"/>
      <c r="AQ394" s="25"/>
      <c r="AR394" s="25"/>
      <c r="AS394" s="588"/>
      <c r="AT394" s="588"/>
      <c r="AU394" s="588"/>
      <c r="AV394" s="588"/>
      <c r="AW394" s="9">
        <v>1</v>
      </c>
      <c r="AX394" s="242" t="s">
        <v>668</v>
      </c>
      <c r="AY394" s="588"/>
      <c r="AZ394" s="588"/>
      <c r="BA394" s="588"/>
      <c r="BB394" s="25"/>
      <c r="BC394" s="25"/>
      <c r="BD394" s="588"/>
      <c r="BE394" s="588"/>
      <c r="BF394" s="588"/>
      <c r="BG394" s="588"/>
      <c r="BH394" s="9">
        <v>1</v>
      </c>
      <c r="BI394" s="242" t="s">
        <v>668</v>
      </c>
      <c r="BJ394" s="497"/>
    </row>
    <row r="395" spans="1:64" s="16" customFormat="1" ht="4.5" hidden="1" customHeight="1">
      <c r="A395" s="517"/>
      <c r="B395" s="590" t="s">
        <v>519</v>
      </c>
      <c r="C395" s="537" t="s">
        <v>264</v>
      </c>
      <c r="D395" s="95" t="s">
        <v>9</v>
      </c>
      <c r="E395" s="95" t="s">
        <v>217</v>
      </c>
      <c r="F395" s="123" t="s">
        <v>654</v>
      </c>
      <c r="G395" s="588"/>
      <c r="H395" s="588">
        <v>26</v>
      </c>
      <c r="I395" s="9">
        <v>0.46029999999999999</v>
      </c>
      <c r="J395" s="242" t="s">
        <v>41</v>
      </c>
      <c r="K395" s="588">
        <v>26</v>
      </c>
      <c r="L395" s="588"/>
      <c r="M395" s="588"/>
      <c r="N395" s="25">
        <v>26</v>
      </c>
      <c r="O395" s="588"/>
      <c r="P395" s="588"/>
      <c r="Q395" s="9">
        <v>1</v>
      </c>
      <c r="R395" s="242" t="s">
        <v>668</v>
      </c>
      <c r="S395" s="588"/>
      <c r="T395" s="588"/>
      <c r="U395" s="588"/>
      <c r="V395" s="588"/>
      <c r="W395" s="25"/>
      <c r="X395" s="588"/>
      <c r="Y395" s="588"/>
      <c r="Z395" s="9">
        <v>1</v>
      </c>
      <c r="AA395" s="242" t="s">
        <v>668</v>
      </c>
      <c r="AB395" s="242"/>
      <c r="AC395" s="588"/>
      <c r="AD395" s="588"/>
      <c r="AE395" s="588"/>
      <c r="AF395" s="588"/>
      <c r="AG395" s="25"/>
      <c r="AH395" s="588"/>
      <c r="AI395" s="588"/>
      <c r="AJ395" s="588"/>
      <c r="AK395" s="588"/>
      <c r="AL395" s="9">
        <v>1</v>
      </c>
      <c r="AM395" s="242" t="s">
        <v>668</v>
      </c>
      <c r="AN395" s="588"/>
      <c r="AO395" s="588"/>
      <c r="AP395" s="588"/>
      <c r="AQ395" s="588"/>
      <c r="AR395" s="25"/>
      <c r="AS395" s="588"/>
      <c r="AT395" s="588"/>
      <c r="AU395" s="588"/>
      <c r="AV395" s="588"/>
      <c r="AW395" s="9">
        <v>1</v>
      </c>
      <c r="AX395" s="242" t="s">
        <v>668</v>
      </c>
      <c r="AY395" s="588"/>
      <c r="AZ395" s="588"/>
      <c r="BA395" s="588"/>
      <c r="BB395" s="588"/>
      <c r="BC395" s="25"/>
      <c r="BD395" s="588"/>
      <c r="BE395" s="588"/>
      <c r="BF395" s="588"/>
      <c r="BG395" s="588"/>
      <c r="BH395" s="9">
        <v>1</v>
      </c>
      <c r="BI395" s="242" t="s">
        <v>668</v>
      </c>
      <c r="BJ395" s="490"/>
    </row>
    <row r="396" spans="1:64" s="16" customFormat="1" ht="18" customHeight="1">
      <c r="A396" s="517"/>
      <c r="B396" s="590" t="s">
        <v>519</v>
      </c>
      <c r="C396" s="537" t="s">
        <v>264</v>
      </c>
      <c r="D396" s="95" t="s">
        <v>9</v>
      </c>
      <c r="E396" s="95" t="s">
        <v>217</v>
      </c>
      <c r="F396" s="123" t="s">
        <v>654</v>
      </c>
      <c r="G396" s="588"/>
      <c r="H396" s="588">
        <v>2</v>
      </c>
      <c r="I396" s="9">
        <v>0</v>
      </c>
      <c r="J396" s="242" t="s">
        <v>532</v>
      </c>
      <c r="K396" s="588">
        <v>2</v>
      </c>
      <c r="L396" s="588">
        <v>2</v>
      </c>
      <c r="M396" s="588"/>
      <c r="N396" s="588"/>
      <c r="O396" s="588"/>
      <c r="P396" s="588"/>
      <c r="Q396" s="9">
        <v>0</v>
      </c>
      <c r="R396" s="242" t="s">
        <v>532</v>
      </c>
      <c r="S396" s="588"/>
      <c r="T396" s="588"/>
      <c r="U396" s="588">
        <v>2</v>
      </c>
      <c r="V396" s="588"/>
      <c r="W396" s="588"/>
      <c r="X396" s="588"/>
      <c r="Y396" s="588"/>
      <c r="Z396" s="9">
        <v>0</v>
      </c>
      <c r="AA396" s="242" t="s">
        <v>532</v>
      </c>
      <c r="AB396" s="242"/>
      <c r="AC396" s="588">
        <v>2</v>
      </c>
      <c r="AD396" s="469"/>
      <c r="AE396" s="588">
        <v>2</v>
      </c>
      <c r="AF396" s="588"/>
      <c r="AG396" s="588"/>
      <c r="AH396" s="588"/>
      <c r="AI396" s="588"/>
      <c r="AJ396" s="588"/>
      <c r="AK396" s="588"/>
      <c r="AL396" s="9">
        <v>0</v>
      </c>
      <c r="AM396" s="242" t="s">
        <v>532</v>
      </c>
      <c r="AN396" s="588">
        <v>2</v>
      </c>
      <c r="AO396" s="469"/>
      <c r="AP396" s="588">
        <v>2</v>
      </c>
      <c r="AQ396" s="588"/>
      <c r="AR396" s="588"/>
      <c r="AS396" s="588"/>
      <c r="AT396" s="588"/>
      <c r="AU396" s="588"/>
      <c r="AV396" s="588"/>
      <c r="AW396" s="9">
        <v>0</v>
      </c>
      <c r="AX396" s="242" t="s">
        <v>532</v>
      </c>
      <c r="AY396" s="588"/>
      <c r="AZ396" s="588">
        <v>2</v>
      </c>
      <c r="BA396" s="588">
        <v>2</v>
      </c>
      <c r="BB396" s="588"/>
      <c r="BC396" s="588"/>
      <c r="BD396" s="588"/>
      <c r="BE396" s="588"/>
      <c r="BF396" s="588"/>
      <c r="BG396" s="588"/>
      <c r="BH396" s="9">
        <v>0</v>
      </c>
      <c r="BI396" s="242" t="s">
        <v>532</v>
      </c>
      <c r="BJ396" s="490"/>
    </row>
    <row r="397" spans="1:64" s="16" customFormat="1" ht="4.5" hidden="1" customHeight="1">
      <c r="A397" s="517"/>
      <c r="B397" s="590" t="s">
        <v>519</v>
      </c>
      <c r="C397" s="121" t="s">
        <v>265</v>
      </c>
      <c r="D397" s="421" t="s">
        <v>60</v>
      </c>
      <c r="E397" s="421" t="s">
        <v>288</v>
      </c>
      <c r="F397" s="123" t="s">
        <v>654</v>
      </c>
      <c r="G397" s="588"/>
      <c r="H397" s="588">
        <v>24</v>
      </c>
      <c r="I397" s="9">
        <v>0.498</v>
      </c>
      <c r="J397" s="242" t="s">
        <v>41</v>
      </c>
      <c r="K397" s="588">
        <v>24</v>
      </c>
      <c r="L397" s="588"/>
      <c r="M397" s="588"/>
      <c r="N397" s="588">
        <v>24</v>
      </c>
      <c r="O397" s="588"/>
      <c r="P397" s="588"/>
      <c r="Q397" s="9">
        <v>1</v>
      </c>
      <c r="R397" s="242" t="s">
        <v>668</v>
      </c>
      <c r="S397" s="588"/>
      <c r="T397" s="588"/>
      <c r="U397" s="588"/>
      <c r="V397" s="588"/>
      <c r="W397" s="588"/>
      <c r="X397" s="588"/>
      <c r="Y397" s="588"/>
      <c r="Z397" s="9">
        <v>1</v>
      </c>
      <c r="AA397" s="242" t="s">
        <v>668</v>
      </c>
      <c r="AB397" s="242"/>
      <c r="AC397" s="588"/>
      <c r="AD397" s="588"/>
      <c r="AE397" s="588"/>
      <c r="AF397" s="588"/>
      <c r="AG397" s="588"/>
      <c r="AH397" s="588"/>
      <c r="AI397" s="588"/>
      <c r="AJ397" s="588"/>
      <c r="AK397" s="588"/>
      <c r="AL397" s="9">
        <v>1</v>
      </c>
      <c r="AM397" s="242" t="s">
        <v>668</v>
      </c>
      <c r="AN397" s="588"/>
      <c r="AO397" s="588"/>
      <c r="AP397" s="588"/>
      <c r="AQ397" s="588"/>
      <c r="AR397" s="588"/>
      <c r="AS397" s="588"/>
      <c r="AT397" s="588"/>
      <c r="AU397" s="588"/>
      <c r="AV397" s="588"/>
      <c r="AW397" s="9">
        <v>1</v>
      </c>
      <c r="AX397" s="242" t="s">
        <v>668</v>
      </c>
      <c r="AY397" s="588"/>
      <c r="AZ397" s="588"/>
      <c r="BA397" s="588"/>
      <c r="BB397" s="588"/>
      <c r="BC397" s="588"/>
      <c r="BD397" s="588"/>
      <c r="BE397" s="588"/>
      <c r="BF397" s="588"/>
      <c r="BG397" s="588"/>
      <c r="BH397" s="9">
        <v>1</v>
      </c>
      <c r="BI397" s="242" t="s">
        <v>668</v>
      </c>
      <c r="BJ397" s="490"/>
    </row>
    <row r="398" spans="1:64" s="16" customFormat="1" ht="4.5" hidden="1" customHeight="1">
      <c r="A398" s="517"/>
      <c r="B398" s="590" t="s">
        <v>519</v>
      </c>
      <c r="C398" s="536" t="s">
        <v>266</v>
      </c>
      <c r="D398" s="421" t="s">
        <v>49</v>
      </c>
      <c r="E398" s="421" t="s">
        <v>269</v>
      </c>
      <c r="F398" s="123" t="s">
        <v>654</v>
      </c>
      <c r="G398" s="588"/>
      <c r="H398" s="588">
        <v>21</v>
      </c>
      <c r="I398" s="9">
        <v>0</v>
      </c>
      <c r="J398" s="242" t="s">
        <v>532</v>
      </c>
      <c r="K398" s="588">
        <v>21</v>
      </c>
      <c r="L398" s="588"/>
      <c r="M398" s="588"/>
      <c r="N398" s="588">
        <v>21</v>
      </c>
      <c r="O398" s="588"/>
      <c r="P398" s="588"/>
      <c r="Q398" s="9">
        <v>1</v>
      </c>
      <c r="R398" s="242" t="s">
        <v>668</v>
      </c>
      <c r="S398" s="588"/>
      <c r="T398" s="588"/>
      <c r="U398" s="588"/>
      <c r="V398" s="588"/>
      <c r="W398" s="588"/>
      <c r="X398" s="588"/>
      <c r="Y398" s="588"/>
      <c r="Z398" s="9">
        <v>1</v>
      </c>
      <c r="AA398" s="242" t="s">
        <v>668</v>
      </c>
      <c r="AB398" s="242"/>
      <c r="AC398" s="588"/>
      <c r="AD398" s="588"/>
      <c r="AE398" s="588"/>
      <c r="AF398" s="588"/>
      <c r="AG398" s="588"/>
      <c r="AH398" s="588"/>
      <c r="AI398" s="588"/>
      <c r="AJ398" s="588"/>
      <c r="AK398" s="588"/>
      <c r="AL398" s="9">
        <v>1</v>
      </c>
      <c r="AM398" s="242" t="s">
        <v>668</v>
      </c>
      <c r="AN398" s="588"/>
      <c r="AO398" s="588"/>
      <c r="AP398" s="588"/>
      <c r="AQ398" s="588"/>
      <c r="AR398" s="588"/>
      <c r="AS398" s="588"/>
      <c r="AT398" s="588"/>
      <c r="AU398" s="588"/>
      <c r="AV398" s="588"/>
      <c r="AW398" s="9">
        <v>1</v>
      </c>
      <c r="AX398" s="242" t="s">
        <v>668</v>
      </c>
      <c r="AY398" s="588"/>
      <c r="AZ398" s="588"/>
      <c r="BA398" s="588"/>
      <c r="BB398" s="588"/>
      <c r="BC398" s="588"/>
      <c r="BD398" s="588"/>
      <c r="BE398" s="588"/>
      <c r="BF398" s="588"/>
      <c r="BG398" s="588"/>
      <c r="BH398" s="9">
        <v>1</v>
      </c>
      <c r="BI398" s="242" t="s">
        <v>668</v>
      </c>
      <c r="BJ398" s="490"/>
    </row>
    <row r="399" spans="1:64" s="16" customFormat="1" ht="4.5" hidden="1" customHeight="1">
      <c r="A399" s="517"/>
      <c r="B399" s="590" t="s">
        <v>519</v>
      </c>
      <c r="C399" s="536" t="s">
        <v>267</v>
      </c>
      <c r="D399" s="421" t="s">
        <v>176</v>
      </c>
      <c r="E399" s="421" t="s">
        <v>269</v>
      </c>
      <c r="F399" s="123" t="s">
        <v>654</v>
      </c>
      <c r="G399" s="588"/>
      <c r="H399" s="588">
        <v>16</v>
      </c>
      <c r="I399" s="9">
        <v>0.46779999999999999</v>
      </c>
      <c r="J399" s="242" t="s">
        <v>41</v>
      </c>
      <c r="K399" s="588">
        <v>16</v>
      </c>
      <c r="L399" s="588"/>
      <c r="M399" s="588"/>
      <c r="N399" s="588">
        <v>16</v>
      </c>
      <c r="O399" s="588"/>
      <c r="P399" s="588"/>
      <c r="Q399" s="9">
        <v>1</v>
      </c>
      <c r="R399" s="242" t="s">
        <v>668</v>
      </c>
      <c r="S399" s="588"/>
      <c r="T399" s="588"/>
      <c r="U399" s="588"/>
      <c r="V399" s="588"/>
      <c r="W399" s="588"/>
      <c r="X399" s="588"/>
      <c r="Y399" s="588"/>
      <c r="Z399" s="9">
        <v>1</v>
      </c>
      <c r="AA399" s="242" t="s">
        <v>668</v>
      </c>
      <c r="AB399" s="242"/>
      <c r="AC399" s="588"/>
      <c r="AD399" s="588"/>
      <c r="AE399" s="588"/>
      <c r="AF399" s="588"/>
      <c r="AG399" s="588"/>
      <c r="AH399" s="588"/>
      <c r="AI399" s="588"/>
      <c r="AJ399" s="588"/>
      <c r="AK399" s="588"/>
      <c r="AL399" s="9">
        <v>1</v>
      </c>
      <c r="AM399" s="242" t="s">
        <v>668</v>
      </c>
      <c r="AN399" s="588"/>
      <c r="AO399" s="588"/>
      <c r="AP399" s="588"/>
      <c r="AQ399" s="588"/>
      <c r="AR399" s="588"/>
      <c r="AS399" s="588"/>
      <c r="AT399" s="588"/>
      <c r="AU399" s="588"/>
      <c r="AV399" s="588"/>
      <c r="AW399" s="9">
        <v>1</v>
      </c>
      <c r="AX399" s="242" t="s">
        <v>668</v>
      </c>
      <c r="AY399" s="588"/>
      <c r="AZ399" s="588"/>
      <c r="BA399" s="588"/>
      <c r="BB399" s="588"/>
      <c r="BC399" s="588"/>
      <c r="BD399" s="588"/>
      <c r="BE399" s="588"/>
      <c r="BF399" s="588"/>
      <c r="BG399" s="588"/>
      <c r="BH399" s="9">
        <v>1</v>
      </c>
      <c r="BI399" s="242" t="s">
        <v>668</v>
      </c>
      <c r="BJ399" s="490"/>
    </row>
    <row r="400" spans="1:64" s="16" customFormat="1" ht="4.5" hidden="1" customHeight="1">
      <c r="A400" s="517"/>
      <c r="B400" s="590" t="s">
        <v>519</v>
      </c>
      <c r="C400" s="536" t="s">
        <v>268</v>
      </c>
      <c r="D400" s="421" t="s">
        <v>9</v>
      </c>
      <c r="E400" s="421" t="s">
        <v>269</v>
      </c>
      <c r="F400" s="123" t="s">
        <v>654</v>
      </c>
      <c r="G400" s="588"/>
      <c r="H400" s="588">
        <v>44</v>
      </c>
      <c r="I400" s="9">
        <v>0</v>
      </c>
      <c r="J400" s="242" t="s">
        <v>532</v>
      </c>
      <c r="K400" s="588">
        <v>44</v>
      </c>
      <c r="L400" s="588"/>
      <c r="M400" s="588"/>
      <c r="N400" s="588">
        <v>44</v>
      </c>
      <c r="O400" s="588"/>
      <c r="P400" s="588"/>
      <c r="Q400" s="9">
        <v>1</v>
      </c>
      <c r="R400" s="242" t="s">
        <v>668</v>
      </c>
      <c r="S400" s="588"/>
      <c r="T400" s="588"/>
      <c r="U400" s="588"/>
      <c r="V400" s="588"/>
      <c r="W400" s="588"/>
      <c r="X400" s="588"/>
      <c r="Y400" s="588"/>
      <c r="Z400" s="9">
        <v>1</v>
      </c>
      <c r="AA400" s="242" t="s">
        <v>668</v>
      </c>
      <c r="AB400" s="242"/>
      <c r="AC400" s="588"/>
      <c r="AD400" s="588"/>
      <c r="AE400" s="588"/>
      <c r="AF400" s="588"/>
      <c r="AG400" s="588"/>
      <c r="AH400" s="588"/>
      <c r="AI400" s="588"/>
      <c r="AJ400" s="588"/>
      <c r="AK400" s="588"/>
      <c r="AL400" s="9">
        <v>1</v>
      </c>
      <c r="AM400" s="242" t="s">
        <v>668</v>
      </c>
      <c r="AN400" s="588"/>
      <c r="AO400" s="588"/>
      <c r="AP400" s="588"/>
      <c r="AQ400" s="588"/>
      <c r="AR400" s="588"/>
      <c r="AS400" s="588"/>
      <c r="AT400" s="588"/>
      <c r="AU400" s="588"/>
      <c r="AV400" s="588"/>
      <c r="AW400" s="9">
        <v>1</v>
      </c>
      <c r="AX400" s="242" t="s">
        <v>668</v>
      </c>
      <c r="AY400" s="588"/>
      <c r="AZ400" s="588"/>
      <c r="BA400" s="588"/>
      <c r="BB400" s="588"/>
      <c r="BC400" s="588"/>
      <c r="BD400" s="588"/>
      <c r="BE400" s="588"/>
      <c r="BF400" s="588"/>
      <c r="BG400" s="588"/>
      <c r="BH400" s="9">
        <v>1</v>
      </c>
      <c r="BI400" s="242" t="s">
        <v>668</v>
      </c>
      <c r="BJ400" s="490"/>
    </row>
    <row r="401" spans="1:154" s="16" customFormat="1" ht="4.5" hidden="1" customHeight="1">
      <c r="A401" s="517"/>
      <c r="B401" s="590" t="s">
        <v>519</v>
      </c>
      <c r="C401" s="536" t="s">
        <v>270</v>
      </c>
      <c r="D401" s="421" t="s">
        <v>9</v>
      </c>
      <c r="E401" s="421" t="s">
        <v>271</v>
      </c>
      <c r="F401" s="123" t="s">
        <v>654</v>
      </c>
      <c r="G401" s="588"/>
      <c r="H401" s="588">
        <v>23</v>
      </c>
      <c r="I401" s="9">
        <v>3.44E-2</v>
      </c>
      <c r="J401" s="242" t="s">
        <v>41</v>
      </c>
      <c r="K401" s="588">
        <v>23</v>
      </c>
      <c r="L401" s="588"/>
      <c r="M401" s="588"/>
      <c r="N401" s="588">
        <v>23</v>
      </c>
      <c r="O401" s="588"/>
      <c r="P401" s="588"/>
      <c r="Q401" s="9">
        <v>1</v>
      </c>
      <c r="R401" s="242" t="s">
        <v>668</v>
      </c>
      <c r="S401" s="588"/>
      <c r="T401" s="588"/>
      <c r="U401" s="588"/>
      <c r="V401" s="588"/>
      <c r="W401" s="588"/>
      <c r="X401" s="588"/>
      <c r="Y401" s="588"/>
      <c r="Z401" s="9">
        <v>1</v>
      </c>
      <c r="AA401" s="242" t="s">
        <v>668</v>
      </c>
      <c r="AB401" s="242"/>
      <c r="AC401" s="588"/>
      <c r="AD401" s="588"/>
      <c r="AE401" s="588"/>
      <c r="AF401" s="588"/>
      <c r="AG401" s="588"/>
      <c r="AH401" s="588"/>
      <c r="AI401" s="588"/>
      <c r="AJ401" s="588"/>
      <c r="AK401" s="588"/>
      <c r="AL401" s="9">
        <v>1</v>
      </c>
      <c r="AM401" s="242" t="s">
        <v>668</v>
      </c>
      <c r="AN401" s="588"/>
      <c r="AO401" s="588"/>
      <c r="AP401" s="588"/>
      <c r="AQ401" s="588"/>
      <c r="AR401" s="588"/>
      <c r="AS401" s="588"/>
      <c r="AT401" s="588"/>
      <c r="AU401" s="588"/>
      <c r="AV401" s="588"/>
      <c r="AW401" s="9">
        <v>1</v>
      </c>
      <c r="AX401" s="242" t="s">
        <v>668</v>
      </c>
      <c r="AY401" s="588"/>
      <c r="AZ401" s="588"/>
      <c r="BA401" s="588"/>
      <c r="BB401" s="588"/>
      <c r="BC401" s="588"/>
      <c r="BD401" s="588"/>
      <c r="BE401" s="588"/>
      <c r="BF401" s="588"/>
      <c r="BG401" s="588"/>
      <c r="BH401" s="9">
        <v>1</v>
      </c>
      <c r="BI401" s="242" t="s">
        <v>668</v>
      </c>
      <c r="BJ401" s="490"/>
    </row>
    <row r="402" spans="1:154" s="16" customFormat="1" ht="4.5" hidden="1" customHeight="1">
      <c r="A402" s="517"/>
      <c r="B402" s="590" t="s">
        <v>519</v>
      </c>
      <c r="C402" s="247" t="s">
        <v>272</v>
      </c>
      <c r="D402" s="95" t="s">
        <v>896</v>
      </c>
      <c r="E402" s="95" t="s">
        <v>209</v>
      </c>
      <c r="F402" s="123" t="s">
        <v>654</v>
      </c>
      <c r="G402" s="588"/>
      <c r="H402" s="588">
        <v>49</v>
      </c>
      <c r="I402" s="9">
        <v>0</v>
      </c>
      <c r="J402" s="242" t="s">
        <v>532</v>
      </c>
      <c r="K402" s="588">
        <v>49</v>
      </c>
      <c r="L402" s="588"/>
      <c r="M402" s="25"/>
      <c r="N402" s="25">
        <v>48</v>
      </c>
      <c r="O402" s="588"/>
      <c r="P402" s="588"/>
      <c r="Q402" s="9">
        <v>1</v>
      </c>
      <c r="R402" s="242" t="s">
        <v>668</v>
      </c>
      <c r="S402" s="588"/>
      <c r="T402" s="588"/>
      <c r="U402" s="588"/>
      <c r="V402" s="25"/>
      <c r="W402" s="25"/>
      <c r="X402" s="588"/>
      <c r="Y402" s="588"/>
      <c r="Z402" s="9">
        <v>1</v>
      </c>
      <c r="AA402" s="242" t="s">
        <v>668</v>
      </c>
      <c r="AB402" s="242"/>
      <c r="AC402" s="588"/>
      <c r="AD402" s="588"/>
      <c r="AE402" s="588"/>
      <c r="AF402" s="25"/>
      <c r="AG402" s="25"/>
      <c r="AH402" s="588"/>
      <c r="AI402" s="588"/>
      <c r="AJ402" s="588"/>
      <c r="AK402" s="588"/>
      <c r="AL402" s="9">
        <v>1</v>
      </c>
      <c r="AM402" s="242" t="s">
        <v>668</v>
      </c>
      <c r="AN402" s="588"/>
      <c r="AO402" s="588"/>
      <c r="AP402" s="588"/>
      <c r="AQ402" s="25"/>
      <c r="AR402" s="25"/>
      <c r="AS402" s="588"/>
      <c r="AT402" s="588"/>
      <c r="AU402" s="588"/>
      <c r="AV402" s="588"/>
      <c r="AW402" s="9">
        <v>1</v>
      </c>
      <c r="AX402" s="242" t="s">
        <v>668</v>
      </c>
      <c r="AY402" s="588"/>
      <c r="AZ402" s="588"/>
      <c r="BA402" s="588"/>
      <c r="BB402" s="25"/>
      <c r="BC402" s="25"/>
      <c r="BD402" s="588"/>
      <c r="BE402" s="588"/>
      <c r="BF402" s="588"/>
      <c r="BG402" s="588"/>
      <c r="BH402" s="9">
        <v>1</v>
      </c>
      <c r="BI402" s="242" t="s">
        <v>668</v>
      </c>
      <c r="BJ402" s="490"/>
      <c r="BK402" s="21"/>
      <c r="BL402" s="22"/>
      <c r="BM402" s="23"/>
      <c r="BN402" s="24"/>
      <c r="BO402" s="21"/>
      <c r="BP402" s="22"/>
      <c r="BQ402" s="23"/>
      <c r="BR402" s="24"/>
      <c r="BS402" s="21"/>
      <c r="BT402" s="22"/>
      <c r="BU402" s="23"/>
      <c r="BV402" s="24"/>
      <c r="BW402" s="21"/>
      <c r="BX402" s="23"/>
      <c r="BY402" s="24"/>
      <c r="BZ402" s="21"/>
      <c r="CA402" s="22"/>
      <c r="CB402" s="23"/>
      <c r="CC402" s="24"/>
      <c r="CD402" s="21"/>
      <c r="CE402" s="22"/>
      <c r="CF402" s="23"/>
      <c r="CG402" s="24"/>
      <c r="CH402" s="21"/>
      <c r="CI402" s="22"/>
      <c r="CJ402" s="23"/>
      <c r="CK402" s="24"/>
      <c r="CL402" s="21"/>
      <c r="CM402" s="22"/>
      <c r="CN402" s="23"/>
      <c r="CO402" s="24"/>
      <c r="CP402" s="21"/>
      <c r="CQ402" s="22"/>
      <c r="CR402" s="23"/>
      <c r="CS402" s="24"/>
      <c r="CT402" s="21"/>
      <c r="CU402" s="22"/>
      <c r="CV402" s="23"/>
      <c r="CW402" s="24"/>
      <c r="CX402" s="21"/>
      <c r="CY402" s="22"/>
      <c r="CZ402" s="23"/>
      <c r="DA402" s="24"/>
      <c r="DB402" s="21"/>
      <c r="DC402" s="22"/>
      <c r="DD402" s="23"/>
      <c r="DE402" s="24"/>
      <c r="DF402" s="21"/>
      <c r="DG402" s="22"/>
      <c r="DH402" s="23"/>
      <c r="DI402" s="24"/>
      <c r="DJ402" s="21"/>
      <c r="DK402" s="22"/>
      <c r="DL402" s="23"/>
      <c r="DM402" s="24"/>
      <c r="DN402" s="21"/>
      <c r="DO402" s="22"/>
      <c r="DP402" s="23"/>
      <c r="DQ402" s="24"/>
      <c r="DR402" s="21"/>
      <c r="DS402" s="22"/>
      <c r="DT402" s="23"/>
      <c r="DU402" s="24"/>
      <c r="DV402" s="21"/>
      <c r="DW402" s="22"/>
      <c r="DX402" s="23"/>
      <c r="DY402" s="24"/>
      <c r="DZ402" s="21"/>
      <c r="EA402" s="22"/>
      <c r="EB402" s="23"/>
      <c r="EC402" s="24"/>
      <c r="ED402" s="21"/>
      <c r="EE402" s="22"/>
      <c r="EF402" s="23"/>
      <c r="EG402" s="24"/>
      <c r="EH402" s="21"/>
      <c r="EI402" s="22"/>
      <c r="EJ402" s="23"/>
      <c r="EK402" s="24"/>
      <c r="EL402" s="21"/>
      <c r="EM402" s="22"/>
      <c r="EN402" s="23"/>
      <c r="EO402" s="24"/>
      <c r="EP402" s="21"/>
      <c r="EQ402" s="22"/>
      <c r="ER402" s="23"/>
      <c r="ES402" s="24"/>
      <c r="ET402" s="21"/>
      <c r="EU402" s="22"/>
      <c r="EV402" s="23"/>
      <c r="EW402" s="24"/>
      <c r="EX402" s="21"/>
    </row>
    <row r="403" spans="1:154" s="16" customFormat="1" ht="19.5" customHeight="1">
      <c r="A403" s="517"/>
      <c r="B403" s="590" t="s">
        <v>519</v>
      </c>
      <c r="C403" s="247" t="s">
        <v>272</v>
      </c>
      <c r="D403" s="95" t="s">
        <v>896</v>
      </c>
      <c r="E403" s="95" t="s">
        <v>209</v>
      </c>
      <c r="F403" s="123" t="s">
        <v>654</v>
      </c>
      <c r="G403" s="588"/>
      <c r="H403" s="588"/>
      <c r="I403" s="9"/>
      <c r="J403" s="242"/>
      <c r="K403" s="588"/>
      <c r="L403" s="25">
        <v>1</v>
      </c>
      <c r="M403" s="588"/>
      <c r="N403" s="588"/>
      <c r="O403" s="588"/>
      <c r="P403" s="588"/>
      <c r="Q403" s="9">
        <v>0</v>
      </c>
      <c r="R403" s="242" t="s">
        <v>532</v>
      </c>
      <c r="S403" s="588"/>
      <c r="T403" s="588"/>
      <c r="U403" s="588">
        <v>1</v>
      </c>
      <c r="V403" s="588"/>
      <c r="W403" s="588"/>
      <c r="X403" s="588"/>
      <c r="Y403" s="588"/>
      <c r="Z403" s="9">
        <v>0</v>
      </c>
      <c r="AA403" s="242" t="s">
        <v>532</v>
      </c>
      <c r="AB403" s="242"/>
      <c r="AC403" s="588">
        <v>1</v>
      </c>
      <c r="AD403" s="469"/>
      <c r="AE403" s="588">
        <v>1</v>
      </c>
      <c r="AF403" s="588"/>
      <c r="AG403" s="588"/>
      <c r="AH403" s="588"/>
      <c r="AI403" s="588"/>
      <c r="AJ403" s="588"/>
      <c r="AK403" s="588"/>
      <c r="AL403" s="9">
        <v>0</v>
      </c>
      <c r="AM403" s="242" t="s">
        <v>532</v>
      </c>
      <c r="AN403" s="588">
        <v>1</v>
      </c>
      <c r="AO403" s="469"/>
      <c r="AP403" s="588">
        <v>1</v>
      </c>
      <c r="AQ403" s="588"/>
      <c r="AR403" s="588"/>
      <c r="AS403" s="588"/>
      <c r="AT403" s="588"/>
      <c r="AU403" s="588"/>
      <c r="AV403" s="588"/>
      <c r="AW403" s="9">
        <v>0</v>
      </c>
      <c r="AX403" s="242" t="s">
        <v>532</v>
      </c>
      <c r="AY403" s="588"/>
      <c r="AZ403" s="588">
        <v>1</v>
      </c>
      <c r="BA403" s="588">
        <v>1</v>
      </c>
      <c r="BB403" s="588"/>
      <c r="BC403" s="588"/>
      <c r="BD403" s="588"/>
      <c r="BE403" s="588"/>
      <c r="BF403" s="588"/>
      <c r="BG403" s="588"/>
      <c r="BH403" s="9">
        <v>0</v>
      </c>
      <c r="BI403" s="242" t="s">
        <v>532</v>
      </c>
      <c r="BJ403" s="498" t="s">
        <v>1209</v>
      </c>
      <c r="BK403" s="21"/>
      <c r="BL403" s="22"/>
      <c r="BM403" s="23"/>
      <c r="BN403" s="24"/>
      <c r="BO403" s="21"/>
      <c r="BP403" s="22"/>
      <c r="BQ403" s="23"/>
      <c r="BR403" s="24"/>
      <c r="BS403" s="21"/>
      <c r="BT403" s="22"/>
      <c r="BU403" s="23"/>
      <c r="BV403" s="24"/>
      <c r="BW403" s="21"/>
      <c r="BX403" s="23"/>
      <c r="BY403" s="24"/>
      <c r="BZ403" s="21"/>
      <c r="CA403" s="22"/>
      <c r="CB403" s="23"/>
      <c r="CC403" s="24"/>
      <c r="CD403" s="21"/>
      <c r="CE403" s="22"/>
      <c r="CF403" s="23"/>
      <c r="CG403" s="24"/>
      <c r="CH403" s="21"/>
      <c r="CI403" s="22"/>
      <c r="CJ403" s="23"/>
      <c r="CK403" s="24"/>
      <c r="CL403" s="21"/>
      <c r="CM403" s="22"/>
      <c r="CN403" s="23"/>
      <c r="CO403" s="24"/>
      <c r="CP403" s="21"/>
      <c r="CQ403" s="22"/>
      <c r="CR403" s="23"/>
      <c r="CS403" s="24"/>
      <c r="CT403" s="21"/>
      <c r="CU403" s="22"/>
      <c r="CV403" s="23"/>
      <c r="CW403" s="24"/>
      <c r="CX403" s="21"/>
      <c r="CY403" s="22"/>
      <c r="CZ403" s="23"/>
      <c r="DA403" s="24"/>
      <c r="DB403" s="21"/>
      <c r="DC403" s="22"/>
      <c r="DD403" s="23"/>
      <c r="DE403" s="24"/>
      <c r="DF403" s="21"/>
      <c r="DG403" s="22"/>
      <c r="DH403" s="23"/>
      <c r="DI403" s="24"/>
      <c r="DJ403" s="21"/>
      <c r="DK403" s="22"/>
      <c r="DL403" s="23"/>
      <c r="DM403" s="24"/>
      <c r="DN403" s="21"/>
      <c r="DO403" s="22"/>
      <c r="DP403" s="23"/>
      <c r="DQ403" s="24"/>
      <c r="DR403" s="21"/>
      <c r="DS403" s="22"/>
      <c r="DT403" s="23"/>
      <c r="DU403" s="24"/>
      <c r="DV403" s="21"/>
      <c r="DW403" s="22"/>
      <c r="DX403" s="23"/>
      <c r="DY403" s="24"/>
      <c r="DZ403" s="21"/>
      <c r="EA403" s="22"/>
      <c r="EB403" s="23"/>
      <c r="EC403" s="24"/>
      <c r="ED403" s="21"/>
      <c r="EE403" s="22"/>
      <c r="EF403" s="23"/>
      <c r="EG403" s="24"/>
      <c r="EH403" s="21"/>
      <c r="EI403" s="22"/>
      <c r="EJ403" s="23"/>
      <c r="EK403" s="24"/>
      <c r="EL403" s="21"/>
      <c r="EM403" s="22"/>
      <c r="EN403" s="23"/>
      <c r="EO403" s="24"/>
      <c r="EP403" s="21"/>
      <c r="EQ403" s="22"/>
      <c r="ER403" s="23"/>
      <c r="ES403" s="24"/>
      <c r="ET403" s="21"/>
      <c r="EU403" s="22"/>
      <c r="EV403" s="23"/>
      <c r="EW403" s="24"/>
      <c r="EX403" s="21"/>
    </row>
    <row r="404" spans="1:154" s="16" customFormat="1" ht="25.5" hidden="1" customHeight="1">
      <c r="A404" s="517"/>
      <c r="B404" s="590" t="s">
        <v>519</v>
      </c>
      <c r="C404" s="121" t="s">
        <v>273</v>
      </c>
      <c r="D404" s="421" t="s">
        <v>221</v>
      </c>
      <c r="E404" s="421" t="s">
        <v>203</v>
      </c>
      <c r="F404" s="123" t="s">
        <v>655</v>
      </c>
      <c r="G404" s="588"/>
      <c r="H404" s="588">
        <v>40</v>
      </c>
      <c r="I404" s="9">
        <v>0</v>
      </c>
      <c r="J404" s="242" t="s">
        <v>532</v>
      </c>
      <c r="K404" s="588">
        <v>40</v>
      </c>
      <c r="L404" s="588"/>
      <c r="M404" s="588">
        <v>40</v>
      </c>
      <c r="N404" s="588"/>
      <c r="O404" s="588"/>
      <c r="P404" s="588"/>
      <c r="Q404" s="9">
        <v>0.94710000000000005</v>
      </c>
      <c r="R404" s="242" t="s">
        <v>41</v>
      </c>
      <c r="S404" s="588"/>
      <c r="T404" s="588"/>
      <c r="U404" s="588"/>
      <c r="V404" s="588">
        <v>40</v>
      </c>
      <c r="W404" s="588"/>
      <c r="X404" s="588"/>
      <c r="Y404" s="588"/>
      <c r="Z404" s="9">
        <v>0.94710000000000005</v>
      </c>
      <c r="AA404" s="242" t="s">
        <v>41</v>
      </c>
      <c r="AB404" s="242"/>
      <c r="AC404" s="588">
        <v>40</v>
      </c>
      <c r="AD404" s="469"/>
      <c r="AE404" s="588"/>
      <c r="AF404" s="588"/>
      <c r="AG404" s="588">
        <v>40</v>
      </c>
      <c r="AH404" s="588"/>
      <c r="AI404" s="588"/>
      <c r="AJ404" s="588"/>
      <c r="AK404" s="588"/>
      <c r="AL404" s="9">
        <v>1</v>
      </c>
      <c r="AM404" s="242" t="s">
        <v>668</v>
      </c>
      <c r="AN404" s="588">
        <v>40</v>
      </c>
      <c r="AO404" s="469"/>
      <c r="AP404" s="588"/>
      <c r="AQ404" s="588"/>
      <c r="AR404" s="588">
        <v>40</v>
      </c>
      <c r="AS404" s="588"/>
      <c r="AT404" s="588"/>
      <c r="AU404" s="588"/>
      <c r="AV404" s="588"/>
      <c r="AW404" s="9">
        <v>1</v>
      </c>
      <c r="AX404" s="242" t="s">
        <v>668</v>
      </c>
      <c r="AY404" s="588"/>
      <c r="AZ404" s="588"/>
      <c r="BA404" s="588"/>
      <c r="BB404" s="588"/>
      <c r="BC404" s="588"/>
      <c r="BD404" s="588"/>
      <c r="BE404" s="588"/>
      <c r="BF404" s="588"/>
      <c r="BG404" s="588"/>
      <c r="BH404" s="9">
        <v>1</v>
      </c>
      <c r="BI404" s="242" t="s">
        <v>668</v>
      </c>
      <c r="BJ404" s="498"/>
      <c r="BK404" s="21"/>
      <c r="BL404" s="22"/>
      <c r="BM404" s="23"/>
      <c r="BN404" s="24"/>
      <c r="BO404" s="21"/>
      <c r="BP404" s="22"/>
      <c r="BQ404" s="23"/>
      <c r="BR404" s="24"/>
      <c r="BS404" s="21"/>
      <c r="BT404" s="22"/>
      <c r="BU404" s="23"/>
      <c r="BV404" s="24"/>
      <c r="BW404" s="21"/>
      <c r="BX404" s="23"/>
      <c r="BY404" s="24"/>
      <c r="BZ404" s="21"/>
      <c r="CA404" s="22"/>
      <c r="CB404" s="23"/>
      <c r="CC404" s="24"/>
      <c r="CD404" s="21"/>
      <c r="CE404" s="22"/>
      <c r="CF404" s="23"/>
      <c r="CG404" s="24"/>
      <c r="CH404" s="21"/>
      <c r="CI404" s="22"/>
      <c r="CJ404" s="23"/>
      <c r="CK404" s="24"/>
      <c r="CL404" s="21"/>
      <c r="CM404" s="22"/>
      <c r="CN404" s="23"/>
      <c r="CO404" s="24"/>
      <c r="CP404" s="21"/>
      <c r="CQ404" s="22"/>
      <c r="CR404" s="23"/>
      <c r="CS404" s="24"/>
      <c r="CT404" s="21"/>
      <c r="CU404" s="22"/>
      <c r="CV404" s="23"/>
      <c r="CW404" s="24"/>
      <c r="CX404" s="21"/>
      <c r="CY404" s="22"/>
      <c r="CZ404" s="23"/>
      <c r="DA404" s="24"/>
      <c r="DB404" s="21"/>
      <c r="DC404" s="22"/>
      <c r="DD404" s="23"/>
      <c r="DE404" s="24"/>
      <c r="DF404" s="21"/>
      <c r="DG404" s="22"/>
      <c r="DH404" s="23"/>
      <c r="DI404" s="24"/>
      <c r="DJ404" s="21"/>
      <c r="DK404" s="22"/>
      <c r="DL404" s="23"/>
      <c r="DM404" s="24"/>
      <c r="DN404" s="21"/>
      <c r="DO404" s="22"/>
      <c r="DP404" s="23"/>
      <c r="DQ404" s="24"/>
      <c r="DR404" s="21"/>
      <c r="DS404" s="22"/>
      <c r="DT404" s="23"/>
      <c r="DU404" s="24"/>
      <c r="DV404" s="21"/>
      <c r="DW404" s="22"/>
      <c r="DX404" s="23"/>
      <c r="DY404" s="24"/>
      <c r="DZ404" s="21"/>
      <c r="EA404" s="22"/>
      <c r="EB404" s="23"/>
      <c r="EC404" s="24"/>
      <c r="ED404" s="21"/>
      <c r="EE404" s="22"/>
      <c r="EF404" s="23"/>
      <c r="EG404" s="24"/>
      <c r="EH404" s="21"/>
      <c r="EI404" s="22"/>
      <c r="EJ404" s="23"/>
      <c r="EK404" s="24"/>
      <c r="EL404" s="21"/>
      <c r="EM404" s="22"/>
      <c r="EN404" s="23"/>
      <c r="EO404" s="24"/>
      <c r="EP404" s="21"/>
      <c r="EQ404" s="22"/>
      <c r="ER404" s="23"/>
      <c r="ES404" s="24"/>
      <c r="ET404" s="21"/>
      <c r="EU404" s="22"/>
      <c r="EV404" s="23"/>
      <c r="EW404" s="24"/>
      <c r="EX404" s="21"/>
    </row>
    <row r="405" spans="1:154" s="16" customFormat="1" ht="4.5" hidden="1" customHeight="1">
      <c r="A405" s="517"/>
      <c r="B405" s="590" t="s">
        <v>519</v>
      </c>
      <c r="C405" s="538" t="s">
        <v>274</v>
      </c>
      <c r="D405" s="44" t="s">
        <v>208</v>
      </c>
      <c r="E405" s="421" t="s">
        <v>269</v>
      </c>
      <c r="F405" s="123" t="s">
        <v>655</v>
      </c>
      <c r="G405" s="588"/>
      <c r="H405" s="588">
        <v>36</v>
      </c>
      <c r="I405" s="9">
        <v>0</v>
      </c>
      <c r="J405" s="242" t="s">
        <v>532</v>
      </c>
      <c r="K405" s="588">
        <v>36</v>
      </c>
      <c r="L405" s="588"/>
      <c r="M405" s="588"/>
      <c r="N405" s="588">
        <v>36</v>
      </c>
      <c r="O405" s="588"/>
      <c r="P405" s="588"/>
      <c r="Q405" s="9">
        <v>1</v>
      </c>
      <c r="R405" s="242" t="s">
        <v>668</v>
      </c>
      <c r="S405" s="588"/>
      <c r="T405" s="588"/>
      <c r="U405" s="588"/>
      <c r="V405" s="588"/>
      <c r="W405" s="588"/>
      <c r="X405" s="588"/>
      <c r="Y405" s="588"/>
      <c r="Z405" s="9">
        <v>1</v>
      </c>
      <c r="AA405" s="242" t="s">
        <v>668</v>
      </c>
      <c r="AB405" s="242"/>
      <c r="AC405" s="588"/>
      <c r="AD405" s="588"/>
      <c r="AE405" s="588"/>
      <c r="AF405" s="588"/>
      <c r="AG405" s="588"/>
      <c r="AH405" s="588"/>
      <c r="AI405" s="588"/>
      <c r="AJ405" s="588"/>
      <c r="AK405" s="588"/>
      <c r="AL405" s="9">
        <v>1</v>
      </c>
      <c r="AM405" s="242" t="s">
        <v>668</v>
      </c>
      <c r="AN405" s="588"/>
      <c r="AO405" s="588"/>
      <c r="AP405" s="588"/>
      <c r="AQ405" s="588"/>
      <c r="AR405" s="588"/>
      <c r="AS405" s="588"/>
      <c r="AT405" s="588"/>
      <c r="AU405" s="588"/>
      <c r="AV405" s="588"/>
      <c r="AW405" s="9">
        <v>1</v>
      </c>
      <c r="AX405" s="242" t="s">
        <v>668</v>
      </c>
      <c r="AY405" s="588"/>
      <c r="AZ405" s="588"/>
      <c r="BA405" s="588"/>
      <c r="BB405" s="588"/>
      <c r="BC405" s="588"/>
      <c r="BD405" s="588"/>
      <c r="BE405" s="588"/>
      <c r="BF405" s="588"/>
      <c r="BG405" s="588"/>
      <c r="BH405" s="9">
        <v>1</v>
      </c>
      <c r="BI405" s="242" t="s">
        <v>668</v>
      </c>
      <c r="BJ405" s="498"/>
      <c r="BK405" s="21"/>
      <c r="BL405" s="22"/>
      <c r="BM405" s="23"/>
      <c r="BN405" s="24"/>
      <c r="BO405" s="21"/>
      <c r="BP405" s="22"/>
      <c r="BQ405" s="23"/>
      <c r="BR405" s="24"/>
      <c r="BS405" s="21"/>
      <c r="BT405" s="22"/>
      <c r="BU405" s="23"/>
      <c r="BV405" s="24"/>
      <c r="BW405" s="21"/>
      <c r="BX405" s="23"/>
      <c r="BY405" s="24"/>
      <c r="BZ405" s="21"/>
      <c r="CA405" s="22"/>
      <c r="CB405" s="23"/>
      <c r="CC405" s="24"/>
      <c r="CD405" s="21"/>
      <c r="CE405" s="22"/>
      <c r="CF405" s="23"/>
      <c r="CG405" s="24"/>
      <c r="CH405" s="21"/>
      <c r="CI405" s="22"/>
      <c r="CJ405" s="23"/>
      <c r="CK405" s="24"/>
      <c r="CL405" s="21"/>
      <c r="CM405" s="22"/>
      <c r="CN405" s="23"/>
      <c r="CO405" s="24"/>
      <c r="CP405" s="21"/>
      <c r="CQ405" s="22"/>
      <c r="CR405" s="23"/>
      <c r="CS405" s="24"/>
      <c r="CT405" s="21"/>
      <c r="CU405" s="22"/>
      <c r="CV405" s="23"/>
      <c r="CW405" s="24"/>
      <c r="CX405" s="21"/>
      <c r="CY405" s="22"/>
      <c r="CZ405" s="23"/>
      <c r="DA405" s="24"/>
      <c r="DB405" s="21"/>
      <c r="DC405" s="22"/>
      <c r="DD405" s="23"/>
      <c r="DE405" s="24"/>
      <c r="DF405" s="21"/>
      <c r="DG405" s="22"/>
      <c r="DH405" s="23"/>
      <c r="DI405" s="24"/>
      <c r="DJ405" s="21"/>
      <c r="DK405" s="22"/>
      <c r="DL405" s="23"/>
      <c r="DM405" s="24"/>
      <c r="DN405" s="21"/>
      <c r="DO405" s="22"/>
      <c r="DP405" s="23"/>
      <c r="DQ405" s="24"/>
      <c r="DR405" s="21"/>
      <c r="DS405" s="22"/>
      <c r="DT405" s="23"/>
      <c r="DU405" s="24"/>
      <c r="DV405" s="21"/>
      <c r="DW405" s="22"/>
      <c r="DX405" s="23"/>
      <c r="DY405" s="24"/>
      <c r="DZ405" s="21"/>
      <c r="EA405" s="22"/>
      <c r="EB405" s="23"/>
      <c r="EC405" s="24"/>
      <c r="ED405" s="21"/>
      <c r="EE405" s="22"/>
      <c r="EF405" s="23"/>
      <c r="EG405" s="24"/>
      <c r="EH405" s="21"/>
      <c r="EI405" s="22"/>
      <c r="EJ405" s="23"/>
      <c r="EK405" s="24"/>
      <c r="EL405" s="21"/>
      <c r="EM405" s="22"/>
      <c r="EN405" s="23"/>
      <c r="EO405" s="24"/>
      <c r="EP405" s="21"/>
      <c r="EQ405" s="22"/>
      <c r="ER405" s="23"/>
      <c r="ES405" s="24"/>
      <c r="ET405" s="21"/>
      <c r="EU405" s="22"/>
      <c r="EV405" s="23"/>
      <c r="EW405" s="24"/>
      <c r="EX405" s="21"/>
    </row>
    <row r="406" spans="1:154" s="16" customFormat="1" ht="4.5" hidden="1" customHeight="1">
      <c r="A406" s="517"/>
      <c r="B406" s="590" t="s">
        <v>519</v>
      </c>
      <c r="C406" s="539" t="s">
        <v>207</v>
      </c>
      <c r="D406" s="44" t="s">
        <v>208</v>
      </c>
      <c r="E406" s="421" t="s">
        <v>209</v>
      </c>
      <c r="F406" s="123" t="s">
        <v>655</v>
      </c>
      <c r="G406" s="588"/>
      <c r="H406" s="588">
        <v>28</v>
      </c>
      <c r="I406" s="9">
        <v>0</v>
      </c>
      <c r="J406" s="242" t="s">
        <v>532</v>
      </c>
      <c r="K406" s="588">
        <v>28</v>
      </c>
      <c r="L406" s="588"/>
      <c r="M406" s="588"/>
      <c r="N406" s="588">
        <v>28</v>
      </c>
      <c r="O406" s="588"/>
      <c r="P406" s="588"/>
      <c r="Q406" s="9">
        <v>1</v>
      </c>
      <c r="R406" s="242" t="s">
        <v>668</v>
      </c>
      <c r="S406" s="588"/>
      <c r="T406" s="588"/>
      <c r="U406" s="588"/>
      <c r="V406" s="588"/>
      <c r="W406" s="588"/>
      <c r="X406" s="588"/>
      <c r="Y406" s="588"/>
      <c r="Z406" s="9">
        <v>1</v>
      </c>
      <c r="AA406" s="242" t="s">
        <v>668</v>
      </c>
      <c r="AB406" s="242"/>
      <c r="AC406" s="588"/>
      <c r="AD406" s="588"/>
      <c r="AE406" s="588"/>
      <c r="AF406" s="588"/>
      <c r="AG406" s="588"/>
      <c r="AH406" s="588"/>
      <c r="AI406" s="588"/>
      <c r="AJ406" s="588"/>
      <c r="AK406" s="588"/>
      <c r="AL406" s="9">
        <v>1</v>
      </c>
      <c r="AM406" s="242" t="s">
        <v>668</v>
      </c>
      <c r="AN406" s="588"/>
      <c r="AO406" s="588"/>
      <c r="AP406" s="588"/>
      <c r="AQ406" s="588"/>
      <c r="AR406" s="588"/>
      <c r="AS406" s="588"/>
      <c r="AT406" s="588"/>
      <c r="AU406" s="588"/>
      <c r="AV406" s="588"/>
      <c r="AW406" s="9">
        <v>1</v>
      </c>
      <c r="AX406" s="242" t="s">
        <v>668</v>
      </c>
      <c r="AY406" s="588"/>
      <c r="AZ406" s="588"/>
      <c r="BA406" s="588"/>
      <c r="BB406" s="588"/>
      <c r="BC406" s="588"/>
      <c r="BD406" s="588"/>
      <c r="BE406" s="588"/>
      <c r="BF406" s="588"/>
      <c r="BG406" s="588"/>
      <c r="BH406" s="9">
        <v>1</v>
      </c>
      <c r="BI406" s="242" t="s">
        <v>668</v>
      </c>
      <c r="BJ406" s="22"/>
      <c r="BK406" s="21"/>
      <c r="BL406" s="22"/>
      <c r="BM406" s="23"/>
      <c r="BN406" s="24"/>
      <c r="BO406" s="21"/>
      <c r="BP406" s="22"/>
      <c r="BQ406" s="23"/>
      <c r="BR406" s="24"/>
      <c r="BS406" s="21"/>
      <c r="BT406" s="22"/>
      <c r="BU406" s="23"/>
      <c r="BV406" s="24"/>
      <c r="BW406" s="21"/>
      <c r="BX406" s="23"/>
      <c r="BY406" s="24"/>
      <c r="BZ406" s="21"/>
      <c r="CA406" s="22"/>
      <c r="CB406" s="23"/>
      <c r="CC406" s="24"/>
      <c r="CD406" s="21"/>
      <c r="CE406" s="22"/>
      <c r="CF406" s="23"/>
      <c r="CG406" s="24"/>
      <c r="CH406" s="21"/>
      <c r="CI406" s="22"/>
      <c r="CJ406" s="23"/>
      <c r="CK406" s="24"/>
      <c r="CL406" s="21"/>
      <c r="CM406" s="22"/>
      <c r="CN406" s="23"/>
      <c r="CO406" s="24"/>
      <c r="CP406" s="21"/>
      <c r="CQ406" s="22"/>
      <c r="CR406" s="23"/>
      <c r="CS406" s="24"/>
      <c r="CT406" s="21"/>
      <c r="CU406" s="22"/>
      <c r="CV406" s="23"/>
      <c r="CW406" s="24"/>
      <c r="CX406" s="21"/>
      <c r="CY406" s="22"/>
      <c r="CZ406" s="23"/>
      <c r="DA406" s="24"/>
      <c r="DB406" s="21"/>
      <c r="DC406" s="22"/>
      <c r="DD406" s="23"/>
      <c r="DE406" s="24"/>
      <c r="DF406" s="21"/>
      <c r="DG406" s="22"/>
      <c r="DH406" s="23"/>
      <c r="DI406" s="24"/>
      <c r="DJ406" s="21"/>
      <c r="DK406" s="22"/>
      <c r="DL406" s="23"/>
      <c r="DM406" s="24"/>
      <c r="DN406" s="21"/>
      <c r="DO406" s="22"/>
      <c r="DP406" s="23"/>
      <c r="DQ406" s="24"/>
      <c r="DR406" s="21"/>
      <c r="DS406" s="22"/>
      <c r="DT406" s="23"/>
      <c r="DU406" s="24"/>
      <c r="DV406" s="21"/>
      <c r="DW406" s="22"/>
      <c r="DX406" s="23"/>
      <c r="DY406" s="24"/>
      <c r="DZ406" s="21"/>
      <c r="EA406" s="22"/>
      <c r="EB406" s="23"/>
      <c r="EC406" s="24"/>
      <c r="ED406" s="21"/>
      <c r="EE406" s="22"/>
      <c r="EF406" s="23"/>
      <c r="EG406" s="24"/>
      <c r="EH406" s="21"/>
      <c r="EI406" s="22"/>
      <c r="EJ406" s="23"/>
      <c r="EK406" s="24"/>
      <c r="EL406" s="21"/>
      <c r="EM406" s="22"/>
      <c r="EN406" s="23"/>
      <c r="EO406" s="24"/>
      <c r="EP406" s="21"/>
      <c r="EQ406" s="22"/>
      <c r="ER406" s="23"/>
      <c r="ES406" s="24"/>
      <c r="ET406" s="21"/>
      <c r="EU406" s="22"/>
      <c r="EV406" s="23"/>
      <c r="EW406" s="24"/>
      <c r="EX406" s="21"/>
    </row>
    <row r="407" spans="1:154" s="16" customFormat="1" ht="4.5" hidden="1" customHeight="1">
      <c r="A407" s="517"/>
      <c r="B407" s="590" t="s">
        <v>519</v>
      </c>
      <c r="C407" s="539" t="s">
        <v>246</v>
      </c>
      <c r="D407" s="44" t="s">
        <v>43</v>
      </c>
      <c r="E407" s="421" t="s">
        <v>557</v>
      </c>
      <c r="F407" s="123" t="s">
        <v>655</v>
      </c>
      <c r="G407" s="588"/>
      <c r="H407" s="588">
        <v>70</v>
      </c>
      <c r="I407" s="9">
        <v>0</v>
      </c>
      <c r="J407" s="242" t="s">
        <v>532</v>
      </c>
      <c r="K407" s="588">
        <v>70</v>
      </c>
      <c r="L407" s="588"/>
      <c r="M407" s="588"/>
      <c r="N407" s="588">
        <v>70</v>
      </c>
      <c r="O407" s="588"/>
      <c r="P407" s="588"/>
      <c r="Q407" s="9">
        <v>1</v>
      </c>
      <c r="R407" s="242" t="s">
        <v>668</v>
      </c>
      <c r="S407" s="588"/>
      <c r="T407" s="588"/>
      <c r="U407" s="588"/>
      <c r="V407" s="588"/>
      <c r="W407" s="588"/>
      <c r="X407" s="588"/>
      <c r="Y407" s="588"/>
      <c r="Z407" s="9">
        <v>1</v>
      </c>
      <c r="AA407" s="242" t="s">
        <v>668</v>
      </c>
      <c r="AB407" s="242"/>
      <c r="AC407" s="588"/>
      <c r="AD407" s="588"/>
      <c r="AE407" s="588"/>
      <c r="AF407" s="588"/>
      <c r="AG407" s="588"/>
      <c r="AH407" s="588"/>
      <c r="AI407" s="588"/>
      <c r="AJ407" s="588"/>
      <c r="AK407" s="588"/>
      <c r="AL407" s="9">
        <v>1</v>
      </c>
      <c r="AM407" s="242" t="s">
        <v>668</v>
      </c>
      <c r="AN407" s="588"/>
      <c r="AO407" s="588"/>
      <c r="AP407" s="588"/>
      <c r="AQ407" s="588"/>
      <c r="AR407" s="588"/>
      <c r="AS407" s="588"/>
      <c r="AT407" s="588"/>
      <c r="AU407" s="588"/>
      <c r="AV407" s="588"/>
      <c r="AW407" s="9">
        <v>1</v>
      </c>
      <c r="AX407" s="242" t="s">
        <v>668</v>
      </c>
      <c r="AY407" s="588"/>
      <c r="AZ407" s="588"/>
      <c r="BA407" s="588"/>
      <c r="BB407" s="588"/>
      <c r="BC407" s="588"/>
      <c r="BD407" s="588"/>
      <c r="BE407" s="588"/>
      <c r="BF407" s="588"/>
      <c r="BG407" s="588"/>
      <c r="BH407" s="9">
        <v>1</v>
      </c>
      <c r="BI407" s="242" t="s">
        <v>668</v>
      </c>
      <c r="BJ407" s="22"/>
      <c r="BK407" s="21"/>
      <c r="BL407" s="22"/>
      <c r="BM407" s="23"/>
      <c r="BN407" s="24"/>
      <c r="BO407" s="21"/>
      <c r="BP407" s="22"/>
      <c r="BQ407" s="23"/>
      <c r="BR407" s="24"/>
      <c r="BS407" s="21"/>
      <c r="BT407" s="22"/>
      <c r="BU407" s="23"/>
      <c r="BV407" s="24"/>
      <c r="BW407" s="21"/>
      <c r="BX407" s="23"/>
      <c r="BY407" s="24"/>
      <c r="BZ407" s="21"/>
      <c r="CA407" s="22"/>
      <c r="CB407" s="23"/>
      <c r="CC407" s="24"/>
      <c r="CD407" s="21"/>
      <c r="CE407" s="22"/>
      <c r="CF407" s="23"/>
      <c r="CG407" s="24"/>
      <c r="CH407" s="21"/>
      <c r="CI407" s="22"/>
      <c r="CJ407" s="23"/>
      <c r="CK407" s="24"/>
      <c r="CL407" s="21"/>
      <c r="CM407" s="22"/>
      <c r="CN407" s="23"/>
      <c r="CO407" s="24"/>
      <c r="CP407" s="21"/>
      <c r="CQ407" s="22"/>
      <c r="CR407" s="23"/>
      <c r="CS407" s="24"/>
      <c r="CT407" s="21"/>
      <c r="CU407" s="22"/>
      <c r="CV407" s="23"/>
      <c r="CW407" s="24"/>
      <c r="CX407" s="21"/>
      <c r="CY407" s="22"/>
      <c r="CZ407" s="23"/>
      <c r="DA407" s="24"/>
      <c r="DB407" s="21"/>
      <c r="DC407" s="22"/>
      <c r="DD407" s="23"/>
      <c r="DE407" s="24"/>
      <c r="DF407" s="21"/>
      <c r="DG407" s="22"/>
      <c r="DH407" s="23"/>
      <c r="DI407" s="24"/>
      <c r="DJ407" s="21"/>
      <c r="DK407" s="22"/>
      <c r="DL407" s="23"/>
      <c r="DM407" s="24"/>
      <c r="DN407" s="21"/>
      <c r="DO407" s="22"/>
      <c r="DP407" s="23"/>
      <c r="DQ407" s="24"/>
      <c r="DR407" s="21"/>
      <c r="DS407" s="22"/>
      <c r="DT407" s="23"/>
      <c r="DU407" s="24"/>
      <c r="DV407" s="21"/>
      <c r="DW407" s="22"/>
      <c r="DX407" s="23"/>
      <c r="DY407" s="24"/>
      <c r="DZ407" s="21"/>
      <c r="EA407" s="22"/>
      <c r="EB407" s="23"/>
      <c r="EC407" s="24"/>
      <c r="ED407" s="21"/>
      <c r="EE407" s="22"/>
      <c r="EF407" s="23"/>
      <c r="EG407" s="24"/>
      <c r="EH407" s="21"/>
      <c r="EI407" s="22"/>
      <c r="EJ407" s="23"/>
      <c r="EK407" s="24"/>
      <c r="EL407" s="21"/>
      <c r="EM407" s="22"/>
      <c r="EN407" s="23"/>
      <c r="EO407" s="24"/>
      <c r="EP407" s="21"/>
      <c r="EQ407" s="22"/>
      <c r="ER407" s="23"/>
      <c r="ES407" s="24"/>
      <c r="ET407" s="21"/>
      <c r="EU407" s="22"/>
      <c r="EV407" s="23"/>
      <c r="EW407" s="24"/>
      <c r="EX407" s="21"/>
    </row>
    <row r="408" spans="1:154" s="16" customFormat="1" ht="36" hidden="1" customHeight="1">
      <c r="A408" s="517"/>
      <c r="B408" s="590" t="s">
        <v>519</v>
      </c>
      <c r="C408" s="539" t="s">
        <v>275</v>
      </c>
      <c r="D408" s="44" t="s">
        <v>276</v>
      </c>
      <c r="E408" s="421" t="s">
        <v>203</v>
      </c>
      <c r="F408" s="123" t="s">
        <v>655</v>
      </c>
      <c r="G408" s="588"/>
      <c r="H408" s="588">
        <v>34</v>
      </c>
      <c r="I408" s="9">
        <v>0</v>
      </c>
      <c r="J408" s="242" t="s">
        <v>532</v>
      </c>
      <c r="K408" s="588">
        <v>34</v>
      </c>
      <c r="L408" s="588"/>
      <c r="M408" s="588">
        <v>34</v>
      </c>
      <c r="N408" s="588"/>
      <c r="O408" s="588"/>
      <c r="P408" s="588"/>
      <c r="Q408" s="9">
        <v>0.85199999999999998</v>
      </c>
      <c r="R408" s="242" t="s">
        <v>41</v>
      </c>
      <c r="S408" s="588"/>
      <c r="T408" s="588"/>
      <c r="U408" s="588"/>
      <c r="V408" s="588"/>
      <c r="W408" s="588">
        <v>34</v>
      </c>
      <c r="X408" s="588"/>
      <c r="Y408" s="588"/>
      <c r="Z408" s="9">
        <v>1</v>
      </c>
      <c r="AA408" s="242" t="s">
        <v>668</v>
      </c>
      <c r="AB408" s="242"/>
      <c r="AC408" s="588">
        <v>34</v>
      </c>
      <c r="AD408" s="469"/>
      <c r="AE408" s="588"/>
      <c r="AF408" s="588"/>
      <c r="AG408" s="588">
        <v>34</v>
      </c>
      <c r="AH408" s="588"/>
      <c r="AI408" s="588"/>
      <c r="AJ408" s="588"/>
      <c r="AK408" s="588"/>
      <c r="AL408" s="9">
        <v>1</v>
      </c>
      <c r="AM408" s="242" t="s">
        <v>668</v>
      </c>
      <c r="AN408" s="588">
        <v>34</v>
      </c>
      <c r="AO408" s="469"/>
      <c r="AP408" s="588"/>
      <c r="AQ408" s="588"/>
      <c r="AR408" s="588">
        <v>34</v>
      </c>
      <c r="AS408" s="588"/>
      <c r="AT408" s="588"/>
      <c r="AU408" s="588"/>
      <c r="AV408" s="588"/>
      <c r="AW408" s="9">
        <v>1</v>
      </c>
      <c r="AX408" s="242" t="s">
        <v>668</v>
      </c>
      <c r="AY408" s="588"/>
      <c r="AZ408" s="588"/>
      <c r="BA408" s="588"/>
      <c r="BB408" s="588"/>
      <c r="BC408" s="588"/>
      <c r="BD408" s="588"/>
      <c r="BE408" s="588"/>
      <c r="BF408" s="588"/>
      <c r="BG408" s="588"/>
      <c r="BH408" s="9">
        <v>1</v>
      </c>
      <c r="BI408" s="242" t="s">
        <v>668</v>
      </c>
      <c r="BJ408" s="498"/>
      <c r="BK408" s="21"/>
      <c r="BL408" s="22"/>
      <c r="BM408" s="23"/>
      <c r="BN408" s="24"/>
      <c r="BO408" s="21"/>
      <c r="BP408" s="22"/>
      <c r="BQ408" s="23"/>
      <c r="BR408" s="24"/>
      <c r="BS408" s="21"/>
      <c r="BT408" s="22"/>
      <c r="BU408" s="23"/>
      <c r="BV408" s="24"/>
      <c r="BW408" s="21"/>
      <c r="BX408" s="23"/>
      <c r="BY408" s="24"/>
      <c r="BZ408" s="21"/>
      <c r="CA408" s="22"/>
      <c r="CB408" s="23"/>
      <c r="CC408" s="24"/>
      <c r="CD408" s="21"/>
      <c r="CE408" s="22"/>
      <c r="CF408" s="23"/>
      <c r="CG408" s="24"/>
      <c r="CH408" s="21"/>
      <c r="CI408" s="22"/>
      <c r="CJ408" s="23"/>
      <c r="CK408" s="24"/>
      <c r="CL408" s="21"/>
      <c r="CM408" s="22"/>
      <c r="CN408" s="23"/>
      <c r="CO408" s="24"/>
      <c r="CP408" s="21"/>
      <c r="CQ408" s="22"/>
      <c r="CR408" s="23"/>
      <c r="CS408" s="24"/>
      <c r="CT408" s="21"/>
      <c r="CU408" s="22"/>
      <c r="CV408" s="23"/>
      <c r="CW408" s="24"/>
      <c r="CX408" s="21"/>
      <c r="CY408" s="22"/>
      <c r="CZ408" s="23"/>
      <c r="DA408" s="24"/>
      <c r="DB408" s="21"/>
      <c r="DC408" s="22"/>
      <c r="DD408" s="23"/>
      <c r="DE408" s="24"/>
      <c r="DF408" s="21"/>
      <c r="DG408" s="22"/>
      <c r="DH408" s="23"/>
      <c r="DI408" s="24"/>
      <c r="DJ408" s="21"/>
      <c r="DK408" s="22"/>
      <c r="DL408" s="23"/>
      <c r="DM408" s="24"/>
      <c r="DN408" s="21"/>
      <c r="DO408" s="22"/>
      <c r="DP408" s="23"/>
      <c r="DQ408" s="24"/>
      <c r="DR408" s="21"/>
      <c r="DS408" s="22"/>
      <c r="DT408" s="23"/>
      <c r="DU408" s="24"/>
      <c r="DV408" s="21"/>
      <c r="DW408" s="22"/>
      <c r="DX408" s="23"/>
      <c r="DY408" s="24"/>
      <c r="DZ408" s="21"/>
      <c r="EA408" s="22"/>
      <c r="EB408" s="23"/>
      <c r="EC408" s="24"/>
      <c r="ED408" s="21"/>
      <c r="EE408" s="22"/>
      <c r="EF408" s="23"/>
      <c r="EG408" s="24"/>
      <c r="EH408" s="21"/>
      <c r="EI408" s="22"/>
      <c r="EJ408" s="23"/>
      <c r="EK408" s="24"/>
      <c r="EL408" s="21"/>
      <c r="EM408" s="22"/>
      <c r="EN408" s="23"/>
      <c r="EO408" s="24"/>
      <c r="EP408" s="21"/>
      <c r="EQ408" s="22"/>
      <c r="ER408" s="23"/>
      <c r="ES408" s="24"/>
      <c r="ET408" s="21"/>
      <c r="EU408" s="22"/>
      <c r="EV408" s="23"/>
      <c r="EW408" s="24"/>
      <c r="EX408" s="21"/>
    </row>
    <row r="409" spans="1:154" s="16" customFormat="1" ht="4.5" hidden="1" customHeight="1">
      <c r="A409" s="517"/>
      <c r="B409" s="590" t="s">
        <v>519</v>
      </c>
      <c r="C409" s="539" t="s">
        <v>277</v>
      </c>
      <c r="D409" s="44" t="s">
        <v>278</v>
      </c>
      <c r="E409" s="421" t="s">
        <v>203</v>
      </c>
      <c r="F409" s="123" t="s">
        <v>655</v>
      </c>
      <c r="G409" s="588"/>
      <c r="H409" s="588">
        <v>41</v>
      </c>
      <c r="I409" s="9">
        <v>0</v>
      </c>
      <c r="J409" s="242" t="s">
        <v>532</v>
      </c>
      <c r="K409" s="588">
        <v>41</v>
      </c>
      <c r="L409" s="588"/>
      <c r="M409" s="588"/>
      <c r="N409" s="588">
        <v>41</v>
      </c>
      <c r="O409" s="588"/>
      <c r="P409" s="588"/>
      <c r="Q409" s="9">
        <v>1</v>
      </c>
      <c r="R409" s="242" t="s">
        <v>668</v>
      </c>
      <c r="S409" s="588"/>
      <c r="T409" s="588"/>
      <c r="U409" s="588"/>
      <c r="V409" s="588"/>
      <c r="W409" s="588"/>
      <c r="X409" s="588"/>
      <c r="Y409" s="588"/>
      <c r="Z409" s="9">
        <v>1</v>
      </c>
      <c r="AA409" s="242" t="s">
        <v>668</v>
      </c>
      <c r="AB409" s="242"/>
      <c r="AC409" s="588"/>
      <c r="AD409" s="588"/>
      <c r="AE409" s="588"/>
      <c r="AF409" s="588"/>
      <c r="AG409" s="588"/>
      <c r="AH409" s="588"/>
      <c r="AI409" s="588"/>
      <c r="AJ409" s="588"/>
      <c r="AK409" s="588"/>
      <c r="AL409" s="9">
        <v>1</v>
      </c>
      <c r="AM409" s="242" t="s">
        <v>668</v>
      </c>
      <c r="AN409" s="588"/>
      <c r="AO409" s="588"/>
      <c r="AP409" s="588"/>
      <c r="AQ409" s="588"/>
      <c r="AR409" s="588"/>
      <c r="AS409" s="588"/>
      <c r="AT409" s="588"/>
      <c r="AU409" s="588"/>
      <c r="AV409" s="588"/>
      <c r="AW409" s="9">
        <v>1</v>
      </c>
      <c r="AX409" s="242" t="s">
        <v>668</v>
      </c>
      <c r="AY409" s="588"/>
      <c r="AZ409" s="588"/>
      <c r="BA409" s="588"/>
      <c r="BB409" s="588"/>
      <c r="BC409" s="588"/>
      <c r="BD409" s="588"/>
      <c r="BE409" s="588"/>
      <c r="BF409" s="588"/>
      <c r="BG409" s="588"/>
      <c r="BH409" s="9">
        <v>1</v>
      </c>
      <c r="BI409" s="242" t="s">
        <v>668</v>
      </c>
      <c r="BJ409" s="498"/>
      <c r="BK409" s="21"/>
      <c r="BL409" s="22"/>
      <c r="BM409" s="23"/>
      <c r="BN409" s="24"/>
      <c r="BO409" s="21"/>
      <c r="BP409" s="22"/>
      <c r="BQ409" s="23"/>
      <c r="BR409" s="24"/>
      <c r="BS409" s="21"/>
      <c r="BT409" s="22"/>
      <c r="BU409" s="23"/>
      <c r="BV409" s="24"/>
      <c r="BW409" s="21"/>
      <c r="BX409" s="23"/>
      <c r="BY409" s="24"/>
      <c r="BZ409" s="21"/>
      <c r="CA409" s="22"/>
      <c r="CB409" s="23"/>
      <c r="CC409" s="24"/>
      <c r="CD409" s="21"/>
      <c r="CE409" s="22"/>
      <c r="CF409" s="23"/>
      <c r="CG409" s="24"/>
      <c r="CH409" s="21"/>
      <c r="CI409" s="22"/>
      <c r="CJ409" s="23"/>
      <c r="CK409" s="24"/>
      <c r="CL409" s="21"/>
      <c r="CM409" s="22"/>
      <c r="CN409" s="23"/>
      <c r="CO409" s="24"/>
      <c r="CP409" s="21"/>
      <c r="CQ409" s="22"/>
      <c r="CR409" s="23"/>
      <c r="CS409" s="24"/>
      <c r="CT409" s="21"/>
      <c r="CU409" s="22"/>
      <c r="CV409" s="23"/>
      <c r="CW409" s="24"/>
      <c r="CX409" s="21"/>
      <c r="CY409" s="22"/>
      <c r="CZ409" s="23"/>
      <c r="DA409" s="24"/>
      <c r="DB409" s="21"/>
      <c r="DC409" s="22"/>
      <c r="DD409" s="23"/>
      <c r="DE409" s="24"/>
      <c r="DF409" s="21"/>
      <c r="DG409" s="22"/>
      <c r="DH409" s="23"/>
      <c r="DI409" s="24"/>
      <c r="DJ409" s="21"/>
      <c r="DK409" s="22"/>
      <c r="DL409" s="23"/>
      <c r="DM409" s="24"/>
      <c r="DN409" s="21"/>
      <c r="DO409" s="22"/>
      <c r="DP409" s="23"/>
      <c r="DQ409" s="24"/>
      <c r="DR409" s="21"/>
      <c r="DS409" s="22"/>
      <c r="DT409" s="23"/>
      <c r="DU409" s="24"/>
      <c r="DV409" s="21"/>
      <c r="DW409" s="22"/>
      <c r="DX409" s="23"/>
      <c r="DY409" s="24"/>
      <c r="DZ409" s="21"/>
      <c r="EA409" s="22"/>
      <c r="EB409" s="23"/>
      <c r="EC409" s="24"/>
      <c r="ED409" s="21"/>
      <c r="EE409" s="22"/>
      <c r="EF409" s="23"/>
      <c r="EG409" s="24"/>
      <c r="EH409" s="21"/>
      <c r="EI409" s="22"/>
      <c r="EJ409" s="23"/>
      <c r="EK409" s="24"/>
      <c r="EL409" s="21"/>
      <c r="EM409" s="22"/>
      <c r="EN409" s="23"/>
      <c r="EO409" s="24"/>
      <c r="EP409" s="21"/>
      <c r="EQ409" s="22"/>
      <c r="ER409" s="23"/>
      <c r="ES409" s="24"/>
      <c r="ET409" s="21"/>
      <c r="EU409" s="22"/>
      <c r="EV409" s="23"/>
      <c r="EW409" s="24"/>
      <c r="EX409" s="21"/>
    </row>
    <row r="410" spans="1:154" s="16" customFormat="1" ht="4.5" hidden="1" customHeight="1">
      <c r="A410" s="517"/>
      <c r="B410" s="590" t="s">
        <v>519</v>
      </c>
      <c r="C410" s="538" t="s">
        <v>279</v>
      </c>
      <c r="D410" s="44" t="s">
        <v>9</v>
      </c>
      <c r="E410" s="421" t="s">
        <v>288</v>
      </c>
      <c r="F410" s="123" t="s">
        <v>655</v>
      </c>
      <c r="G410" s="588"/>
      <c r="H410" s="588">
        <v>29</v>
      </c>
      <c r="I410" s="9">
        <v>0</v>
      </c>
      <c r="J410" s="242" t="s">
        <v>532</v>
      </c>
      <c r="K410" s="588">
        <v>29</v>
      </c>
      <c r="L410" s="588"/>
      <c r="M410" s="588"/>
      <c r="N410" s="588">
        <v>29</v>
      </c>
      <c r="O410" s="588"/>
      <c r="P410" s="588"/>
      <c r="Q410" s="9">
        <v>1</v>
      </c>
      <c r="R410" s="242" t="s">
        <v>668</v>
      </c>
      <c r="S410" s="588"/>
      <c r="T410" s="588"/>
      <c r="U410" s="588"/>
      <c r="V410" s="588"/>
      <c r="W410" s="588"/>
      <c r="X410" s="588"/>
      <c r="Y410" s="588"/>
      <c r="Z410" s="9">
        <v>1</v>
      </c>
      <c r="AA410" s="242" t="s">
        <v>668</v>
      </c>
      <c r="AB410" s="242"/>
      <c r="AC410" s="588"/>
      <c r="AD410" s="588"/>
      <c r="AE410" s="588"/>
      <c r="AF410" s="588"/>
      <c r="AG410" s="588"/>
      <c r="AH410" s="588"/>
      <c r="AI410" s="588"/>
      <c r="AJ410" s="588"/>
      <c r="AK410" s="588"/>
      <c r="AL410" s="9">
        <v>1</v>
      </c>
      <c r="AM410" s="242" t="s">
        <v>668</v>
      </c>
      <c r="AN410" s="588"/>
      <c r="AO410" s="588"/>
      <c r="AP410" s="588"/>
      <c r="AQ410" s="588"/>
      <c r="AR410" s="588"/>
      <c r="AS410" s="588"/>
      <c r="AT410" s="588"/>
      <c r="AU410" s="588"/>
      <c r="AV410" s="588"/>
      <c r="AW410" s="9">
        <v>1</v>
      </c>
      <c r="AX410" s="242" t="s">
        <v>668</v>
      </c>
      <c r="AY410" s="588"/>
      <c r="AZ410" s="588"/>
      <c r="BA410" s="588"/>
      <c r="BB410" s="588"/>
      <c r="BC410" s="588"/>
      <c r="BD410" s="588"/>
      <c r="BE410" s="588"/>
      <c r="BF410" s="588"/>
      <c r="BG410" s="588"/>
      <c r="BH410" s="9">
        <v>1</v>
      </c>
      <c r="BI410" s="242" t="s">
        <v>668</v>
      </c>
      <c r="BJ410" s="498"/>
      <c r="BK410" s="21"/>
      <c r="BL410" s="22"/>
      <c r="BM410" s="23"/>
      <c r="BN410" s="24"/>
      <c r="BO410" s="21"/>
      <c r="BP410" s="22"/>
      <c r="BQ410" s="23"/>
      <c r="BR410" s="24"/>
      <c r="BS410" s="21"/>
      <c r="BT410" s="22"/>
      <c r="BU410" s="23"/>
      <c r="BV410" s="24"/>
      <c r="BW410" s="21"/>
      <c r="BX410" s="23"/>
      <c r="BY410" s="24"/>
      <c r="BZ410" s="21"/>
      <c r="CA410" s="22"/>
      <c r="CB410" s="23"/>
      <c r="CC410" s="24"/>
      <c r="CD410" s="21"/>
      <c r="CE410" s="22"/>
      <c r="CF410" s="23"/>
      <c r="CG410" s="24"/>
      <c r="CH410" s="21"/>
      <c r="CI410" s="22"/>
      <c r="CJ410" s="23"/>
      <c r="CK410" s="24"/>
      <c r="CL410" s="21"/>
      <c r="CM410" s="22"/>
      <c r="CN410" s="23"/>
      <c r="CO410" s="24"/>
      <c r="CP410" s="21"/>
      <c r="CQ410" s="22"/>
      <c r="CR410" s="23"/>
      <c r="CS410" s="24"/>
      <c r="CT410" s="21"/>
      <c r="CU410" s="22"/>
      <c r="CV410" s="23"/>
      <c r="CW410" s="24"/>
      <c r="CX410" s="21"/>
      <c r="CY410" s="22"/>
      <c r="CZ410" s="23"/>
      <c r="DA410" s="24"/>
      <c r="DB410" s="21"/>
      <c r="DC410" s="22"/>
      <c r="DD410" s="23"/>
      <c r="DE410" s="24"/>
      <c r="DF410" s="21"/>
      <c r="DG410" s="22"/>
      <c r="DH410" s="23"/>
      <c r="DI410" s="24"/>
      <c r="DJ410" s="21"/>
      <c r="DK410" s="22"/>
      <c r="DL410" s="23"/>
      <c r="DM410" s="24"/>
      <c r="DN410" s="21"/>
      <c r="DO410" s="22"/>
      <c r="DP410" s="23"/>
      <c r="DQ410" s="24"/>
      <c r="DR410" s="21"/>
      <c r="DS410" s="22"/>
      <c r="DT410" s="23"/>
      <c r="DU410" s="24"/>
      <c r="DV410" s="21"/>
      <c r="DW410" s="22"/>
      <c r="DX410" s="23"/>
      <c r="DY410" s="24"/>
      <c r="DZ410" s="21"/>
      <c r="EA410" s="22"/>
      <c r="EB410" s="23"/>
      <c r="EC410" s="24"/>
      <c r="ED410" s="21"/>
      <c r="EE410" s="22"/>
      <c r="EF410" s="23"/>
      <c r="EG410" s="24"/>
      <c r="EH410" s="21"/>
      <c r="EI410" s="22"/>
      <c r="EJ410" s="23"/>
      <c r="EK410" s="24"/>
      <c r="EL410" s="21"/>
      <c r="EM410" s="22"/>
      <c r="EN410" s="23"/>
      <c r="EO410" s="24"/>
      <c r="EP410" s="21"/>
      <c r="EQ410" s="22"/>
      <c r="ER410" s="23"/>
      <c r="ES410" s="24"/>
      <c r="ET410" s="21"/>
      <c r="EU410" s="22"/>
      <c r="EV410" s="23"/>
      <c r="EW410" s="24"/>
      <c r="EX410" s="21"/>
    </row>
    <row r="411" spans="1:154" s="16" customFormat="1" ht="4.5" hidden="1" customHeight="1">
      <c r="A411" s="517"/>
      <c r="B411" s="590" t="s">
        <v>519</v>
      </c>
      <c r="C411" s="538" t="s">
        <v>280</v>
      </c>
      <c r="D411" s="44" t="s">
        <v>281</v>
      </c>
      <c r="E411" s="421" t="s">
        <v>209</v>
      </c>
      <c r="F411" s="123" t="s">
        <v>655</v>
      </c>
      <c r="G411" s="588"/>
      <c r="H411" s="588">
        <v>18</v>
      </c>
      <c r="I411" s="9">
        <v>0</v>
      </c>
      <c r="J411" s="242" t="s">
        <v>532</v>
      </c>
      <c r="K411" s="588">
        <v>18</v>
      </c>
      <c r="L411" s="588"/>
      <c r="M411" s="588"/>
      <c r="N411" s="588">
        <v>18</v>
      </c>
      <c r="O411" s="588"/>
      <c r="P411" s="588"/>
      <c r="Q411" s="9">
        <v>1</v>
      </c>
      <c r="R411" s="242" t="s">
        <v>668</v>
      </c>
      <c r="S411" s="588"/>
      <c r="T411" s="588"/>
      <c r="U411" s="588"/>
      <c r="V411" s="588"/>
      <c r="W411" s="588"/>
      <c r="X411" s="588"/>
      <c r="Y411" s="588"/>
      <c r="Z411" s="9">
        <v>1</v>
      </c>
      <c r="AA411" s="242" t="s">
        <v>668</v>
      </c>
      <c r="AB411" s="242"/>
      <c r="AC411" s="588"/>
      <c r="AD411" s="588"/>
      <c r="AE411" s="588"/>
      <c r="AF411" s="588"/>
      <c r="AG411" s="588"/>
      <c r="AH411" s="588"/>
      <c r="AI411" s="588"/>
      <c r="AJ411" s="588"/>
      <c r="AK411" s="588"/>
      <c r="AL411" s="9">
        <v>1</v>
      </c>
      <c r="AM411" s="242" t="s">
        <v>668</v>
      </c>
      <c r="AN411" s="588"/>
      <c r="AO411" s="588"/>
      <c r="AP411" s="588"/>
      <c r="AQ411" s="588"/>
      <c r="AR411" s="588"/>
      <c r="AS411" s="588"/>
      <c r="AT411" s="588"/>
      <c r="AU411" s="588"/>
      <c r="AV411" s="588"/>
      <c r="AW411" s="9">
        <v>1</v>
      </c>
      <c r="AX411" s="242" t="s">
        <v>668</v>
      </c>
      <c r="AY411" s="588"/>
      <c r="AZ411" s="588"/>
      <c r="BA411" s="588"/>
      <c r="BB411" s="588"/>
      <c r="BC411" s="588"/>
      <c r="BD411" s="588"/>
      <c r="BE411" s="588"/>
      <c r="BF411" s="588"/>
      <c r="BG411" s="588"/>
      <c r="BH411" s="9">
        <v>1</v>
      </c>
      <c r="BI411" s="242" t="s">
        <v>668</v>
      </c>
      <c r="BJ411" s="498"/>
      <c r="BK411" s="21"/>
      <c r="BL411" s="22"/>
      <c r="BM411" s="23"/>
      <c r="BN411" s="24"/>
      <c r="BO411" s="21"/>
      <c r="BP411" s="22"/>
      <c r="BQ411" s="23"/>
      <c r="BR411" s="24"/>
      <c r="BS411" s="21"/>
      <c r="BT411" s="22"/>
      <c r="BU411" s="23"/>
      <c r="BV411" s="24"/>
      <c r="BW411" s="21"/>
      <c r="BX411" s="23"/>
      <c r="BY411" s="24"/>
      <c r="BZ411" s="21"/>
      <c r="CA411" s="22"/>
      <c r="CB411" s="23"/>
      <c r="CC411" s="24"/>
      <c r="CD411" s="21"/>
      <c r="CE411" s="22"/>
      <c r="CF411" s="23"/>
      <c r="CG411" s="24"/>
      <c r="CH411" s="21"/>
      <c r="CI411" s="22"/>
      <c r="CJ411" s="23"/>
      <c r="CK411" s="24"/>
      <c r="CL411" s="21"/>
      <c r="CM411" s="22"/>
      <c r="CN411" s="23"/>
      <c r="CO411" s="24"/>
      <c r="CP411" s="21"/>
      <c r="CQ411" s="22"/>
      <c r="CR411" s="23"/>
      <c r="CS411" s="24"/>
      <c r="CT411" s="21"/>
      <c r="CU411" s="22"/>
      <c r="CV411" s="23"/>
      <c r="CW411" s="24"/>
      <c r="CX411" s="21"/>
      <c r="CY411" s="22"/>
      <c r="CZ411" s="23"/>
      <c r="DA411" s="24"/>
      <c r="DB411" s="21"/>
      <c r="DC411" s="22"/>
      <c r="DD411" s="23"/>
      <c r="DE411" s="24"/>
      <c r="DF411" s="21"/>
      <c r="DG411" s="22"/>
      <c r="DH411" s="23"/>
      <c r="DI411" s="24"/>
      <c r="DJ411" s="21"/>
      <c r="DK411" s="22"/>
      <c r="DL411" s="23"/>
      <c r="DM411" s="24"/>
      <c r="DN411" s="21"/>
      <c r="DO411" s="22"/>
      <c r="DP411" s="23"/>
      <c r="DQ411" s="24"/>
      <c r="DR411" s="21"/>
      <c r="DS411" s="22"/>
      <c r="DT411" s="23"/>
      <c r="DU411" s="24"/>
      <c r="DV411" s="21"/>
      <c r="DW411" s="22"/>
      <c r="DX411" s="23"/>
      <c r="DY411" s="24"/>
      <c r="DZ411" s="21"/>
      <c r="EA411" s="22"/>
      <c r="EB411" s="23"/>
      <c r="EC411" s="24"/>
      <c r="ED411" s="21"/>
      <c r="EE411" s="22"/>
      <c r="EF411" s="23"/>
      <c r="EG411" s="24"/>
      <c r="EH411" s="21"/>
      <c r="EI411" s="22"/>
      <c r="EJ411" s="23"/>
      <c r="EK411" s="24"/>
      <c r="EL411" s="21"/>
      <c r="EM411" s="22"/>
      <c r="EN411" s="23"/>
      <c r="EO411" s="24"/>
      <c r="EP411" s="21"/>
      <c r="EQ411" s="22"/>
      <c r="ER411" s="23"/>
      <c r="ES411" s="24"/>
      <c r="ET411" s="21"/>
      <c r="EU411" s="22"/>
      <c r="EV411" s="23"/>
      <c r="EW411" s="24"/>
      <c r="EX411" s="21"/>
    </row>
    <row r="412" spans="1:154" s="16" customFormat="1" ht="4.5" hidden="1" customHeight="1">
      <c r="A412" s="517"/>
      <c r="B412" s="590" t="s">
        <v>519</v>
      </c>
      <c r="C412" s="539" t="s">
        <v>282</v>
      </c>
      <c r="D412" s="44" t="s">
        <v>9</v>
      </c>
      <c r="E412" s="421" t="s">
        <v>232</v>
      </c>
      <c r="F412" s="123" t="s">
        <v>655</v>
      </c>
      <c r="G412" s="588"/>
      <c r="H412" s="588">
        <v>23</v>
      </c>
      <c r="I412" s="9">
        <v>0</v>
      </c>
      <c r="J412" s="242" t="s">
        <v>532</v>
      </c>
      <c r="K412" s="588">
        <v>23</v>
      </c>
      <c r="L412" s="588"/>
      <c r="M412" s="588"/>
      <c r="N412" s="588">
        <v>23</v>
      </c>
      <c r="O412" s="588"/>
      <c r="P412" s="588"/>
      <c r="Q412" s="9">
        <v>1</v>
      </c>
      <c r="R412" s="242" t="s">
        <v>668</v>
      </c>
      <c r="S412" s="588"/>
      <c r="T412" s="588"/>
      <c r="U412" s="588"/>
      <c r="V412" s="588"/>
      <c r="W412" s="588"/>
      <c r="X412" s="588"/>
      <c r="Y412" s="588"/>
      <c r="Z412" s="9">
        <v>1</v>
      </c>
      <c r="AA412" s="242" t="s">
        <v>668</v>
      </c>
      <c r="AB412" s="242"/>
      <c r="AC412" s="588"/>
      <c r="AD412" s="588"/>
      <c r="AE412" s="588"/>
      <c r="AF412" s="588"/>
      <c r="AG412" s="588"/>
      <c r="AH412" s="588"/>
      <c r="AI412" s="588"/>
      <c r="AJ412" s="588"/>
      <c r="AK412" s="588"/>
      <c r="AL412" s="9">
        <v>1</v>
      </c>
      <c r="AM412" s="242" t="s">
        <v>668</v>
      </c>
      <c r="AN412" s="588"/>
      <c r="AO412" s="588"/>
      <c r="AP412" s="588"/>
      <c r="AQ412" s="588"/>
      <c r="AR412" s="588"/>
      <c r="AS412" s="588"/>
      <c r="AT412" s="588"/>
      <c r="AU412" s="588"/>
      <c r="AV412" s="588"/>
      <c r="AW412" s="9">
        <v>1</v>
      </c>
      <c r="AX412" s="242" t="s">
        <v>668</v>
      </c>
      <c r="AY412" s="588"/>
      <c r="AZ412" s="588"/>
      <c r="BA412" s="588"/>
      <c r="BB412" s="588"/>
      <c r="BC412" s="588"/>
      <c r="BD412" s="588"/>
      <c r="BE412" s="588"/>
      <c r="BF412" s="588"/>
      <c r="BG412" s="588"/>
      <c r="BH412" s="9">
        <v>1</v>
      </c>
      <c r="BI412" s="242" t="s">
        <v>668</v>
      </c>
      <c r="BJ412" s="498"/>
      <c r="BK412" s="21"/>
      <c r="BL412" s="22"/>
      <c r="BM412" s="23"/>
      <c r="BN412" s="24"/>
      <c r="BO412" s="21"/>
      <c r="BP412" s="22"/>
      <c r="BQ412" s="23"/>
      <c r="BR412" s="24"/>
      <c r="BS412" s="21"/>
      <c r="BT412" s="22"/>
      <c r="BU412" s="23"/>
      <c r="BV412" s="24"/>
      <c r="BW412" s="21"/>
      <c r="BX412" s="23"/>
      <c r="BY412" s="24"/>
      <c r="BZ412" s="21"/>
      <c r="CA412" s="22"/>
      <c r="CB412" s="23"/>
      <c r="CC412" s="24"/>
      <c r="CD412" s="21"/>
      <c r="CE412" s="22"/>
      <c r="CF412" s="23"/>
      <c r="CG412" s="24"/>
      <c r="CH412" s="21"/>
      <c r="CI412" s="22"/>
      <c r="CJ412" s="23"/>
      <c r="CK412" s="24"/>
      <c r="CL412" s="21"/>
      <c r="CM412" s="22"/>
      <c r="CN412" s="23"/>
      <c r="CO412" s="24"/>
      <c r="CP412" s="21"/>
      <c r="CQ412" s="22"/>
      <c r="CR412" s="23"/>
      <c r="CS412" s="24"/>
      <c r="CT412" s="21"/>
      <c r="CU412" s="22"/>
      <c r="CV412" s="23"/>
      <c r="CW412" s="24"/>
      <c r="CX412" s="21"/>
      <c r="CY412" s="22"/>
      <c r="CZ412" s="23"/>
      <c r="DA412" s="24"/>
      <c r="DB412" s="21"/>
      <c r="DC412" s="22"/>
      <c r="DD412" s="23"/>
      <c r="DE412" s="24"/>
      <c r="DF412" s="21"/>
      <c r="DG412" s="22"/>
      <c r="DH412" s="23"/>
      <c r="DI412" s="24"/>
      <c r="DJ412" s="21"/>
      <c r="DK412" s="22"/>
      <c r="DL412" s="23"/>
      <c r="DM412" s="24"/>
      <c r="DN412" s="21"/>
      <c r="DO412" s="22"/>
      <c r="DP412" s="23"/>
      <c r="DQ412" s="24"/>
      <c r="DR412" s="21"/>
      <c r="DS412" s="22"/>
      <c r="DT412" s="23"/>
      <c r="DU412" s="24"/>
      <c r="DV412" s="21"/>
      <c r="DW412" s="22"/>
      <c r="DX412" s="23"/>
      <c r="DY412" s="24"/>
      <c r="DZ412" s="21"/>
      <c r="EA412" s="22"/>
      <c r="EB412" s="23"/>
      <c r="EC412" s="24"/>
      <c r="ED412" s="21"/>
      <c r="EE412" s="22"/>
      <c r="EF412" s="23"/>
      <c r="EG412" s="24"/>
      <c r="EH412" s="21"/>
      <c r="EI412" s="22"/>
      <c r="EJ412" s="23"/>
      <c r="EK412" s="24"/>
      <c r="EL412" s="21"/>
      <c r="EM412" s="22"/>
      <c r="EN412" s="23"/>
      <c r="EO412" s="24"/>
      <c r="EP412" s="21"/>
      <c r="EQ412" s="22"/>
      <c r="ER412" s="23"/>
      <c r="ES412" s="24"/>
      <c r="ET412" s="21"/>
      <c r="EU412" s="22"/>
      <c r="EV412" s="23"/>
      <c r="EW412" s="24"/>
      <c r="EX412" s="21"/>
    </row>
    <row r="413" spans="1:154" s="16" customFormat="1" ht="4.5" hidden="1" customHeight="1">
      <c r="A413" s="517"/>
      <c r="B413" s="590" t="s">
        <v>519</v>
      </c>
      <c r="C413" s="538" t="s">
        <v>283</v>
      </c>
      <c r="D413" s="44" t="s">
        <v>281</v>
      </c>
      <c r="E413" s="421" t="s">
        <v>269</v>
      </c>
      <c r="F413" s="123" t="s">
        <v>655</v>
      </c>
      <c r="G413" s="588"/>
      <c r="H413" s="588">
        <v>30</v>
      </c>
      <c r="I413" s="9">
        <v>0</v>
      </c>
      <c r="J413" s="242" t="s">
        <v>532</v>
      </c>
      <c r="K413" s="588">
        <v>30</v>
      </c>
      <c r="L413" s="588"/>
      <c r="M413" s="588"/>
      <c r="N413" s="588">
        <v>30</v>
      </c>
      <c r="O413" s="588"/>
      <c r="P413" s="588"/>
      <c r="Q413" s="9">
        <v>1</v>
      </c>
      <c r="R413" s="242" t="s">
        <v>668</v>
      </c>
      <c r="S413" s="588"/>
      <c r="T413" s="588"/>
      <c r="U413" s="588"/>
      <c r="V413" s="588"/>
      <c r="W413" s="588"/>
      <c r="X413" s="588"/>
      <c r="Y413" s="588"/>
      <c r="Z413" s="9">
        <v>1</v>
      </c>
      <c r="AA413" s="242" t="s">
        <v>668</v>
      </c>
      <c r="AB413" s="242"/>
      <c r="AC413" s="588"/>
      <c r="AD413" s="588"/>
      <c r="AE413" s="588"/>
      <c r="AF413" s="588"/>
      <c r="AG413" s="588"/>
      <c r="AH413" s="588"/>
      <c r="AI413" s="588"/>
      <c r="AJ413" s="588"/>
      <c r="AK413" s="588"/>
      <c r="AL413" s="9">
        <v>1</v>
      </c>
      <c r="AM413" s="242" t="s">
        <v>668</v>
      </c>
      <c r="AN413" s="588"/>
      <c r="AO413" s="588"/>
      <c r="AP413" s="588"/>
      <c r="AQ413" s="588"/>
      <c r="AR413" s="588"/>
      <c r="AS413" s="588"/>
      <c r="AT413" s="588"/>
      <c r="AU413" s="588"/>
      <c r="AV413" s="588"/>
      <c r="AW413" s="9">
        <v>1</v>
      </c>
      <c r="AX413" s="242" t="s">
        <v>668</v>
      </c>
      <c r="AY413" s="588"/>
      <c r="AZ413" s="588"/>
      <c r="BA413" s="588"/>
      <c r="BB413" s="588"/>
      <c r="BC413" s="588"/>
      <c r="BD413" s="588"/>
      <c r="BE413" s="588"/>
      <c r="BF413" s="588"/>
      <c r="BG413" s="588"/>
      <c r="BH413" s="9">
        <v>1</v>
      </c>
      <c r="BI413" s="242" t="s">
        <v>668</v>
      </c>
      <c r="BJ413" s="498"/>
      <c r="BK413" s="21"/>
      <c r="BL413" s="22"/>
      <c r="BM413" s="23"/>
      <c r="BN413" s="24"/>
      <c r="BO413" s="21"/>
      <c r="BP413" s="22"/>
      <c r="BQ413" s="23"/>
      <c r="BR413" s="24"/>
      <c r="BS413" s="21"/>
      <c r="BT413" s="22"/>
      <c r="BU413" s="23"/>
      <c r="BV413" s="24"/>
      <c r="BW413" s="21"/>
      <c r="BX413" s="23"/>
      <c r="BY413" s="24"/>
      <c r="BZ413" s="21"/>
      <c r="CA413" s="22"/>
      <c r="CB413" s="23"/>
      <c r="CC413" s="24"/>
      <c r="CD413" s="21"/>
      <c r="CE413" s="22"/>
      <c r="CF413" s="23"/>
      <c r="CG413" s="24"/>
      <c r="CH413" s="21"/>
      <c r="CI413" s="22"/>
      <c r="CJ413" s="23"/>
      <c r="CK413" s="24"/>
      <c r="CL413" s="21"/>
      <c r="CM413" s="22"/>
      <c r="CN413" s="23"/>
      <c r="CO413" s="24"/>
      <c r="CP413" s="21"/>
      <c r="CQ413" s="22"/>
      <c r="CR413" s="23"/>
      <c r="CS413" s="24"/>
      <c r="CT413" s="21"/>
      <c r="CU413" s="22"/>
      <c r="CV413" s="23"/>
      <c r="CW413" s="24"/>
      <c r="CX413" s="21"/>
      <c r="CY413" s="22"/>
      <c r="CZ413" s="23"/>
      <c r="DA413" s="24"/>
      <c r="DB413" s="21"/>
      <c r="DC413" s="22"/>
      <c r="DD413" s="23"/>
      <c r="DE413" s="24"/>
      <c r="DF413" s="21"/>
      <c r="DG413" s="22"/>
      <c r="DH413" s="23"/>
      <c r="DI413" s="24"/>
      <c r="DJ413" s="21"/>
      <c r="DK413" s="22"/>
      <c r="DL413" s="23"/>
      <c r="DM413" s="24"/>
      <c r="DN413" s="21"/>
      <c r="DO413" s="22"/>
      <c r="DP413" s="23"/>
      <c r="DQ413" s="24"/>
      <c r="DR413" s="21"/>
      <c r="DS413" s="22"/>
      <c r="DT413" s="23"/>
      <c r="DU413" s="24"/>
      <c r="DV413" s="21"/>
      <c r="DW413" s="22"/>
      <c r="DX413" s="23"/>
      <c r="DY413" s="24"/>
      <c r="DZ413" s="21"/>
      <c r="EA413" s="22"/>
      <c r="EB413" s="23"/>
      <c r="EC413" s="24"/>
      <c r="ED413" s="21"/>
      <c r="EE413" s="22"/>
      <c r="EF413" s="23"/>
      <c r="EG413" s="24"/>
      <c r="EH413" s="21"/>
      <c r="EI413" s="22"/>
      <c r="EJ413" s="23"/>
      <c r="EK413" s="24"/>
      <c r="EL413" s="21"/>
      <c r="EM413" s="22"/>
      <c r="EN413" s="23"/>
      <c r="EO413" s="24"/>
      <c r="EP413" s="21"/>
      <c r="EQ413" s="22"/>
      <c r="ER413" s="23"/>
      <c r="ES413" s="24"/>
      <c r="ET413" s="21"/>
      <c r="EU413" s="22"/>
      <c r="EV413" s="23"/>
      <c r="EW413" s="24"/>
      <c r="EX413" s="21"/>
    </row>
    <row r="414" spans="1:154" s="16" customFormat="1" ht="4.5" hidden="1" customHeight="1">
      <c r="A414" s="517"/>
      <c r="B414" s="590" t="s">
        <v>519</v>
      </c>
      <c r="C414" s="539" t="s">
        <v>720</v>
      </c>
      <c r="D414" s="421" t="s">
        <v>284</v>
      </c>
      <c r="E414" s="421" t="s">
        <v>203</v>
      </c>
      <c r="F414" s="123" t="s">
        <v>655</v>
      </c>
      <c r="G414" s="588"/>
      <c r="H414" s="588">
        <v>76</v>
      </c>
      <c r="I414" s="9">
        <v>0</v>
      </c>
      <c r="J414" s="242" t="s">
        <v>532</v>
      </c>
      <c r="K414" s="588">
        <v>76</v>
      </c>
      <c r="L414" s="588"/>
      <c r="M414" s="588"/>
      <c r="N414" s="588">
        <v>76</v>
      </c>
      <c r="O414" s="588"/>
      <c r="P414" s="588"/>
      <c r="Q414" s="9">
        <v>1</v>
      </c>
      <c r="R414" s="242" t="s">
        <v>668</v>
      </c>
      <c r="S414" s="588"/>
      <c r="T414" s="588"/>
      <c r="U414" s="588"/>
      <c r="V414" s="588"/>
      <c r="W414" s="588"/>
      <c r="X414" s="588"/>
      <c r="Y414" s="588"/>
      <c r="Z414" s="9">
        <v>1</v>
      </c>
      <c r="AA414" s="242" t="s">
        <v>668</v>
      </c>
      <c r="AB414" s="242"/>
      <c r="AC414" s="588"/>
      <c r="AD414" s="588"/>
      <c r="AE414" s="588"/>
      <c r="AF414" s="588"/>
      <c r="AG414" s="588"/>
      <c r="AH414" s="588"/>
      <c r="AI414" s="588"/>
      <c r="AJ414" s="588"/>
      <c r="AK414" s="588"/>
      <c r="AL414" s="9">
        <v>1</v>
      </c>
      <c r="AM414" s="242" t="s">
        <v>668</v>
      </c>
      <c r="AN414" s="588"/>
      <c r="AO414" s="588"/>
      <c r="AP414" s="588"/>
      <c r="AQ414" s="588"/>
      <c r="AR414" s="588"/>
      <c r="AS414" s="588"/>
      <c r="AT414" s="588"/>
      <c r="AU414" s="588"/>
      <c r="AV414" s="588"/>
      <c r="AW414" s="9">
        <v>1</v>
      </c>
      <c r="AX414" s="242" t="s">
        <v>668</v>
      </c>
      <c r="AY414" s="588"/>
      <c r="AZ414" s="588"/>
      <c r="BA414" s="588"/>
      <c r="BB414" s="588"/>
      <c r="BC414" s="588"/>
      <c r="BD414" s="588"/>
      <c r="BE414" s="588"/>
      <c r="BF414" s="588"/>
      <c r="BG414" s="588"/>
      <c r="BH414" s="9">
        <v>1</v>
      </c>
      <c r="BI414" s="242" t="s">
        <v>668</v>
      </c>
      <c r="BJ414" s="498"/>
      <c r="BK414" s="21"/>
      <c r="BL414" s="22"/>
      <c r="BM414" s="23"/>
      <c r="BN414" s="24"/>
      <c r="BO414" s="21"/>
      <c r="BP414" s="22"/>
      <c r="BQ414" s="23"/>
      <c r="BR414" s="24"/>
      <c r="BS414" s="21"/>
      <c r="BT414" s="22"/>
      <c r="BU414" s="23"/>
      <c r="BV414" s="24"/>
      <c r="BW414" s="21"/>
      <c r="BX414" s="23"/>
      <c r="BY414" s="24"/>
      <c r="BZ414" s="21"/>
      <c r="CA414" s="22"/>
      <c r="CB414" s="23"/>
      <c r="CC414" s="24"/>
      <c r="CD414" s="21"/>
      <c r="CE414" s="22"/>
      <c r="CF414" s="23"/>
      <c r="CG414" s="24"/>
      <c r="CH414" s="21"/>
      <c r="CI414" s="22"/>
      <c r="CJ414" s="23"/>
      <c r="CK414" s="24"/>
      <c r="CL414" s="21"/>
      <c r="CM414" s="22"/>
      <c r="CN414" s="23"/>
      <c r="CO414" s="24"/>
      <c r="CP414" s="21"/>
      <c r="CQ414" s="22"/>
      <c r="CR414" s="23"/>
      <c r="CS414" s="24"/>
      <c r="CT414" s="21"/>
      <c r="CU414" s="22"/>
      <c r="CV414" s="23"/>
      <c r="CW414" s="24"/>
      <c r="CX414" s="21"/>
      <c r="CY414" s="22"/>
      <c r="CZ414" s="23"/>
      <c r="DA414" s="24"/>
      <c r="DB414" s="21"/>
      <c r="DC414" s="22"/>
      <c r="DD414" s="23"/>
      <c r="DE414" s="24"/>
      <c r="DF414" s="21"/>
      <c r="DG414" s="22"/>
      <c r="DH414" s="23"/>
      <c r="DI414" s="24"/>
      <c r="DJ414" s="21"/>
      <c r="DK414" s="22"/>
      <c r="DL414" s="23"/>
      <c r="DM414" s="24"/>
      <c r="DN414" s="21"/>
      <c r="DO414" s="22"/>
      <c r="DP414" s="23"/>
      <c r="DQ414" s="24"/>
      <c r="DR414" s="21"/>
      <c r="DS414" s="22"/>
      <c r="DT414" s="23"/>
      <c r="DU414" s="24"/>
      <c r="DV414" s="21"/>
      <c r="DW414" s="22"/>
      <c r="DX414" s="23"/>
      <c r="DY414" s="24"/>
      <c r="DZ414" s="21"/>
      <c r="EA414" s="22"/>
      <c r="EB414" s="23"/>
      <c r="EC414" s="24"/>
      <c r="ED414" s="21"/>
      <c r="EE414" s="22"/>
      <c r="EF414" s="23"/>
      <c r="EG414" s="24"/>
      <c r="EH414" s="21"/>
      <c r="EI414" s="22"/>
      <c r="EJ414" s="23"/>
      <c r="EK414" s="24"/>
      <c r="EL414" s="21"/>
      <c r="EM414" s="22"/>
      <c r="EN414" s="23"/>
      <c r="EO414" s="24"/>
      <c r="EP414" s="21"/>
      <c r="EQ414" s="22"/>
      <c r="ER414" s="23"/>
      <c r="ES414" s="24"/>
      <c r="ET414" s="21"/>
      <c r="EU414" s="22"/>
      <c r="EV414" s="23"/>
      <c r="EW414" s="24"/>
      <c r="EX414" s="21"/>
    </row>
    <row r="415" spans="1:154" s="16" customFormat="1" ht="4.5" hidden="1" customHeight="1">
      <c r="A415" s="517"/>
      <c r="B415" s="590" t="s">
        <v>519</v>
      </c>
      <c r="C415" s="539" t="s">
        <v>285</v>
      </c>
      <c r="D415" s="421" t="s">
        <v>262</v>
      </c>
      <c r="E415" s="421" t="s">
        <v>203</v>
      </c>
      <c r="F415" s="421"/>
      <c r="G415" s="588">
        <v>14</v>
      </c>
      <c r="H415" s="588"/>
      <c r="I415" s="9">
        <v>1</v>
      </c>
      <c r="J415" s="242" t="s">
        <v>17</v>
      </c>
      <c r="K415" s="588"/>
      <c r="L415" s="588"/>
      <c r="M415" s="588"/>
      <c r="N415" s="588"/>
      <c r="O415" s="588"/>
      <c r="P415" s="588"/>
      <c r="Q415" s="9"/>
      <c r="R415" s="242" t="s">
        <v>17</v>
      </c>
      <c r="S415" s="588"/>
      <c r="T415" s="588"/>
      <c r="U415" s="588"/>
      <c r="V415" s="588"/>
      <c r="W415" s="588"/>
      <c r="X415" s="588"/>
      <c r="Y415" s="588"/>
      <c r="Z415" s="9"/>
      <c r="AA415" s="242" t="s">
        <v>41</v>
      </c>
      <c r="AB415" s="242" t="s">
        <v>17</v>
      </c>
      <c r="AC415" s="588"/>
      <c r="AD415" s="588"/>
      <c r="AE415" s="588"/>
      <c r="AF415" s="588"/>
      <c r="AG415" s="588"/>
      <c r="AH415" s="588"/>
      <c r="AI415" s="588"/>
      <c r="AJ415" s="588"/>
      <c r="AK415" s="588"/>
      <c r="AL415" s="9"/>
      <c r="AM415" s="242" t="s">
        <v>668</v>
      </c>
      <c r="AN415" s="588"/>
      <c r="AO415" s="588"/>
      <c r="AP415" s="588"/>
      <c r="AQ415" s="588"/>
      <c r="AR415" s="588"/>
      <c r="AS415" s="588"/>
      <c r="AT415" s="588"/>
      <c r="AU415" s="588"/>
      <c r="AV415" s="588"/>
      <c r="AW415" s="9"/>
      <c r="AX415" s="242" t="s">
        <v>668</v>
      </c>
      <c r="AY415" s="588"/>
      <c r="AZ415" s="588"/>
      <c r="BA415" s="588"/>
      <c r="BB415" s="588"/>
      <c r="BC415" s="588"/>
      <c r="BD415" s="588"/>
      <c r="BE415" s="588"/>
      <c r="BF415" s="588"/>
      <c r="BG415" s="588"/>
      <c r="BH415" s="9"/>
      <c r="BI415" s="242" t="s">
        <v>668</v>
      </c>
      <c r="BJ415" s="498"/>
      <c r="BK415" s="21"/>
      <c r="BL415" s="22"/>
      <c r="BM415" s="23"/>
      <c r="BN415" s="24"/>
      <c r="BO415" s="21"/>
      <c r="BP415" s="22"/>
      <c r="BQ415" s="23"/>
      <c r="BR415" s="24"/>
      <c r="BS415" s="21"/>
      <c r="BT415" s="22"/>
      <c r="BU415" s="23"/>
      <c r="BV415" s="24"/>
      <c r="BW415" s="21"/>
      <c r="BX415" s="23"/>
      <c r="BY415" s="24"/>
      <c r="BZ415" s="21"/>
      <c r="CA415" s="22"/>
      <c r="CB415" s="23"/>
      <c r="CC415" s="24"/>
      <c r="CD415" s="21"/>
      <c r="CE415" s="22"/>
      <c r="CF415" s="23"/>
      <c r="CG415" s="24"/>
      <c r="CH415" s="21"/>
      <c r="CI415" s="22"/>
      <c r="CJ415" s="23"/>
      <c r="CK415" s="24"/>
      <c r="CL415" s="21"/>
      <c r="CM415" s="22"/>
      <c r="CN415" s="23"/>
      <c r="CO415" s="24"/>
      <c r="CP415" s="21"/>
      <c r="CQ415" s="22"/>
      <c r="CR415" s="23"/>
      <c r="CS415" s="24"/>
      <c r="CT415" s="21"/>
      <c r="CU415" s="22"/>
      <c r="CV415" s="23"/>
      <c r="CW415" s="24"/>
      <c r="CX415" s="21"/>
      <c r="CY415" s="22"/>
      <c r="CZ415" s="23"/>
      <c r="DA415" s="24"/>
      <c r="DB415" s="21"/>
      <c r="DC415" s="22"/>
      <c r="DD415" s="23"/>
      <c r="DE415" s="24"/>
      <c r="DF415" s="21"/>
      <c r="DG415" s="22"/>
      <c r="DH415" s="23"/>
      <c r="DI415" s="24"/>
      <c r="DJ415" s="21"/>
      <c r="DK415" s="22"/>
      <c r="DL415" s="23"/>
      <c r="DM415" s="24"/>
      <c r="DN415" s="21"/>
      <c r="DO415" s="22"/>
      <c r="DP415" s="23"/>
      <c r="DQ415" s="24"/>
      <c r="DR415" s="21"/>
      <c r="DS415" s="22"/>
      <c r="DT415" s="23"/>
      <c r="DU415" s="24"/>
      <c r="DV415" s="21"/>
      <c r="DW415" s="22"/>
      <c r="DX415" s="23"/>
      <c r="DY415" s="24"/>
      <c r="DZ415" s="21"/>
      <c r="EA415" s="22"/>
      <c r="EB415" s="23"/>
      <c r="EC415" s="24"/>
      <c r="ED415" s="21"/>
      <c r="EE415" s="22"/>
      <c r="EF415" s="23"/>
      <c r="EG415" s="24"/>
      <c r="EH415" s="21"/>
      <c r="EI415" s="22"/>
      <c r="EJ415" s="23"/>
      <c r="EK415" s="24"/>
      <c r="EL415" s="21"/>
      <c r="EM415" s="22"/>
      <c r="EN415" s="23"/>
      <c r="EO415" s="24"/>
      <c r="EP415" s="21"/>
      <c r="EQ415" s="22"/>
      <c r="ER415" s="23"/>
      <c r="ES415" s="24"/>
      <c r="ET415" s="21"/>
      <c r="EU415" s="22"/>
      <c r="EV415" s="23"/>
      <c r="EW415" s="24"/>
      <c r="EX415" s="21"/>
    </row>
    <row r="416" spans="1:154" s="16" customFormat="1" ht="4.5" hidden="1" customHeight="1">
      <c r="A416" s="517"/>
      <c r="B416" s="590" t="s">
        <v>519</v>
      </c>
      <c r="C416" s="538" t="s">
        <v>286</v>
      </c>
      <c r="D416" s="421" t="s">
        <v>287</v>
      </c>
      <c r="E416" s="421" t="s">
        <v>232</v>
      </c>
      <c r="F416" s="421"/>
      <c r="G416" s="588">
        <v>18</v>
      </c>
      <c r="H416" s="588"/>
      <c r="I416" s="9">
        <v>1</v>
      </c>
      <c r="J416" s="242" t="s">
        <v>17</v>
      </c>
      <c r="K416" s="588"/>
      <c r="L416" s="588"/>
      <c r="M416" s="588"/>
      <c r="N416" s="588"/>
      <c r="O416" s="588"/>
      <c r="P416" s="588"/>
      <c r="Q416" s="9">
        <v>1</v>
      </c>
      <c r="R416" s="242" t="s">
        <v>668</v>
      </c>
      <c r="S416" s="588"/>
      <c r="T416" s="588"/>
      <c r="U416" s="588"/>
      <c r="V416" s="588"/>
      <c r="W416" s="588"/>
      <c r="X416" s="588"/>
      <c r="Y416" s="588"/>
      <c r="Z416" s="9">
        <v>1</v>
      </c>
      <c r="AA416" s="242" t="s">
        <v>668</v>
      </c>
      <c r="AB416" s="242"/>
      <c r="AC416" s="588"/>
      <c r="AD416" s="588"/>
      <c r="AE416" s="588"/>
      <c r="AF416" s="588"/>
      <c r="AG416" s="588"/>
      <c r="AH416" s="588"/>
      <c r="AI416" s="588"/>
      <c r="AJ416" s="588"/>
      <c r="AK416" s="588"/>
      <c r="AL416" s="9">
        <v>1</v>
      </c>
      <c r="AM416" s="242" t="s">
        <v>668</v>
      </c>
      <c r="AN416" s="588"/>
      <c r="AO416" s="588"/>
      <c r="AP416" s="588"/>
      <c r="AQ416" s="588"/>
      <c r="AR416" s="588"/>
      <c r="AS416" s="588"/>
      <c r="AT416" s="588"/>
      <c r="AU416" s="588"/>
      <c r="AV416" s="588"/>
      <c r="AW416" s="9">
        <v>1</v>
      </c>
      <c r="AX416" s="242" t="s">
        <v>668</v>
      </c>
      <c r="AY416" s="588"/>
      <c r="AZ416" s="588"/>
      <c r="BA416" s="588"/>
      <c r="BB416" s="588"/>
      <c r="BC416" s="588"/>
      <c r="BD416" s="588"/>
      <c r="BE416" s="588"/>
      <c r="BF416" s="588"/>
      <c r="BG416" s="588"/>
      <c r="BH416" s="9">
        <v>1</v>
      </c>
      <c r="BI416" s="242" t="s">
        <v>668</v>
      </c>
      <c r="BJ416" s="498"/>
      <c r="BK416" s="21"/>
      <c r="BL416" s="22"/>
      <c r="BM416" s="23"/>
      <c r="BN416" s="24"/>
      <c r="BO416" s="21"/>
      <c r="BP416" s="22"/>
      <c r="BQ416" s="23"/>
      <c r="BR416" s="24"/>
      <c r="BS416" s="21"/>
      <c r="BT416" s="22"/>
      <c r="BU416" s="23"/>
      <c r="BV416" s="24"/>
      <c r="BW416" s="21"/>
      <c r="BX416" s="23"/>
      <c r="BY416" s="24"/>
      <c r="BZ416" s="21"/>
      <c r="CA416" s="22"/>
      <c r="CB416" s="23"/>
      <c r="CC416" s="24"/>
      <c r="CD416" s="21"/>
      <c r="CE416" s="22"/>
      <c r="CF416" s="23"/>
      <c r="CG416" s="24"/>
      <c r="CH416" s="21"/>
      <c r="CI416" s="22"/>
      <c r="CJ416" s="23"/>
      <c r="CK416" s="24"/>
      <c r="CL416" s="21"/>
      <c r="CM416" s="22"/>
      <c r="CN416" s="23"/>
      <c r="CO416" s="24"/>
      <c r="CP416" s="21"/>
      <c r="CQ416" s="22"/>
      <c r="CR416" s="23"/>
      <c r="CS416" s="24"/>
      <c r="CT416" s="21"/>
      <c r="CU416" s="22"/>
      <c r="CV416" s="23"/>
      <c r="CW416" s="24"/>
      <c r="CX416" s="21"/>
      <c r="CY416" s="22"/>
      <c r="CZ416" s="23"/>
      <c r="DA416" s="24"/>
      <c r="DB416" s="21"/>
      <c r="DC416" s="22"/>
      <c r="DD416" s="23"/>
      <c r="DE416" s="24"/>
      <c r="DF416" s="21"/>
      <c r="DG416" s="22"/>
      <c r="DH416" s="23"/>
      <c r="DI416" s="24"/>
      <c r="DJ416" s="21"/>
      <c r="DK416" s="22"/>
      <c r="DL416" s="23"/>
      <c r="DM416" s="24"/>
      <c r="DN416" s="21"/>
      <c r="DO416" s="22"/>
      <c r="DP416" s="23"/>
      <c r="DQ416" s="24"/>
      <c r="DR416" s="21"/>
      <c r="DS416" s="22"/>
      <c r="DT416" s="23"/>
      <c r="DU416" s="24"/>
      <c r="DV416" s="21"/>
      <c r="DW416" s="22"/>
      <c r="DX416" s="23"/>
      <c r="DY416" s="24"/>
      <c r="DZ416" s="21"/>
      <c r="EA416" s="22"/>
      <c r="EB416" s="23"/>
      <c r="EC416" s="24"/>
      <c r="ED416" s="21"/>
      <c r="EE416" s="22"/>
      <c r="EF416" s="23"/>
      <c r="EG416" s="24"/>
      <c r="EH416" s="21"/>
      <c r="EI416" s="22"/>
      <c r="EJ416" s="23"/>
      <c r="EK416" s="24"/>
      <c r="EL416" s="21"/>
      <c r="EM416" s="22"/>
      <c r="EN416" s="23"/>
      <c r="EO416" s="24"/>
      <c r="EP416" s="21"/>
      <c r="EQ416" s="22"/>
      <c r="ER416" s="23"/>
      <c r="ES416" s="24"/>
      <c r="ET416" s="21"/>
      <c r="EU416" s="22"/>
      <c r="EV416" s="23"/>
      <c r="EW416" s="24"/>
      <c r="EX416" s="21"/>
    </row>
    <row r="417" spans="1:154" s="16" customFormat="1" ht="4.5" hidden="1" customHeight="1">
      <c r="A417" s="517"/>
      <c r="B417" s="590" t="s">
        <v>519</v>
      </c>
      <c r="C417" s="539" t="s">
        <v>721</v>
      </c>
      <c r="D417" s="421" t="s">
        <v>220</v>
      </c>
      <c r="E417" s="421" t="s">
        <v>269</v>
      </c>
      <c r="F417" s="123" t="s">
        <v>674</v>
      </c>
      <c r="G417" s="588"/>
      <c r="H417" s="588">
        <v>9</v>
      </c>
      <c r="I417" s="9">
        <v>0</v>
      </c>
      <c r="J417" s="242" t="s">
        <v>532</v>
      </c>
      <c r="K417" s="588">
        <v>9</v>
      </c>
      <c r="L417" s="588"/>
      <c r="M417" s="588"/>
      <c r="N417" s="588">
        <v>9</v>
      </c>
      <c r="O417" s="588"/>
      <c r="P417" s="588"/>
      <c r="Q417" s="9">
        <v>1</v>
      </c>
      <c r="R417" s="242" t="s">
        <v>668</v>
      </c>
      <c r="S417" s="588"/>
      <c r="T417" s="588"/>
      <c r="U417" s="588"/>
      <c r="V417" s="588"/>
      <c r="W417" s="588"/>
      <c r="X417" s="588"/>
      <c r="Y417" s="588"/>
      <c r="Z417" s="9">
        <v>1</v>
      </c>
      <c r="AA417" s="242" t="s">
        <v>668</v>
      </c>
      <c r="AB417" s="242"/>
      <c r="AC417" s="588"/>
      <c r="AD417" s="588"/>
      <c r="AE417" s="588"/>
      <c r="AF417" s="588"/>
      <c r="AG417" s="588"/>
      <c r="AH417" s="588"/>
      <c r="AI417" s="588"/>
      <c r="AJ417" s="588"/>
      <c r="AK417" s="588"/>
      <c r="AL417" s="9">
        <v>1</v>
      </c>
      <c r="AM417" s="242" t="s">
        <v>668</v>
      </c>
      <c r="AN417" s="588"/>
      <c r="AO417" s="588"/>
      <c r="AP417" s="588"/>
      <c r="AQ417" s="588"/>
      <c r="AR417" s="588"/>
      <c r="AS417" s="588"/>
      <c r="AT417" s="588"/>
      <c r="AU417" s="588"/>
      <c r="AV417" s="588"/>
      <c r="AW417" s="9">
        <v>1</v>
      </c>
      <c r="AX417" s="242" t="s">
        <v>668</v>
      </c>
      <c r="AY417" s="588"/>
      <c r="AZ417" s="588"/>
      <c r="BA417" s="588"/>
      <c r="BB417" s="588"/>
      <c r="BC417" s="588"/>
      <c r="BD417" s="588"/>
      <c r="BE417" s="588"/>
      <c r="BF417" s="588"/>
      <c r="BG417" s="588"/>
      <c r="BH417" s="9">
        <v>1</v>
      </c>
      <c r="BI417" s="242" t="s">
        <v>668</v>
      </c>
      <c r="BJ417" s="498"/>
      <c r="BK417" s="21"/>
      <c r="BL417" s="22"/>
      <c r="BM417" s="23"/>
      <c r="BN417" s="24"/>
      <c r="BO417" s="21"/>
      <c r="BP417" s="22"/>
      <c r="BQ417" s="23"/>
      <c r="BR417" s="24"/>
      <c r="BS417" s="21"/>
      <c r="BT417" s="22"/>
      <c r="BU417" s="23"/>
      <c r="BV417" s="24"/>
      <c r="BW417" s="21"/>
      <c r="BX417" s="23"/>
      <c r="BY417" s="24"/>
      <c r="BZ417" s="21"/>
      <c r="CA417" s="22"/>
      <c r="CB417" s="23"/>
      <c r="CC417" s="24"/>
      <c r="CD417" s="21"/>
      <c r="CE417" s="22"/>
      <c r="CF417" s="23"/>
      <c r="CG417" s="24"/>
      <c r="CH417" s="21"/>
      <c r="CI417" s="22"/>
      <c r="CJ417" s="23"/>
      <c r="CK417" s="24"/>
      <c r="CL417" s="21"/>
      <c r="CM417" s="22"/>
      <c r="CN417" s="23"/>
      <c r="CO417" s="24"/>
      <c r="CP417" s="21"/>
      <c r="CQ417" s="22"/>
      <c r="CR417" s="23"/>
      <c r="CS417" s="24"/>
      <c r="CT417" s="21"/>
      <c r="CU417" s="22"/>
      <c r="CV417" s="23"/>
      <c r="CW417" s="24"/>
      <c r="CX417" s="21"/>
      <c r="CY417" s="22"/>
      <c r="CZ417" s="23"/>
      <c r="DA417" s="24"/>
      <c r="DB417" s="21"/>
      <c r="DC417" s="22"/>
      <c r="DD417" s="23"/>
      <c r="DE417" s="24"/>
      <c r="DF417" s="21"/>
      <c r="DG417" s="22"/>
      <c r="DH417" s="23"/>
      <c r="DI417" s="24"/>
      <c r="DJ417" s="21"/>
      <c r="DK417" s="22"/>
      <c r="DL417" s="23"/>
      <c r="DM417" s="24"/>
      <c r="DN417" s="21"/>
      <c r="DO417" s="22"/>
      <c r="DP417" s="23"/>
      <c r="DQ417" s="24"/>
      <c r="DR417" s="21"/>
      <c r="DS417" s="22"/>
      <c r="DT417" s="23"/>
      <c r="DU417" s="24"/>
      <c r="DV417" s="21"/>
      <c r="DW417" s="22"/>
      <c r="DX417" s="23"/>
      <c r="DY417" s="24"/>
      <c r="DZ417" s="21"/>
      <c r="EA417" s="22"/>
      <c r="EB417" s="23"/>
      <c r="EC417" s="24"/>
      <c r="ED417" s="21"/>
      <c r="EE417" s="22"/>
      <c r="EF417" s="23"/>
      <c r="EG417" s="24"/>
      <c r="EH417" s="21"/>
      <c r="EI417" s="22"/>
      <c r="EJ417" s="23"/>
      <c r="EK417" s="24"/>
      <c r="EL417" s="21"/>
      <c r="EM417" s="22"/>
      <c r="EN417" s="23"/>
      <c r="EO417" s="24"/>
      <c r="EP417" s="21"/>
      <c r="EQ417" s="22"/>
      <c r="ER417" s="23"/>
      <c r="ES417" s="24"/>
      <c r="ET417" s="21"/>
      <c r="EU417" s="22"/>
      <c r="EV417" s="23"/>
      <c r="EW417" s="24"/>
      <c r="EX417" s="21"/>
    </row>
    <row r="418" spans="1:154" s="16" customFormat="1" ht="33.75" customHeight="1">
      <c r="A418" s="517"/>
      <c r="B418" s="590" t="s">
        <v>519</v>
      </c>
      <c r="C418" s="538" t="s">
        <v>722</v>
      </c>
      <c r="D418" s="421" t="s">
        <v>240</v>
      </c>
      <c r="E418" s="421" t="s">
        <v>557</v>
      </c>
      <c r="F418" s="123" t="s">
        <v>674</v>
      </c>
      <c r="G418" s="588"/>
      <c r="H418" s="588">
        <v>47</v>
      </c>
      <c r="I418" s="9">
        <v>0</v>
      </c>
      <c r="J418" s="242" t="s">
        <v>532</v>
      </c>
      <c r="K418" s="588">
        <v>47</v>
      </c>
      <c r="L418" s="588">
        <v>47</v>
      </c>
      <c r="M418" s="588"/>
      <c r="N418" s="588"/>
      <c r="O418" s="588"/>
      <c r="P418" s="588"/>
      <c r="Q418" s="9">
        <v>0</v>
      </c>
      <c r="R418" s="242" t="s">
        <v>532</v>
      </c>
      <c r="S418" s="588"/>
      <c r="T418" s="588"/>
      <c r="U418" s="588">
        <v>47</v>
      </c>
      <c r="V418" s="588"/>
      <c r="W418" s="588"/>
      <c r="X418" s="588"/>
      <c r="Y418" s="588"/>
      <c r="Z418" s="9">
        <v>0</v>
      </c>
      <c r="AA418" s="242" t="s">
        <v>532</v>
      </c>
      <c r="AB418" s="242"/>
      <c r="AC418" s="588">
        <v>47</v>
      </c>
      <c r="AD418" s="469"/>
      <c r="AE418" s="588"/>
      <c r="AF418" s="588">
        <v>47</v>
      </c>
      <c r="AG418" s="588"/>
      <c r="AH418" s="588"/>
      <c r="AI418" s="588"/>
      <c r="AJ418" s="588"/>
      <c r="AK418" s="588"/>
      <c r="AL418" s="9">
        <v>2.3999999999999998E-3</v>
      </c>
      <c r="AM418" s="242" t="s">
        <v>41</v>
      </c>
      <c r="AN418" s="588">
        <v>47</v>
      </c>
      <c r="AO418" s="469"/>
      <c r="AP418" s="588"/>
      <c r="AQ418" s="588"/>
      <c r="AR418" s="588"/>
      <c r="AS418" s="588"/>
      <c r="AT418" s="588">
        <v>47</v>
      </c>
      <c r="AU418" s="588"/>
      <c r="AV418" s="588"/>
      <c r="AW418" s="9">
        <v>0.15870000000000001</v>
      </c>
      <c r="AX418" s="242" t="s">
        <v>1239</v>
      </c>
      <c r="AY418" s="588"/>
      <c r="AZ418" s="588">
        <v>47</v>
      </c>
      <c r="BA418" s="588"/>
      <c r="BB418" s="588"/>
      <c r="BC418" s="588"/>
      <c r="BD418" s="588"/>
      <c r="BE418" s="588">
        <v>47</v>
      </c>
      <c r="BF418" s="588"/>
      <c r="BG418" s="588"/>
      <c r="BH418" s="9">
        <v>0.37080000000000002</v>
      </c>
      <c r="BI418" s="242" t="s">
        <v>1239</v>
      </c>
      <c r="BJ418" s="621" t="s">
        <v>1381</v>
      </c>
      <c r="BK418" s="21"/>
      <c r="BL418" s="22"/>
      <c r="BM418" s="23"/>
      <c r="BN418" s="24"/>
      <c r="BO418" s="21"/>
      <c r="BP418" s="22"/>
      <c r="BQ418" s="23"/>
      <c r="BR418" s="24"/>
      <c r="BS418" s="21"/>
      <c r="BT418" s="22"/>
      <c r="BU418" s="23"/>
      <c r="BV418" s="24"/>
      <c r="BW418" s="21"/>
      <c r="BX418" s="23"/>
      <c r="BY418" s="24"/>
      <c r="BZ418" s="21"/>
      <c r="CA418" s="22"/>
      <c r="CB418" s="23"/>
      <c r="CC418" s="24"/>
      <c r="CD418" s="21"/>
      <c r="CE418" s="22"/>
      <c r="CF418" s="23"/>
      <c r="CG418" s="24"/>
      <c r="CH418" s="21"/>
      <c r="CI418" s="22"/>
      <c r="CJ418" s="23"/>
      <c r="CK418" s="24"/>
      <c r="CL418" s="21"/>
      <c r="CM418" s="22"/>
      <c r="CN418" s="23"/>
      <c r="CO418" s="24"/>
      <c r="CP418" s="21"/>
      <c r="CQ418" s="22"/>
      <c r="CR418" s="23"/>
      <c r="CS418" s="24"/>
      <c r="CT418" s="21"/>
      <c r="CU418" s="22"/>
      <c r="CV418" s="23"/>
      <c r="CW418" s="24"/>
      <c r="CX418" s="21"/>
      <c r="CY418" s="22"/>
      <c r="CZ418" s="23"/>
      <c r="DA418" s="24"/>
      <c r="DB418" s="21"/>
      <c r="DC418" s="22"/>
      <c r="DD418" s="23"/>
      <c r="DE418" s="24"/>
      <c r="DF418" s="21"/>
      <c r="DG418" s="22"/>
      <c r="DH418" s="23"/>
      <c r="DI418" s="24"/>
      <c r="DJ418" s="21"/>
      <c r="DK418" s="22"/>
      <c r="DL418" s="23"/>
      <c r="DM418" s="24"/>
      <c r="DN418" s="21"/>
      <c r="DO418" s="22"/>
      <c r="DP418" s="23"/>
      <c r="DQ418" s="24"/>
      <c r="DR418" s="21"/>
      <c r="DS418" s="22"/>
      <c r="DT418" s="23"/>
      <c r="DU418" s="24"/>
      <c r="DV418" s="21"/>
      <c r="DW418" s="22"/>
      <c r="DX418" s="23"/>
      <c r="DY418" s="24"/>
      <c r="DZ418" s="21"/>
      <c r="EA418" s="22"/>
      <c r="EB418" s="23"/>
      <c r="EC418" s="24"/>
      <c r="ED418" s="21"/>
      <c r="EE418" s="22"/>
      <c r="EF418" s="23"/>
      <c r="EG418" s="24"/>
      <c r="EH418" s="21"/>
      <c r="EI418" s="22"/>
      <c r="EJ418" s="23"/>
      <c r="EK418" s="24"/>
      <c r="EL418" s="21"/>
      <c r="EM418" s="22"/>
      <c r="EN418" s="23"/>
      <c r="EO418" s="24"/>
      <c r="EP418" s="21"/>
      <c r="EQ418" s="22"/>
      <c r="ER418" s="23"/>
      <c r="ES418" s="24"/>
      <c r="ET418" s="21"/>
      <c r="EU418" s="22"/>
      <c r="EV418" s="23"/>
      <c r="EW418" s="24"/>
      <c r="EX418" s="21"/>
    </row>
    <row r="419" spans="1:154" s="16" customFormat="1" ht="4.5" hidden="1" customHeight="1">
      <c r="A419" s="517"/>
      <c r="B419" s="590" t="s">
        <v>519</v>
      </c>
      <c r="C419" s="538" t="s">
        <v>723</v>
      </c>
      <c r="D419" s="421" t="s">
        <v>9</v>
      </c>
      <c r="E419" s="421" t="s">
        <v>288</v>
      </c>
      <c r="F419" s="123" t="s">
        <v>674</v>
      </c>
      <c r="G419" s="588"/>
      <c r="H419" s="588">
        <v>6</v>
      </c>
      <c r="I419" s="9">
        <v>0</v>
      </c>
      <c r="J419" s="242" t="s">
        <v>532</v>
      </c>
      <c r="K419" s="588">
        <v>6</v>
      </c>
      <c r="L419" s="588"/>
      <c r="M419" s="588"/>
      <c r="N419" s="588">
        <v>6</v>
      </c>
      <c r="O419" s="588"/>
      <c r="P419" s="588"/>
      <c r="Q419" s="9">
        <v>1</v>
      </c>
      <c r="R419" s="242" t="s">
        <v>668</v>
      </c>
      <c r="S419" s="588"/>
      <c r="T419" s="588"/>
      <c r="U419" s="588"/>
      <c r="V419" s="588"/>
      <c r="W419" s="588"/>
      <c r="X419" s="588"/>
      <c r="Y419" s="588"/>
      <c r="Z419" s="9">
        <v>1</v>
      </c>
      <c r="AA419" s="242" t="s">
        <v>668</v>
      </c>
      <c r="AB419" s="242"/>
      <c r="AC419" s="588"/>
      <c r="AD419" s="588"/>
      <c r="AE419" s="588"/>
      <c r="AF419" s="588"/>
      <c r="AG419" s="588"/>
      <c r="AH419" s="588"/>
      <c r="AI419" s="588"/>
      <c r="AJ419" s="588"/>
      <c r="AK419" s="588"/>
      <c r="AL419" s="9">
        <v>1</v>
      </c>
      <c r="AM419" s="242" t="s">
        <v>668</v>
      </c>
      <c r="AN419" s="588"/>
      <c r="AO419" s="588"/>
      <c r="AP419" s="588"/>
      <c r="AQ419" s="588"/>
      <c r="AR419" s="588"/>
      <c r="AS419" s="588"/>
      <c r="AT419" s="588"/>
      <c r="AU419" s="588"/>
      <c r="AV419" s="588"/>
      <c r="AW419" s="9">
        <v>1</v>
      </c>
      <c r="AX419" s="242" t="s">
        <v>668</v>
      </c>
      <c r="AY419" s="588"/>
      <c r="AZ419" s="588"/>
      <c r="BA419" s="588"/>
      <c r="BB419" s="588"/>
      <c r="BC419" s="588"/>
      <c r="BD419" s="588"/>
      <c r="BE419" s="588"/>
      <c r="BF419" s="588"/>
      <c r="BG419" s="588"/>
      <c r="BH419" s="9">
        <v>1</v>
      </c>
      <c r="BI419" s="242" t="s">
        <v>668</v>
      </c>
      <c r="BJ419" s="498"/>
      <c r="BK419" s="21"/>
      <c r="BL419" s="22"/>
      <c r="BM419" s="23"/>
      <c r="BN419" s="24"/>
      <c r="BO419" s="21"/>
      <c r="BP419" s="22"/>
      <c r="BQ419" s="23"/>
      <c r="BR419" s="24"/>
      <c r="BS419" s="21"/>
      <c r="BT419" s="22"/>
      <c r="BU419" s="23"/>
      <c r="BV419" s="24"/>
      <c r="BW419" s="21"/>
      <c r="BX419" s="23"/>
      <c r="BY419" s="24"/>
      <c r="BZ419" s="21"/>
      <c r="CA419" s="22"/>
      <c r="CB419" s="23"/>
      <c r="CC419" s="24"/>
      <c r="CD419" s="21"/>
      <c r="CE419" s="22"/>
      <c r="CF419" s="23"/>
      <c r="CG419" s="24"/>
      <c r="CH419" s="21"/>
      <c r="CI419" s="22"/>
      <c r="CJ419" s="23"/>
      <c r="CK419" s="24"/>
      <c r="CL419" s="21"/>
      <c r="CM419" s="22"/>
      <c r="CN419" s="23"/>
      <c r="CO419" s="24"/>
      <c r="CP419" s="21"/>
      <c r="CQ419" s="22"/>
      <c r="CR419" s="23"/>
      <c r="CS419" s="24"/>
      <c r="CT419" s="21"/>
      <c r="CU419" s="22"/>
      <c r="CV419" s="23"/>
      <c r="CW419" s="24"/>
      <c r="CX419" s="21"/>
      <c r="CY419" s="22"/>
      <c r="CZ419" s="23"/>
      <c r="DA419" s="24"/>
      <c r="DB419" s="21"/>
      <c r="DC419" s="22"/>
      <c r="DD419" s="23"/>
      <c r="DE419" s="24"/>
      <c r="DF419" s="21"/>
      <c r="DG419" s="22"/>
      <c r="DH419" s="23"/>
      <c r="DI419" s="24"/>
      <c r="DJ419" s="21"/>
      <c r="DK419" s="22"/>
      <c r="DL419" s="23"/>
      <c r="DM419" s="24"/>
      <c r="DN419" s="21"/>
      <c r="DO419" s="22"/>
      <c r="DP419" s="23"/>
      <c r="DQ419" s="24"/>
      <c r="DR419" s="21"/>
      <c r="DS419" s="22"/>
      <c r="DT419" s="23"/>
      <c r="DU419" s="24"/>
      <c r="DV419" s="21"/>
      <c r="DW419" s="22"/>
      <c r="DX419" s="23"/>
      <c r="DY419" s="24"/>
      <c r="DZ419" s="21"/>
      <c r="EA419" s="22"/>
      <c r="EB419" s="23"/>
      <c r="EC419" s="24"/>
      <c r="ED419" s="21"/>
      <c r="EE419" s="22"/>
      <c r="EF419" s="23"/>
      <c r="EG419" s="24"/>
      <c r="EH419" s="21"/>
      <c r="EI419" s="22"/>
      <c r="EJ419" s="23"/>
      <c r="EK419" s="24"/>
      <c r="EL419" s="21"/>
      <c r="EM419" s="22"/>
      <c r="EN419" s="23"/>
      <c r="EO419" s="24"/>
      <c r="EP419" s="21"/>
      <c r="EQ419" s="22"/>
      <c r="ER419" s="23"/>
      <c r="ES419" s="24"/>
      <c r="ET419" s="21"/>
      <c r="EU419" s="22"/>
      <c r="EV419" s="23"/>
      <c r="EW419" s="24"/>
      <c r="EX419" s="21"/>
    </row>
    <row r="420" spans="1:154" s="16" customFormat="1" ht="4.5" hidden="1" customHeight="1">
      <c r="A420" s="517"/>
      <c r="B420" s="590" t="s">
        <v>519</v>
      </c>
      <c r="C420" s="538" t="s">
        <v>897</v>
      </c>
      <c r="D420" s="421" t="s">
        <v>176</v>
      </c>
      <c r="E420" s="421" t="s">
        <v>209</v>
      </c>
      <c r="F420" s="123" t="s">
        <v>674</v>
      </c>
      <c r="G420" s="588"/>
      <c r="H420" s="588">
        <v>24</v>
      </c>
      <c r="I420" s="9">
        <v>0</v>
      </c>
      <c r="J420" s="242" t="s">
        <v>532</v>
      </c>
      <c r="K420" s="588">
        <v>24</v>
      </c>
      <c r="L420" s="588"/>
      <c r="M420" s="588"/>
      <c r="N420" s="588">
        <v>24</v>
      </c>
      <c r="O420" s="588"/>
      <c r="P420" s="588"/>
      <c r="Q420" s="9">
        <v>1</v>
      </c>
      <c r="R420" s="242" t="s">
        <v>668</v>
      </c>
      <c r="S420" s="588"/>
      <c r="T420" s="588"/>
      <c r="U420" s="588"/>
      <c r="V420" s="588"/>
      <c r="W420" s="588"/>
      <c r="X420" s="588"/>
      <c r="Y420" s="588"/>
      <c r="Z420" s="9">
        <v>1</v>
      </c>
      <c r="AA420" s="242" t="s">
        <v>668</v>
      </c>
      <c r="AB420" s="242"/>
      <c r="AC420" s="588"/>
      <c r="AD420" s="588"/>
      <c r="AE420" s="588"/>
      <c r="AF420" s="588"/>
      <c r="AG420" s="588"/>
      <c r="AH420" s="588"/>
      <c r="AI420" s="588"/>
      <c r="AJ420" s="588"/>
      <c r="AK420" s="588"/>
      <c r="AL420" s="9">
        <v>1</v>
      </c>
      <c r="AM420" s="242" t="s">
        <v>668</v>
      </c>
      <c r="AN420" s="588"/>
      <c r="AO420" s="588"/>
      <c r="AP420" s="588"/>
      <c r="AQ420" s="588"/>
      <c r="AR420" s="588"/>
      <c r="AS420" s="588"/>
      <c r="AT420" s="588"/>
      <c r="AU420" s="588"/>
      <c r="AV420" s="588"/>
      <c r="AW420" s="9">
        <v>1</v>
      </c>
      <c r="AX420" s="242" t="s">
        <v>668</v>
      </c>
      <c r="AY420" s="588"/>
      <c r="AZ420" s="588"/>
      <c r="BA420" s="588"/>
      <c r="BB420" s="588"/>
      <c r="BC420" s="588"/>
      <c r="BD420" s="588"/>
      <c r="BE420" s="588"/>
      <c r="BF420" s="588"/>
      <c r="BG420" s="588"/>
      <c r="BH420" s="9">
        <v>1</v>
      </c>
      <c r="BI420" s="242" t="s">
        <v>668</v>
      </c>
      <c r="BJ420" s="498"/>
      <c r="BK420" s="21"/>
      <c r="BL420" s="22"/>
      <c r="BM420" s="23"/>
      <c r="BN420" s="24"/>
      <c r="BO420" s="21"/>
      <c r="BP420" s="22"/>
      <c r="BQ420" s="23"/>
      <c r="BR420" s="24"/>
      <c r="BS420" s="21"/>
      <c r="BT420" s="22"/>
      <c r="BU420" s="23"/>
      <c r="BV420" s="24"/>
      <c r="BW420" s="21"/>
      <c r="BX420" s="23"/>
      <c r="BY420" s="24"/>
      <c r="BZ420" s="21"/>
      <c r="CA420" s="22"/>
      <c r="CB420" s="23"/>
      <c r="CC420" s="24"/>
      <c r="CD420" s="21"/>
      <c r="CE420" s="22"/>
      <c r="CF420" s="23"/>
      <c r="CG420" s="24"/>
      <c r="CH420" s="21"/>
      <c r="CI420" s="22"/>
      <c r="CJ420" s="23"/>
      <c r="CK420" s="24"/>
      <c r="CL420" s="21"/>
      <c r="CM420" s="22"/>
      <c r="CN420" s="23"/>
      <c r="CO420" s="24"/>
      <c r="CP420" s="21"/>
      <c r="CQ420" s="22"/>
      <c r="CR420" s="23"/>
      <c r="CS420" s="24"/>
      <c r="CT420" s="21"/>
      <c r="CU420" s="22"/>
      <c r="CV420" s="23"/>
      <c r="CW420" s="24"/>
      <c r="CX420" s="21"/>
      <c r="CY420" s="22"/>
      <c r="CZ420" s="23"/>
      <c r="DA420" s="24"/>
      <c r="DB420" s="21"/>
      <c r="DC420" s="22"/>
      <c r="DD420" s="23"/>
      <c r="DE420" s="24"/>
      <c r="DF420" s="21"/>
      <c r="DG420" s="22"/>
      <c r="DH420" s="23"/>
      <c r="DI420" s="24"/>
      <c r="DJ420" s="21"/>
      <c r="DK420" s="22"/>
      <c r="DL420" s="23"/>
      <c r="DM420" s="24"/>
      <c r="DN420" s="21"/>
      <c r="DO420" s="22"/>
      <c r="DP420" s="23"/>
      <c r="DQ420" s="24"/>
      <c r="DR420" s="21"/>
      <c r="DS420" s="22"/>
      <c r="DT420" s="23"/>
      <c r="DU420" s="24"/>
      <c r="DV420" s="21"/>
      <c r="DW420" s="22"/>
      <c r="DX420" s="23"/>
      <c r="DY420" s="24"/>
      <c r="DZ420" s="21"/>
      <c r="EA420" s="22"/>
      <c r="EB420" s="23"/>
      <c r="EC420" s="24"/>
      <c r="ED420" s="21"/>
      <c r="EE420" s="22"/>
      <c r="EF420" s="23"/>
      <c r="EG420" s="24"/>
      <c r="EH420" s="21"/>
      <c r="EI420" s="22"/>
      <c r="EJ420" s="23"/>
      <c r="EK420" s="24"/>
      <c r="EL420" s="21"/>
      <c r="EM420" s="22"/>
      <c r="EN420" s="23"/>
      <c r="EO420" s="24"/>
      <c r="EP420" s="21"/>
      <c r="EQ420" s="22"/>
      <c r="ER420" s="23"/>
      <c r="ES420" s="24"/>
      <c r="ET420" s="21"/>
      <c r="EU420" s="22"/>
      <c r="EV420" s="23"/>
      <c r="EW420" s="24"/>
      <c r="EX420" s="21"/>
    </row>
    <row r="421" spans="1:154" s="16" customFormat="1" ht="4.5" hidden="1" customHeight="1">
      <c r="A421" s="517"/>
      <c r="B421" s="590" t="s">
        <v>519</v>
      </c>
      <c r="C421" s="538" t="s">
        <v>898</v>
      </c>
      <c r="D421" s="421" t="s">
        <v>33</v>
      </c>
      <c r="E421" s="421" t="s">
        <v>288</v>
      </c>
      <c r="F421" s="161" t="s">
        <v>648</v>
      </c>
      <c r="G421" s="588"/>
      <c r="H421" s="588"/>
      <c r="I421" s="9"/>
      <c r="J421" s="242"/>
      <c r="K421" s="588">
        <v>17</v>
      </c>
      <c r="L421" s="25"/>
      <c r="M421" s="588"/>
      <c r="N421" s="588">
        <v>17</v>
      </c>
      <c r="O421" s="25"/>
      <c r="P421" s="25"/>
      <c r="Q421" s="9">
        <v>1</v>
      </c>
      <c r="R421" s="242" t="s">
        <v>668</v>
      </c>
      <c r="S421" s="588"/>
      <c r="T421" s="588"/>
      <c r="U421" s="25"/>
      <c r="V421" s="588"/>
      <c r="W421" s="588"/>
      <c r="X421" s="25"/>
      <c r="Y421" s="25"/>
      <c r="Z421" s="9">
        <v>1</v>
      </c>
      <c r="AA421" s="242" t="s">
        <v>668</v>
      </c>
      <c r="AB421" s="242"/>
      <c r="AC421" s="588"/>
      <c r="AD421" s="588"/>
      <c r="AE421" s="25"/>
      <c r="AF421" s="588"/>
      <c r="AG421" s="588"/>
      <c r="AH421" s="25"/>
      <c r="AI421" s="25"/>
      <c r="AJ421" s="25"/>
      <c r="AK421" s="25"/>
      <c r="AL421" s="9">
        <v>1</v>
      </c>
      <c r="AM421" s="242" t="s">
        <v>668</v>
      </c>
      <c r="AN421" s="588"/>
      <c r="AO421" s="588"/>
      <c r="AP421" s="25"/>
      <c r="AQ421" s="588"/>
      <c r="AR421" s="588"/>
      <c r="AS421" s="25"/>
      <c r="AT421" s="25"/>
      <c r="AU421" s="25"/>
      <c r="AV421" s="25"/>
      <c r="AW421" s="9">
        <v>1</v>
      </c>
      <c r="AX421" s="242" t="s">
        <v>668</v>
      </c>
      <c r="AY421" s="588"/>
      <c r="AZ421" s="588"/>
      <c r="BA421" s="25"/>
      <c r="BB421" s="588"/>
      <c r="BC421" s="588"/>
      <c r="BD421" s="25"/>
      <c r="BE421" s="25"/>
      <c r="BF421" s="25"/>
      <c r="BG421" s="25"/>
      <c r="BH421" s="9">
        <v>1</v>
      </c>
      <c r="BI421" s="242" t="s">
        <v>668</v>
      </c>
      <c r="BJ421" s="498"/>
      <c r="BK421" s="21"/>
      <c r="BL421" s="22"/>
      <c r="BM421" s="23"/>
      <c r="BN421" s="24"/>
      <c r="BO421" s="21"/>
      <c r="BP421" s="22"/>
      <c r="BQ421" s="23"/>
      <c r="BR421" s="24"/>
      <c r="BS421" s="21"/>
      <c r="BT421" s="22"/>
      <c r="BU421" s="23"/>
      <c r="BV421" s="24"/>
      <c r="BW421" s="21"/>
      <c r="BX421" s="23"/>
      <c r="BY421" s="24"/>
      <c r="BZ421" s="21"/>
      <c r="CA421" s="22"/>
      <c r="CB421" s="23"/>
      <c r="CC421" s="24"/>
      <c r="CD421" s="21"/>
      <c r="CE421" s="22"/>
      <c r="CF421" s="23"/>
      <c r="CG421" s="24"/>
      <c r="CH421" s="21"/>
      <c r="CI421" s="22"/>
      <c r="CJ421" s="23"/>
      <c r="CK421" s="24"/>
      <c r="CL421" s="21"/>
      <c r="CM421" s="22"/>
      <c r="CN421" s="23"/>
      <c r="CO421" s="24"/>
      <c r="CP421" s="21"/>
      <c r="CQ421" s="22"/>
      <c r="CR421" s="23"/>
      <c r="CS421" s="24"/>
      <c r="CT421" s="21"/>
      <c r="CU421" s="22"/>
      <c r="CV421" s="23"/>
      <c r="CW421" s="24"/>
      <c r="CX421" s="21"/>
      <c r="CY421" s="22"/>
      <c r="CZ421" s="23"/>
      <c r="DA421" s="24"/>
      <c r="DB421" s="21"/>
      <c r="DC421" s="22"/>
      <c r="DD421" s="23"/>
      <c r="DE421" s="24"/>
      <c r="DF421" s="21"/>
      <c r="DG421" s="22"/>
      <c r="DH421" s="23"/>
      <c r="DI421" s="24"/>
      <c r="DJ421" s="21"/>
      <c r="DK421" s="22"/>
      <c r="DL421" s="23"/>
      <c r="DM421" s="24"/>
      <c r="DN421" s="21"/>
      <c r="DO421" s="22"/>
      <c r="DP421" s="23"/>
      <c r="DQ421" s="24"/>
      <c r="DR421" s="21"/>
      <c r="DS421" s="22"/>
      <c r="DT421" s="23"/>
      <c r="DU421" s="24"/>
      <c r="DV421" s="21"/>
      <c r="DW421" s="22"/>
      <c r="DX421" s="23"/>
      <c r="DY421" s="24"/>
      <c r="DZ421" s="21"/>
      <c r="EA421" s="22"/>
      <c r="EB421" s="23"/>
      <c r="EC421" s="24"/>
      <c r="ED421" s="21"/>
      <c r="EE421" s="22"/>
      <c r="EF421" s="23"/>
      <c r="EG421" s="24"/>
      <c r="EH421" s="21"/>
      <c r="EI421" s="22"/>
      <c r="EJ421" s="23"/>
      <c r="EK421" s="24"/>
      <c r="EL421" s="21"/>
      <c r="EM421" s="22"/>
      <c r="EN421" s="23"/>
      <c r="EO421" s="24"/>
      <c r="EP421" s="21"/>
      <c r="EQ421" s="22"/>
      <c r="ER421" s="23"/>
      <c r="ES421" s="24"/>
      <c r="ET421" s="21"/>
      <c r="EU421" s="22"/>
      <c r="EV421" s="23"/>
      <c r="EW421" s="24"/>
      <c r="EX421" s="21"/>
    </row>
    <row r="422" spans="1:154" s="16" customFormat="1" ht="22.5" hidden="1">
      <c r="A422" s="517"/>
      <c r="B422" s="590" t="s">
        <v>519</v>
      </c>
      <c r="C422" s="539" t="s">
        <v>899</v>
      </c>
      <c r="D422" s="421" t="s">
        <v>578</v>
      </c>
      <c r="E422" s="421" t="s">
        <v>217</v>
      </c>
      <c r="F422" s="161" t="s">
        <v>648</v>
      </c>
      <c r="G422" s="588"/>
      <c r="H422" s="588"/>
      <c r="I422" s="9"/>
      <c r="J422" s="242"/>
      <c r="K422" s="588">
        <v>9</v>
      </c>
      <c r="L422" s="588"/>
      <c r="M422" s="588">
        <v>9</v>
      </c>
      <c r="N422" s="588"/>
      <c r="O422" s="588"/>
      <c r="P422" s="588"/>
      <c r="Q422" s="9">
        <v>0.50560000000000005</v>
      </c>
      <c r="R422" s="242" t="s">
        <v>41</v>
      </c>
      <c r="S422" s="588"/>
      <c r="T422" s="588"/>
      <c r="U422" s="588"/>
      <c r="V422" s="588">
        <v>9</v>
      </c>
      <c r="W422" s="588"/>
      <c r="X422" s="588"/>
      <c r="Y422" s="588"/>
      <c r="Z422" s="9">
        <v>0.50560000000000005</v>
      </c>
      <c r="AA422" s="242" t="s">
        <v>41</v>
      </c>
      <c r="AB422" s="242"/>
      <c r="AC422" s="588">
        <v>9</v>
      </c>
      <c r="AD422" s="469"/>
      <c r="AE422" s="588"/>
      <c r="AF422" s="588"/>
      <c r="AG422" s="588">
        <v>9</v>
      </c>
      <c r="AH422" s="588"/>
      <c r="AI422" s="588"/>
      <c r="AJ422" s="588"/>
      <c r="AK422" s="588"/>
      <c r="AL422" s="9">
        <v>1</v>
      </c>
      <c r="AM422" s="242" t="s">
        <v>668</v>
      </c>
      <c r="AN422" s="588">
        <v>9</v>
      </c>
      <c r="AO422" s="469"/>
      <c r="AP422" s="588"/>
      <c r="AQ422" s="588"/>
      <c r="AR422" s="588">
        <v>9</v>
      </c>
      <c r="AS422" s="588"/>
      <c r="AT422" s="588"/>
      <c r="AU422" s="588"/>
      <c r="AV422" s="588"/>
      <c r="AW422" s="9">
        <v>1</v>
      </c>
      <c r="AX422" s="242" t="s">
        <v>668</v>
      </c>
      <c r="AY422" s="588"/>
      <c r="AZ422" s="588"/>
      <c r="BA422" s="588"/>
      <c r="BB422" s="588"/>
      <c r="BC422" s="588"/>
      <c r="BD422" s="588"/>
      <c r="BE422" s="588"/>
      <c r="BF422" s="588"/>
      <c r="BG422" s="588"/>
      <c r="BH422" s="9">
        <v>1</v>
      </c>
      <c r="BI422" s="242" t="s">
        <v>668</v>
      </c>
      <c r="BJ422" s="498"/>
      <c r="BK422" s="21"/>
      <c r="BL422" s="22"/>
      <c r="BM422" s="23"/>
      <c r="BN422" s="24"/>
      <c r="BO422" s="21"/>
      <c r="BP422" s="22"/>
      <c r="BQ422" s="23"/>
      <c r="BR422" s="24"/>
      <c r="BS422" s="21"/>
      <c r="BT422" s="22"/>
      <c r="BU422" s="23"/>
      <c r="BV422" s="24"/>
      <c r="BW422" s="21"/>
      <c r="BX422" s="23"/>
      <c r="BY422" s="24"/>
      <c r="BZ422" s="21"/>
      <c r="CA422" s="22"/>
      <c r="CB422" s="23"/>
      <c r="CC422" s="24"/>
      <c r="CD422" s="21"/>
      <c r="CE422" s="22"/>
      <c r="CF422" s="23"/>
      <c r="CG422" s="24"/>
      <c r="CH422" s="21"/>
      <c r="CI422" s="22"/>
      <c r="CJ422" s="23"/>
      <c r="CK422" s="24"/>
      <c r="CL422" s="21"/>
      <c r="CM422" s="22"/>
      <c r="CN422" s="23"/>
      <c r="CO422" s="24"/>
      <c r="CP422" s="21"/>
      <c r="CQ422" s="22"/>
      <c r="CR422" s="23"/>
      <c r="CS422" s="24"/>
      <c r="CT422" s="21"/>
      <c r="CU422" s="22"/>
      <c r="CV422" s="23"/>
      <c r="CW422" s="24"/>
      <c r="CX422" s="21"/>
      <c r="CY422" s="22"/>
      <c r="CZ422" s="23"/>
      <c r="DA422" s="24"/>
      <c r="DB422" s="21"/>
      <c r="DC422" s="22"/>
      <c r="DD422" s="23"/>
      <c r="DE422" s="24"/>
      <c r="DF422" s="21"/>
      <c r="DG422" s="22"/>
      <c r="DH422" s="23"/>
      <c r="DI422" s="24"/>
      <c r="DJ422" s="21"/>
      <c r="DK422" s="22"/>
      <c r="DL422" s="23"/>
      <c r="DM422" s="24"/>
      <c r="DN422" s="21"/>
      <c r="DO422" s="22"/>
      <c r="DP422" s="23"/>
      <c r="DQ422" s="24"/>
      <c r="DR422" s="21"/>
      <c r="DS422" s="22"/>
      <c r="DT422" s="23"/>
      <c r="DU422" s="24"/>
      <c r="DV422" s="21"/>
      <c r="DW422" s="22"/>
      <c r="DX422" s="23"/>
      <c r="DY422" s="24"/>
      <c r="DZ422" s="21"/>
      <c r="EA422" s="22"/>
      <c r="EB422" s="23"/>
      <c r="EC422" s="24"/>
      <c r="ED422" s="21"/>
      <c r="EE422" s="22"/>
      <c r="EF422" s="23"/>
      <c r="EG422" s="24"/>
      <c r="EH422" s="21"/>
      <c r="EI422" s="22"/>
      <c r="EJ422" s="23"/>
      <c r="EK422" s="24"/>
      <c r="EL422" s="21"/>
      <c r="EM422" s="22"/>
      <c r="EN422" s="23"/>
      <c r="EO422" s="24"/>
      <c r="EP422" s="21"/>
      <c r="EQ422" s="22"/>
      <c r="ER422" s="23"/>
      <c r="ES422" s="24"/>
      <c r="ET422" s="21"/>
      <c r="EU422" s="22"/>
      <c r="EV422" s="23"/>
      <c r="EW422" s="24"/>
      <c r="EX422" s="21"/>
    </row>
    <row r="423" spans="1:154" s="16" customFormat="1" ht="22.5" hidden="1">
      <c r="A423" s="517"/>
      <c r="B423" s="590" t="s">
        <v>519</v>
      </c>
      <c r="C423" s="539" t="s">
        <v>900</v>
      </c>
      <c r="D423" s="421" t="s">
        <v>578</v>
      </c>
      <c r="E423" s="421" t="s">
        <v>217</v>
      </c>
      <c r="F423" s="161" t="s">
        <v>648</v>
      </c>
      <c r="G423" s="588"/>
      <c r="H423" s="588"/>
      <c r="I423" s="9"/>
      <c r="J423" s="242"/>
      <c r="K423" s="588">
        <v>11</v>
      </c>
      <c r="L423" s="588"/>
      <c r="M423" s="588">
        <v>11</v>
      </c>
      <c r="N423" s="588"/>
      <c r="O423" s="588"/>
      <c r="P423" s="588"/>
      <c r="Q423" s="9">
        <v>0.50860000000000005</v>
      </c>
      <c r="R423" s="242" t="s">
        <v>41</v>
      </c>
      <c r="S423" s="588"/>
      <c r="T423" s="588"/>
      <c r="U423" s="588"/>
      <c r="V423" s="588">
        <v>11</v>
      </c>
      <c r="W423" s="588"/>
      <c r="X423" s="588"/>
      <c r="Y423" s="588"/>
      <c r="Z423" s="9">
        <v>0.50860000000000005</v>
      </c>
      <c r="AA423" s="242" t="s">
        <v>41</v>
      </c>
      <c r="AB423" s="242"/>
      <c r="AC423" s="588">
        <v>11</v>
      </c>
      <c r="AD423" s="469"/>
      <c r="AE423" s="588"/>
      <c r="AF423" s="588"/>
      <c r="AG423" s="588">
        <v>11</v>
      </c>
      <c r="AH423" s="588"/>
      <c r="AI423" s="588"/>
      <c r="AJ423" s="588"/>
      <c r="AK423" s="588"/>
      <c r="AL423" s="9">
        <v>1</v>
      </c>
      <c r="AM423" s="242" t="s">
        <v>668</v>
      </c>
      <c r="AN423" s="588">
        <v>11</v>
      </c>
      <c r="AO423" s="469"/>
      <c r="AP423" s="588"/>
      <c r="AQ423" s="588"/>
      <c r="AR423" s="588">
        <v>11</v>
      </c>
      <c r="AS423" s="588"/>
      <c r="AT423" s="588"/>
      <c r="AU423" s="588"/>
      <c r="AV423" s="588"/>
      <c r="AW423" s="9">
        <v>1</v>
      </c>
      <c r="AX423" s="242" t="s">
        <v>668</v>
      </c>
      <c r="AY423" s="588"/>
      <c r="AZ423" s="588"/>
      <c r="BA423" s="588"/>
      <c r="BB423" s="588"/>
      <c r="BC423" s="588"/>
      <c r="BD423" s="588"/>
      <c r="BE423" s="588"/>
      <c r="BF423" s="588"/>
      <c r="BG423" s="588"/>
      <c r="BH423" s="9">
        <v>1</v>
      </c>
      <c r="BI423" s="242" t="s">
        <v>668</v>
      </c>
      <c r="BJ423" s="498"/>
      <c r="BK423" s="21"/>
      <c r="BL423" s="22"/>
      <c r="BM423" s="23"/>
      <c r="BN423" s="24"/>
      <c r="BO423" s="21"/>
      <c r="BP423" s="22"/>
      <c r="BQ423" s="23"/>
      <c r="BR423" s="24"/>
      <c r="BS423" s="21"/>
      <c r="BT423" s="22"/>
      <c r="BU423" s="23"/>
      <c r="BV423" s="24"/>
      <c r="BW423" s="21"/>
      <c r="BX423" s="23"/>
      <c r="BY423" s="24"/>
      <c r="BZ423" s="21"/>
      <c r="CA423" s="22"/>
      <c r="CB423" s="23"/>
      <c r="CC423" s="24"/>
      <c r="CD423" s="21"/>
      <c r="CE423" s="22"/>
      <c r="CF423" s="23"/>
      <c r="CG423" s="24"/>
      <c r="CH423" s="21"/>
      <c r="CI423" s="22"/>
      <c r="CJ423" s="23"/>
      <c r="CK423" s="24"/>
      <c r="CL423" s="21"/>
      <c r="CM423" s="22"/>
      <c r="CN423" s="23"/>
      <c r="CO423" s="24"/>
      <c r="CP423" s="21"/>
      <c r="CQ423" s="22"/>
      <c r="CR423" s="23"/>
      <c r="CS423" s="24"/>
      <c r="CT423" s="21"/>
      <c r="CU423" s="22"/>
      <c r="CV423" s="23"/>
      <c r="CW423" s="24"/>
      <c r="CX423" s="21"/>
      <c r="CY423" s="22"/>
      <c r="CZ423" s="23"/>
      <c r="DA423" s="24"/>
      <c r="DB423" s="21"/>
      <c r="DC423" s="22"/>
      <c r="DD423" s="23"/>
      <c r="DE423" s="24"/>
      <c r="DF423" s="21"/>
      <c r="DG423" s="22"/>
      <c r="DH423" s="23"/>
      <c r="DI423" s="24"/>
      <c r="DJ423" s="21"/>
      <c r="DK423" s="22"/>
      <c r="DL423" s="23"/>
      <c r="DM423" s="24"/>
      <c r="DN423" s="21"/>
      <c r="DO423" s="22"/>
      <c r="DP423" s="23"/>
      <c r="DQ423" s="24"/>
      <c r="DR423" s="21"/>
      <c r="DS423" s="22"/>
      <c r="DT423" s="23"/>
      <c r="DU423" s="24"/>
      <c r="DV423" s="21"/>
      <c r="DW423" s="22"/>
      <c r="DX423" s="23"/>
      <c r="DY423" s="24"/>
      <c r="DZ423" s="21"/>
      <c r="EA423" s="22"/>
      <c r="EB423" s="23"/>
      <c r="EC423" s="24"/>
      <c r="ED423" s="21"/>
      <c r="EE423" s="22"/>
      <c r="EF423" s="23"/>
      <c r="EG423" s="24"/>
      <c r="EH423" s="21"/>
      <c r="EI423" s="22"/>
      <c r="EJ423" s="23"/>
      <c r="EK423" s="24"/>
      <c r="EL423" s="21"/>
      <c r="EM423" s="22"/>
      <c r="EN423" s="23"/>
      <c r="EO423" s="24"/>
      <c r="EP423" s="21"/>
      <c r="EQ423" s="22"/>
      <c r="ER423" s="23"/>
      <c r="ES423" s="24"/>
      <c r="ET423" s="21"/>
      <c r="EU423" s="22"/>
      <c r="EV423" s="23"/>
      <c r="EW423" s="24"/>
      <c r="EX423" s="21"/>
    </row>
    <row r="424" spans="1:154" s="16" customFormat="1" ht="22.5">
      <c r="A424" s="517"/>
      <c r="B424" s="590" t="s">
        <v>519</v>
      </c>
      <c r="C424" s="539" t="s">
        <v>900</v>
      </c>
      <c r="D424" s="421" t="s">
        <v>578</v>
      </c>
      <c r="E424" s="421" t="s">
        <v>217</v>
      </c>
      <c r="F424" s="161" t="s">
        <v>648</v>
      </c>
      <c r="G424" s="588"/>
      <c r="H424" s="588"/>
      <c r="I424" s="9"/>
      <c r="J424" s="242"/>
      <c r="K424" s="588">
        <v>1</v>
      </c>
      <c r="L424" s="588">
        <v>1</v>
      </c>
      <c r="M424" s="588"/>
      <c r="N424" s="588"/>
      <c r="O424" s="588"/>
      <c r="P424" s="588"/>
      <c r="Q424" s="9">
        <v>0</v>
      </c>
      <c r="R424" s="242" t="s">
        <v>532</v>
      </c>
      <c r="S424" s="588"/>
      <c r="T424" s="588"/>
      <c r="U424" s="588">
        <v>1</v>
      </c>
      <c r="V424" s="588"/>
      <c r="W424" s="588"/>
      <c r="X424" s="588"/>
      <c r="Y424" s="588"/>
      <c r="Z424" s="9">
        <v>0</v>
      </c>
      <c r="AA424" s="242" t="s">
        <v>532</v>
      </c>
      <c r="AB424" s="242"/>
      <c r="AC424" s="588">
        <v>1</v>
      </c>
      <c r="AD424" s="469"/>
      <c r="AE424" s="588">
        <v>1</v>
      </c>
      <c r="AF424" s="588"/>
      <c r="AG424" s="588"/>
      <c r="AH424" s="588"/>
      <c r="AI424" s="588"/>
      <c r="AJ424" s="588"/>
      <c r="AK424" s="588"/>
      <c r="AL424" s="9">
        <v>0</v>
      </c>
      <c r="AM424" s="242" t="s">
        <v>532</v>
      </c>
      <c r="AN424" s="588">
        <v>1</v>
      </c>
      <c r="AO424" s="469"/>
      <c r="AP424" s="588">
        <v>1</v>
      </c>
      <c r="AQ424" s="588"/>
      <c r="AR424" s="588"/>
      <c r="AS424" s="588"/>
      <c r="AT424" s="588"/>
      <c r="AU424" s="588"/>
      <c r="AV424" s="588"/>
      <c r="AW424" s="9">
        <v>0</v>
      </c>
      <c r="AX424" s="242" t="s">
        <v>532</v>
      </c>
      <c r="AY424" s="588"/>
      <c r="AZ424" s="588">
        <v>1</v>
      </c>
      <c r="BA424" s="588">
        <v>1</v>
      </c>
      <c r="BB424" s="588"/>
      <c r="BC424" s="588"/>
      <c r="BD424" s="588"/>
      <c r="BE424" s="588"/>
      <c r="BF424" s="588"/>
      <c r="BG424" s="588"/>
      <c r="BH424" s="9">
        <v>0</v>
      </c>
      <c r="BI424" s="242" t="s">
        <v>532</v>
      </c>
      <c r="BJ424" s="498"/>
      <c r="BK424" s="21"/>
      <c r="BL424" s="22"/>
      <c r="BM424" s="23"/>
      <c r="BN424" s="24"/>
      <c r="BO424" s="21"/>
      <c r="BP424" s="22"/>
      <c r="BQ424" s="23"/>
      <c r="BR424" s="24"/>
      <c r="BS424" s="21"/>
      <c r="BT424" s="22"/>
      <c r="BU424" s="23"/>
      <c r="BV424" s="24"/>
      <c r="BW424" s="21"/>
      <c r="BX424" s="23"/>
      <c r="BY424" s="24"/>
      <c r="BZ424" s="21"/>
      <c r="CA424" s="22"/>
      <c r="CB424" s="23"/>
      <c r="CC424" s="24"/>
      <c r="CD424" s="21"/>
      <c r="CE424" s="22"/>
      <c r="CF424" s="23"/>
      <c r="CG424" s="24"/>
      <c r="CH424" s="21"/>
      <c r="CI424" s="22"/>
      <c r="CJ424" s="23"/>
      <c r="CK424" s="24"/>
      <c r="CL424" s="21"/>
      <c r="CM424" s="22"/>
      <c r="CN424" s="23"/>
      <c r="CO424" s="24"/>
      <c r="CP424" s="21"/>
      <c r="CQ424" s="22"/>
      <c r="CR424" s="23"/>
      <c r="CS424" s="24"/>
      <c r="CT424" s="21"/>
      <c r="CU424" s="22"/>
      <c r="CV424" s="23"/>
      <c r="CW424" s="24"/>
      <c r="CX424" s="21"/>
      <c r="CY424" s="22"/>
      <c r="CZ424" s="23"/>
      <c r="DA424" s="24"/>
      <c r="DB424" s="21"/>
      <c r="DC424" s="22"/>
      <c r="DD424" s="23"/>
      <c r="DE424" s="24"/>
      <c r="DF424" s="21"/>
      <c r="DG424" s="22"/>
      <c r="DH424" s="23"/>
      <c r="DI424" s="24"/>
      <c r="DJ424" s="21"/>
      <c r="DK424" s="22"/>
      <c r="DL424" s="23"/>
      <c r="DM424" s="24"/>
      <c r="DN424" s="21"/>
      <c r="DO424" s="22"/>
      <c r="DP424" s="23"/>
      <c r="DQ424" s="24"/>
      <c r="DR424" s="21"/>
      <c r="DS424" s="22"/>
      <c r="DT424" s="23"/>
      <c r="DU424" s="24"/>
      <c r="DV424" s="21"/>
      <c r="DW424" s="22"/>
      <c r="DX424" s="23"/>
      <c r="DY424" s="24"/>
      <c r="DZ424" s="21"/>
      <c r="EA424" s="22"/>
      <c r="EB424" s="23"/>
      <c r="EC424" s="24"/>
      <c r="ED424" s="21"/>
      <c r="EE424" s="22"/>
      <c r="EF424" s="23"/>
      <c r="EG424" s="24"/>
      <c r="EH424" s="21"/>
      <c r="EI424" s="22"/>
      <c r="EJ424" s="23"/>
      <c r="EK424" s="24"/>
      <c r="EL424" s="21"/>
      <c r="EM424" s="22"/>
      <c r="EN424" s="23"/>
      <c r="EO424" s="24"/>
      <c r="EP424" s="21"/>
      <c r="EQ424" s="22"/>
      <c r="ER424" s="23"/>
      <c r="ES424" s="24"/>
      <c r="ET424" s="21"/>
      <c r="EU424" s="22"/>
      <c r="EV424" s="23"/>
      <c r="EW424" s="24"/>
      <c r="EX424" s="21"/>
    </row>
    <row r="425" spans="1:154" s="16" customFormat="1" ht="4.5" hidden="1" customHeight="1">
      <c r="A425" s="517"/>
      <c r="B425" s="590" t="s">
        <v>519</v>
      </c>
      <c r="C425" s="538" t="s">
        <v>576</v>
      </c>
      <c r="D425" s="421" t="s">
        <v>577</v>
      </c>
      <c r="E425" s="421" t="s">
        <v>557</v>
      </c>
      <c r="F425" s="161" t="s">
        <v>648</v>
      </c>
      <c r="G425" s="588"/>
      <c r="H425" s="588"/>
      <c r="I425" s="9"/>
      <c r="J425" s="242"/>
      <c r="K425" s="588">
        <v>42</v>
      </c>
      <c r="L425" s="25"/>
      <c r="M425" s="588"/>
      <c r="N425" s="588">
        <v>42</v>
      </c>
      <c r="O425" s="25"/>
      <c r="P425" s="25"/>
      <c r="Q425" s="9">
        <v>1</v>
      </c>
      <c r="R425" s="242" t="s">
        <v>668</v>
      </c>
      <c r="S425" s="588"/>
      <c r="T425" s="588"/>
      <c r="U425" s="25"/>
      <c r="V425" s="588"/>
      <c r="W425" s="588"/>
      <c r="X425" s="25"/>
      <c r="Y425" s="25"/>
      <c r="Z425" s="9">
        <v>1</v>
      </c>
      <c r="AA425" s="242" t="s">
        <v>668</v>
      </c>
      <c r="AB425" s="242"/>
      <c r="AC425" s="588"/>
      <c r="AD425" s="588"/>
      <c r="AE425" s="25"/>
      <c r="AF425" s="588"/>
      <c r="AG425" s="588"/>
      <c r="AH425" s="25"/>
      <c r="AI425" s="25"/>
      <c r="AJ425" s="25"/>
      <c r="AK425" s="25"/>
      <c r="AL425" s="9">
        <v>1</v>
      </c>
      <c r="AM425" s="242" t="s">
        <v>668</v>
      </c>
      <c r="AN425" s="588"/>
      <c r="AO425" s="588"/>
      <c r="AP425" s="25"/>
      <c r="AQ425" s="588"/>
      <c r="AR425" s="588"/>
      <c r="AS425" s="25"/>
      <c r="AT425" s="25"/>
      <c r="AU425" s="25"/>
      <c r="AV425" s="25"/>
      <c r="AW425" s="9">
        <v>1</v>
      </c>
      <c r="AX425" s="242" t="s">
        <v>668</v>
      </c>
      <c r="AY425" s="588"/>
      <c r="AZ425" s="588"/>
      <c r="BA425" s="25"/>
      <c r="BB425" s="588"/>
      <c r="BC425" s="588"/>
      <c r="BD425" s="25"/>
      <c r="BE425" s="25"/>
      <c r="BF425" s="25"/>
      <c r="BG425" s="25"/>
      <c r="BH425" s="9">
        <v>1</v>
      </c>
      <c r="BI425" s="242" t="s">
        <v>668</v>
      </c>
      <c r="BJ425" s="498"/>
      <c r="BK425" s="21"/>
      <c r="BL425" s="22"/>
      <c r="BM425" s="23"/>
      <c r="BN425" s="24"/>
      <c r="BO425" s="21"/>
      <c r="BP425" s="22"/>
      <c r="BQ425" s="23"/>
      <c r="BR425" s="24"/>
      <c r="BS425" s="21"/>
      <c r="BT425" s="22"/>
      <c r="BU425" s="23"/>
      <c r="BV425" s="24"/>
      <c r="BW425" s="21"/>
      <c r="BX425" s="23"/>
      <c r="BY425" s="24"/>
      <c r="BZ425" s="21"/>
      <c r="CA425" s="22"/>
      <c r="CB425" s="23"/>
      <c r="CC425" s="24"/>
      <c r="CD425" s="21"/>
      <c r="CE425" s="22"/>
      <c r="CF425" s="23"/>
      <c r="CG425" s="24"/>
      <c r="CH425" s="21"/>
      <c r="CI425" s="22"/>
      <c r="CJ425" s="23"/>
      <c r="CK425" s="24"/>
      <c r="CL425" s="21"/>
      <c r="CM425" s="22"/>
      <c r="CN425" s="23"/>
      <c r="CO425" s="24"/>
      <c r="CP425" s="21"/>
      <c r="CQ425" s="22"/>
      <c r="CR425" s="23"/>
      <c r="CS425" s="24"/>
      <c r="CT425" s="21"/>
      <c r="CU425" s="22"/>
      <c r="CV425" s="23"/>
      <c r="CW425" s="24"/>
      <c r="CX425" s="21"/>
      <c r="CY425" s="22"/>
      <c r="CZ425" s="23"/>
      <c r="DA425" s="24"/>
      <c r="DB425" s="21"/>
      <c r="DC425" s="22"/>
      <c r="DD425" s="23"/>
      <c r="DE425" s="24"/>
      <c r="DF425" s="21"/>
      <c r="DG425" s="22"/>
      <c r="DH425" s="23"/>
      <c r="DI425" s="24"/>
      <c r="DJ425" s="21"/>
      <c r="DK425" s="22"/>
      <c r="DL425" s="23"/>
      <c r="DM425" s="24"/>
      <c r="DN425" s="21"/>
      <c r="DO425" s="22"/>
      <c r="DP425" s="23"/>
      <c r="DQ425" s="24"/>
      <c r="DR425" s="21"/>
      <c r="DS425" s="22"/>
      <c r="DT425" s="23"/>
      <c r="DU425" s="24"/>
      <c r="DV425" s="21"/>
      <c r="DW425" s="22"/>
      <c r="DX425" s="23"/>
      <c r="DY425" s="24"/>
      <c r="DZ425" s="21"/>
      <c r="EA425" s="22"/>
      <c r="EB425" s="23"/>
      <c r="EC425" s="24"/>
      <c r="ED425" s="21"/>
      <c r="EE425" s="22"/>
      <c r="EF425" s="23"/>
      <c r="EG425" s="24"/>
      <c r="EH425" s="21"/>
      <c r="EI425" s="22"/>
      <c r="EJ425" s="23"/>
      <c r="EK425" s="24"/>
      <c r="EL425" s="21"/>
      <c r="EM425" s="22"/>
      <c r="EN425" s="23"/>
      <c r="EO425" s="24"/>
      <c r="EP425" s="21"/>
      <c r="EQ425" s="22"/>
      <c r="ER425" s="23"/>
      <c r="ES425" s="24"/>
      <c r="ET425" s="21"/>
      <c r="EU425" s="22"/>
      <c r="EV425" s="23"/>
      <c r="EW425" s="24"/>
      <c r="EX425" s="21"/>
    </row>
    <row r="426" spans="1:154" s="16" customFormat="1" ht="26.25" hidden="1" customHeight="1">
      <c r="A426" s="517"/>
      <c r="B426" s="590" t="s">
        <v>519</v>
      </c>
      <c r="C426" s="539" t="s">
        <v>989</v>
      </c>
      <c r="D426" s="421" t="s">
        <v>1125</v>
      </c>
      <c r="E426" s="421" t="s">
        <v>269</v>
      </c>
      <c r="F426" s="161" t="s">
        <v>648</v>
      </c>
      <c r="G426" s="588"/>
      <c r="H426" s="588"/>
      <c r="I426" s="9"/>
      <c r="J426" s="242"/>
      <c r="K426" s="588">
        <v>16</v>
      </c>
      <c r="L426" s="588"/>
      <c r="M426" s="588">
        <v>16</v>
      </c>
      <c r="N426" s="588"/>
      <c r="O426" s="588"/>
      <c r="P426" s="588"/>
      <c r="Q426" s="9">
        <v>0.55979999999999996</v>
      </c>
      <c r="R426" s="242" t="s">
        <v>41</v>
      </c>
      <c r="S426" s="588"/>
      <c r="T426" s="588"/>
      <c r="U426" s="588"/>
      <c r="V426" s="588">
        <v>16</v>
      </c>
      <c r="W426" s="588"/>
      <c r="X426" s="588"/>
      <c r="Y426" s="588"/>
      <c r="Z426" s="9">
        <v>0.55979999999999996</v>
      </c>
      <c r="AA426" s="242" t="s">
        <v>41</v>
      </c>
      <c r="AB426" s="242"/>
      <c r="AC426" s="588">
        <v>16</v>
      </c>
      <c r="AD426" s="469"/>
      <c r="AE426" s="588"/>
      <c r="AF426" s="588"/>
      <c r="AG426" s="588">
        <v>16</v>
      </c>
      <c r="AH426" s="25"/>
      <c r="AI426" s="25"/>
      <c r="AJ426" s="25"/>
      <c r="AK426" s="25"/>
      <c r="AL426" s="9">
        <v>1</v>
      </c>
      <c r="AM426" s="242" t="s">
        <v>668</v>
      </c>
      <c r="AN426" s="588">
        <v>16</v>
      </c>
      <c r="AO426" s="469"/>
      <c r="AP426" s="588"/>
      <c r="AQ426" s="588"/>
      <c r="AR426" s="588">
        <v>16</v>
      </c>
      <c r="AS426" s="25"/>
      <c r="AT426" s="25"/>
      <c r="AU426" s="25"/>
      <c r="AV426" s="25"/>
      <c r="AW426" s="9">
        <v>1</v>
      </c>
      <c r="AX426" s="242" t="s">
        <v>668</v>
      </c>
      <c r="AY426" s="588"/>
      <c r="AZ426" s="588"/>
      <c r="BA426" s="588"/>
      <c r="BB426" s="588"/>
      <c r="BC426" s="588"/>
      <c r="BD426" s="25"/>
      <c r="BE426" s="25"/>
      <c r="BF426" s="25"/>
      <c r="BG426" s="25"/>
      <c r="BH426" s="9">
        <v>1</v>
      </c>
      <c r="BI426" s="242" t="s">
        <v>668</v>
      </c>
      <c r="BJ426" s="498"/>
      <c r="BK426" s="21"/>
      <c r="BL426" s="22"/>
      <c r="BM426" s="23"/>
      <c r="BN426" s="24"/>
      <c r="BO426" s="21"/>
      <c r="BP426" s="22"/>
      <c r="BQ426" s="23"/>
      <c r="BR426" s="24"/>
      <c r="BS426" s="21"/>
      <c r="BT426" s="22"/>
      <c r="BU426" s="23"/>
      <c r="BV426" s="24"/>
      <c r="BW426" s="21"/>
      <c r="BX426" s="23"/>
      <c r="BY426" s="24"/>
      <c r="BZ426" s="21"/>
      <c r="CA426" s="22"/>
      <c r="CB426" s="23"/>
      <c r="CC426" s="24"/>
      <c r="CD426" s="21"/>
      <c r="CE426" s="22"/>
      <c r="CF426" s="23"/>
      <c r="CG426" s="24"/>
      <c r="CH426" s="21"/>
      <c r="CI426" s="22"/>
      <c r="CJ426" s="23"/>
      <c r="CK426" s="24"/>
      <c r="CL426" s="21"/>
      <c r="CM426" s="22"/>
      <c r="CN426" s="23"/>
      <c r="CO426" s="24"/>
      <c r="CP426" s="21"/>
      <c r="CQ426" s="22"/>
      <c r="CR426" s="23"/>
      <c r="CS426" s="24"/>
      <c r="CT426" s="21"/>
      <c r="CU426" s="22"/>
      <c r="CV426" s="23"/>
      <c r="CW426" s="24"/>
      <c r="CX426" s="21"/>
      <c r="CY426" s="22"/>
      <c r="CZ426" s="23"/>
      <c r="DA426" s="24"/>
      <c r="DB426" s="21"/>
      <c r="DC426" s="22"/>
      <c r="DD426" s="23"/>
      <c r="DE426" s="24"/>
      <c r="DF426" s="21"/>
      <c r="DG426" s="22"/>
      <c r="DH426" s="23"/>
      <c r="DI426" s="24"/>
      <c r="DJ426" s="21"/>
      <c r="DK426" s="22"/>
      <c r="DL426" s="23"/>
      <c r="DM426" s="24"/>
      <c r="DN426" s="21"/>
      <c r="DO426" s="22"/>
      <c r="DP426" s="23"/>
      <c r="DQ426" s="24"/>
      <c r="DR426" s="21"/>
      <c r="DS426" s="22"/>
      <c r="DT426" s="23"/>
      <c r="DU426" s="24"/>
      <c r="DV426" s="21"/>
      <c r="DW426" s="22"/>
      <c r="DX426" s="23"/>
      <c r="DY426" s="24"/>
      <c r="DZ426" s="21"/>
      <c r="EA426" s="22"/>
      <c r="EB426" s="23"/>
      <c r="EC426" s="24"/>
      <c r="ED426" s="21"/>
      <c r="EE426" s="22"/>
      <c r="EF426" s="23"/>
      <c r="EG426" s="24"/>
      <c r="EH426" s="21"/>
      <c r="EI426" s="22"/>
      <c r="EJ426" s="23"/>
      <c r="EK426" s="24"/>
      <c r="EL426" s="21"/>
      <c r="EM426" s="22"/>
      <c r="EN426" s="23"/>
      <c r="EO426" s="24"/>
      <c r="EP426" s="21"/>
      <c r="EQ426" s="22"/>
      <c r="ER426" s="23"/>
      <c r="ES426" s="24"/>
      <c r="ET426" s="21"/>
      <c r="EU426" s="22"/>
      <c r="EV426" s="23"/>
      <c r="EW426" s="24"/>
      <c r="EX426" s="21"/>
    </row>
    <row r="427" spans="1:154" s="16" customFormat="1" ht="29.25" hidden="1" customHeight="1">
      <c r="A427" s="517"/>
      <c r="B427" s="590" t="s">
        <v>519</v>
      </c>
      <c r="C427" s="229" t="s">
        <v>901</v>
      </c>
      <c r="D427" s="229" t="s">
        <v>902</v>
      </c>
      <c r="E427" s="229" t="s">
        <v>209</v>
      </c>
      <c r="F427" s="161" t="s">
        <v>648</v>
      </c>
      <c r="G427" s="209"/>
      <c r="H427" s="209"/>
      <c r="I427" s="209"/>
      <c r="J427" s="209"/>
      <c r="K427" s="209"/>
      <c r="L427" s="588"/>
      <c r="M427" s="588">
        <v>30</v>
      </c>
      <c r="N427" s="230"/>
      <c r="O427" s="588"/>
      <c r="P427" s="588"/>
      <c r="Q427" s="230">
        <v>0.45299999999999996</v>
      </c>
      <c r="R427" s="242" t="s">
        <v>41</v>
      </c>
      <c r="S427" s="209"/>
      <c r="T427" s="209"/>
      <c r="U427" s="588"/>
      <c r="V427" s="588">
        <v>30</v>
      </c>
      <c r="W427" s="230"/>
      <c r="X427" s="588"/>
      <c r="Y427" s="588"/>
      <c r="Z427" s="230">
        <v>0.45299999999999996</v>
      </c>
      <c r="AA427" s="242" t="s">
        <v>41</v>
      </c>
      <c r="AB427" s="242"/>
      <c r="AC427" s="373">
        <v>30</v>
      </c>
      <c r="AD427" s="478"/>
      <c r="AE427" s="588"/>
      <c r="AF427" s="588">
        <v>30</v>
      </c>
      <c r="AG427" s="230"/>
      <c r="AH427" s="588"/>
      <c r="AI427" s="588"/>
      <c r="AJ427" s="588"/>
      <c r="AK427" s="588"/>
      <c r="AL427" s="230">
        <v>0.84130000000000005</v>
      </c>
      <c r="AM427" s="242" t="s">
        <v>41</v>
      </c>
      <c r="AN427" s="373">
        <v>30</v>
      </c>
      <c r="AO427" s="478"/>
      <c r="AP427" s="588"/>
      <c r="AQ427" s="588"/>
      <c r="AR427" s="588">
        <v>30</v>
      </c>
      <c r="AS427" s="588"/>
      <c r="AT427" s="588"/>
      <c r="AU427" s="588"/>
      <c r="AV427" s="588"/>
      <c r="AW427" s="9">
        <v>1</v>
      </c>
      <c r="AX427" s="242" t="s">
        <v>668</v>
      </c>
      <c r="AY427" s="373"/>
      <c r="AZ427" s="373"/>
      <c r="BA427" s="588"/>
      <c r="BB427" s="588"/>
      <c r="BC427" s="588"/>
      <c r="BD427" s="588"/>
      <c r="BE427" s="588"/>
      <c r="BF427" s="588"/>
      <c r="BG427" s="588"/>
      <c r="BH427" s="9">
        <v>1</v>
      </c>
      <c r="BI427" s="242" t="s">
        <v>668</v>
      </c>
      <c r="BJ427" s="498"/>
      <c r="BK427" s="21"/>
      <c r="BL427" s="22"/>
      <c r="BM427" s="23"/>
      <c r="BN427" s="24"/>
      <c r="BO427" s="21"/>
      <c r="BP427" s="22"/>
      <c r="BQ427" s="23"/>
      <c r="BR427" s="24"/>
      <c r="BS427" s="21"/>
      <c r="BT427" s="22"/>
      <c r="BU427" s="23"/>
      <c r="BV427" s="24"/>
      <c r="BW427" s="21"/>
      <c r="BX427" s="23"/>
      <c r="BY427" s="24"/>
      <c r="BZ427" s="21"/>
      <c r="CA427" s="22"/>
      <c r="CB427" s="23"/>
      <c r="CC427" s="24"/>
      <c r="CD427" s="21"/>
      <c r="CE427" s="22"/>
      <c r="CF427" s="23"/>
      <c r="CG427" s="24"/>
      <c r="CH427" s="21"/>
      <c r="CI427" s="22"/>
      <c r="CJ427" s="23"/>
      <c r="CK427" s="24"/>
      <c r="CL427" s="21"/>
      <c r="CM427" s="22"/>
      <c r="CN427" s="23"/>
      <c r="CO427" s="24"/>
      <c r="CP427" s="21"/>
      <c r="CQ427" s="22"/>
      <c r="CR427" s="23"/>
      <c r="CS427" s="24"/>
      <c r="CT427" s="21"/>
      <c r="CU427" s="22"/>
      <c r="CV427" s="23"/>
      <c r="CW427" s="24"/>
      <c r="CX427" s="21"/>
      <c r="CY427" s="22"/>
      <c r="CZ427" s="23"/>
      <c r="DA427" s="24"/>
      <c r="DB427" s="21"/>
      <c r="DC427" s="22"/>
      <c r="DD427" s="23"/>
      <c r="DE427" s="24"/>
      <c r="DF427" s="21"/>
      <c r="DG427" s="22"/>
      <c r="DH427" s="23"/>
      <c r="DI427" s="24"/>
      <c r="DJ427" s="21"/>
      <c r="DK427" s="22"/>
      <c r="DL427" s="23"/>
      <c r="DM427" s="24"/>
      <c r="DN427" s="21"/>
      <c r="DO427" s="22"/>
      <c r="DP427" s="23"/>
      <c r="DQ427" s="24"/>
      <c r="DR427" s="21"/>
      <c r="DS427" s="22"/>
      <c r="DT427" s="23"/>
      <c r="DU427" s="24"/>
      <c r="DV427" s="21"/>
      <c r="DW427" s="22"/>
      <c r="DX427" s="23"/>
      <c r="DY427" s="24"/>
      <c r="DZ427" s="21"/>
      <c r="EA427" s="22"/>
      <c r="EB427" s="23"/>
      <c r="EC427" s="24"/>
      <c r="ED427" s="21"/>
      <c r="EE427" s="22"/>
      <c r="EF427" s="23"/>
      <c r="EG427" s="24"/>
      <c r="EH427" s="21"/>
      <c r="EI427" s="22"/>
      <c r="EJ427" s="23"/>
      <c r="EK427" s="24"/>
      <c r="EL427" s="21"/>
      <c r="EM427" s="22"/>
      <c r="EN427" s="23"/>
      <c r="EO427" s="24"/>
      <c r="EP427" s="21"/>
      <c r="EQ427" s="22"/>
      <c r="ER427" s="23"/>
      <c r="ES427" s="24"/>
      <c r="ET427" s="21"/>
      <c r="EU427" s="22"/>
      <c r="EV427" s="23"/>
      <c r="EW427" s="24"/>
      <c r="EX427" s="21"/>
    </row>
    <row r="428" spans="1:154" s="16" customFormat="1" ht="27" hidden="1" customHeight="1">
      <c r="A428" s="517"/>
      <c r="B428" s="590" t="s">
        <v>519</v>
      </c>
      <c r="C428" s="229" t="s">
        <v>1175</v>
      </c>
      <c r="D428" s="229" t="s">
        <v>208</v>
      </c>
      <c r="E428" s="421" t="s">
        <v>288</v>
      </c>
      <c r="F428" s="161" t="s">
        <v>648</v>
      </c>
      <c r="G428" s="209"/>
      <c r="H428" s="209"/>
      <c r="I428" s="209"/>
      <c r="J428" s="209"/>
      <c r="K428" s="209"/>
      <c r="L428" s="588"/>
      <c r="M428" s="588">
        <v>32</v>
      </c>
      <c r="N428" s="230"/>
      <c r="O428" s="588"/>
      <c r="P428" s="588"/>
      <c r="Q428" s="230">
        <v>0.66290000000000004</v>
      </c>
      <c r="R428" s="242" t="s">
        <v>41</v>
      </c>
      <c r="S428" s="209"/>
      <c r="T428" s="209"/>
      <c r="U428" s="588"/>
      <c r="V428" s="588">
        <v>32</v>
      </c>
      <c r="W428" s="230"/>
      <c r="X428" s="588"/>
      <c r="Y428" s="588"/>
      <c r="Z428" s="230">
        <v>0.66290000000000004</v>
      </c>
      <c r="AA428" s="242" t="s">
        <v>41</v>
      </c>
      <c r="AB428" s="242"/>
      <c r="AC428" s="373">
        <v>32</v>
      </c>
      <c r="AD428" s="478"/>
      <c r="AE428" s="588"/>
      <c r="AF428" s="588"/>
      <c r="AG428" s="588">
        <v>32</v>
      </c>
      <c r="AH428" s="588"/>
      <c r="AI428" s="588"/>
      <c r="AJ428" s="588"/>
      <c r="AK428" s="588"/>
      <c r="AL428" s="9">
        <v>1</v>
      </c>
      <c r="AM428" s="242" t="s">
        <v>668</v>
      </c>
      <c r="AN428" s="373">
        <v>32</v>
      </c>
      <c r="AO428" s="478"/>
      <c r="AP428" s="588"/>
      <c r="AQ428" s="588"/>
      <c r="AR428" s="588">
        <v>32</v>
      </c>
      <c r="AS428" s="588"/>
      <c r="AT428" s="588"/>
      <c r="AU428" s="588"/>
      <c r="AV428" s="588"/>
      <c r="AW428" s="9">
        <v>1</v>
      </c>
      <c r="AX428" s="242" t="s">
        <v>668</v>
      </c>
      <c r="AY428" s="373"/>
      <c r="AZ428" s="373"/>
      <c r="BA428" s="588"/>
      <c r="BB428" s="588"/>
      <c r="BC428" s="588"/>
      <c r="BD428" s="588"/>
      <c r="BE428" s="588"/>
      <c r="BF428" s="588"/>
      <c r="BG428" s="588"/>
      <c r="BH428" s="9">
        <v>1</v>
      </c>
      <c r="BI428" s="242" t="s">
        <v>668</v>
      </c>
      <c r="BJ428" s="498"/>
      <c r="BK428" s="21"/>
      <c r="BL428" s="22"/>
      <c r="BM428" s="23"/>
      <c r="BN428" s="24"/>
      <c r="BO428" s="21"/>
      <c r="BP428" s="22"/>
      <c r="BQ428" s="23"/>
      <c r="BR428" s="24"/>
      <c r="BS428" s="21"/>
      <c r="BT428" s="22"/>
      <c r="BU428" s="23"/>
      <c r="BV428" s="24"/>
      <c r="BW428" s="21"/>
      <c r="BX428" s="23"/>
      <c r="BY428" s="24"/>
      <c r="BZ428" s="21"/>
      <c r="CA428" s="22"/>
      <c r="CB428" s="23"/>
      <c r="CC428" s="24"/>
      <c r="CD428" s="21"/>
      <c r="CE428" s="22"/>
      <c r="CF428" s="23"/>
      <c r="CG428" s="24"/>
      <c r="CH428" s="21"/>
      <c r="CI428" s="22"/>
      <c r="CJ428" s="23"/>
      <c r="CK428" s="24"/>
      <c r="CL428" s="21"/>
      <c r="CM428" s="22"/>
      <c r="CN428" s="23"/>
      <c r="CO428" s="24"/>
      <c r="CP428" s="21"/>
      <c r="CQ428" s="22"/>
      <c r="CR428" s="23"/>
      <c r="CS428" s="24"/>
      <c r="CT428" s="21"/>
      <c r="CU428" s="22"/>
      <c r="CV428" s="23"/>
      <c r="CW428" s="24"/>
      <c r="CX428" s="21"/>
      <c r="CY428" s="22"/>
      <c r="CZ428" s="23"/>
      <c r="DA428" s="24"/>
      <c r="DB428" s="21"/>
      <c r="DC428" s="22"/>
      <c r="DD428" s="23"/>
      <c r="DE428" s="24"/>
      <c r="DF428" s="21"/>
      <c r="DG428" s="22"/>
      <c r="DH428" s="23"/>
      <c r="DI428" s="24"/>
      <c r="DJ428" s="21"/>
      <c r="DK428" s="22"/>
      <c r="DL428" s="23"/>
      <c r="DM428" s="24"/>
      <c r="DN428" s="21"/>
      <c r="DO428" s="22"/>
      <c r="DP428" s="23"/>
      <c r="DQ428" s="24"/>
      <c r="DR428" s="21"/>
      <c r="DS428" s="22"/>
      <c r="DT428" s="23"/>
      <c r="DU428" s="24"/>
      <c r="DV428" s="21"/>
      <c r="DW428" s="22"/>
      <c r="DX428" s="23"/>
      <c r="DY428" s="24"/>
      <c r="DZ428" s="21"/>
      <c r="EA428" s="22"/>
      <c r="EB428" s="23"/>
      <c r="EC428" s="24"/>
      <c r="ED428" s="21"/>
      <c r="EE428" s="22"/>
      <c r="EF428" s="23"/>
      <c r="EG428" s="24"/>
      <c r="EH428" s="21"/>
      <c r="EI428" s="22"/>
      <c r="EJ428" s="23"/>
      <c r="EK428" s="24"/>
      <c r="EL428" s="21"/>
      <c r="EM428" s="22"/>
      <c r="EN428" s="23"/>
      <c r="EO428" s="24"/>
      <c r="EP428" s="21"/>
      <c r="EQ428" s="22"/>
      <c r="ER428" s="23"/>
      <c r="ES428" s="24"/>
      <c r="ET428" s="21"/>
      <c r="EU428" s="22"/>
      <c r="EV428" s="23"/>
      <c r="EW428" s="24"/>
      <c r="EX428" s="21"/>
    </row>
    <row r="429" spans="1:154" s="16" customFormat="1" ht="33.75" hidden="1">
      <c r="A429" s="517"/>
      <c r="B429" s="590" t="s">
        <v>519</v>
      </c>
      <c r="C429" s="229" t="s">
        <v>903</v>
      </c>
      <c r="D429" s="229" t="s">
        <v>904</v>
      </c>
      <c r="E429" s="229" t="s">
        <v>269</v>
      </c>
      <c r="F429" s="161" t="s">
        <v>740</v>
      </c>
      <c r="G429" s="209"/>
      <c r="H429" s="209"/>
      <c r="I429" s="209"/>
      <c r="J429" s="209"/>
      <c r="K429" s="209"/>
      <c r="L429" s="588"/>
      <c r="M429" s="588">
        <v>28</v>
      </c>
      <c r="N429" s="230"/>
      <c r="O429" s="588"/>
      <c r="P429" s="588"/>
      <c r="Q429" s="230">
        <v>0.44819999999999999</v>
      </c>
      <c r="R429" s="242" t="s">
        <v>41</v>
      </c>
      <c r="S429" s="209"/>
      <c r="T429" s="209"/>
      <c r="U429" s="588"/>
      <c r="V429" s="588">
        <v>28</v>
      </c>
      <c r="W429" s="230"/>
      <c r="X429" s="588"/>
      <c r="Y429" s="588"/>
      <c r="Z429" s="230">
        <v>0.44819999999999999</v>
      </c>
      <c r="AA429" s="242" t="s">
        <v>41</v>
      </c>
      <c r="AB429" s="242"/>
      <c r="AC429" s="373">
        <v>28</v>
      </c>
      <c r="AD429" s="478"/>
      <c r="AE429" s="588"/>
      <c r="AF429" s="588"/>
      <c r="AG429" s="588">
        <v>28</v>
      </c>
      <c r="AH429" s="588"/>
      <c r="AI429" s="588"/>
      <c r="AJ429" s="588"/>
      <c r="AK429" s="588"/>
      <c r="AL429" s="9">
        <v>1</v>
      </c>
      <c r="AM429" s="242" t="s">
        <v>668</v>
      </c>
      <c r="AN429" s="373">
        <v>28</v>
      </c>
      <c r="AO429" s="478"/>
      <c r="AP429" s="588"/>
      <c r="AQ429" s="588"/>
      <c r="AR429" s="588">
        <v>28</v>
      </c>
      <c r="AS429" s="588"/>
      <c r="AT429" s="588"/>
      <c r="AU429" s="588"/>
      <c r="AV429" s="588"/>
      <c r="AW429" s="9">
        <v>1</v>
      </c>
      <c r="AX429" s="242" t="s">
        <v>668</v>
      </c>
      <c r="AY429" s="373"/>
      <c r="AZ429" s="373"/>
      <c r="BA429" s="588"/>
      <c r="BB429" s="588"/>
      <c r="BC429" s="588"/>
      <c r="BD429" s="588"/>
      <c r="BE429" s="588"/>
      <c r="BF429" s="588"/>
      <c r="BG429" s="588"/>
      <c r="BH429" s="9">
        <v>1</v>
      </c>
      <c r="BI429" s="242" t="s">
        <v>668</v>
      </c>
      <c r="BJ429" s="498"/>
      <c r="BK429" s="21"/>
      <c r="BL429" s="22"/>
      <c r="BM429" s="23"/>
      <c r="BN429" s="24"/>
      <c r="BO429" s="21"/>
      <c r="BP429" s="22"/>
      <c r="BQ429" s="23"/>
      <c r="BR429" s="24"/>
      <c r="BS429" s="21"/>
      <c r="BT429" s="22"/>
      <c r="BU429" s="23"/>
      <c r="BV429" s="24"/>
      <c r="BW429" s="21"/>
      <c r="BX429" s="23"/>
      <c r="BY429" s="24"/>
      <c r="BZ429" s="21"/>
      <c r="CA429" s="22"/>
      <c r="CB429" s="23"/>
      <c r="CC429" s="24"/>
      <c r="CD429" s="21"/>
      <c r="CE429" s="22"/>
      <c r="CF429" s="23"/>
      <c r="CG429" s="24"/>
      <c r="CH429" s="21"/>
      <c r="CI429" s="22"/>
      <c r="CJ429" s="23"/>
      <c r="CK429" s="24"/>
      <c r="CL429" s="21"/>
      <c r="CM429" s="22"/>
      <c r="CN429" s="23"/>
      <c r="CO429" s="24"/>
      <c r="CP429" s="21"/>
      <c r="CQ429" s="22"/>
      <c r="CR429" s="23"/>
      <c r="CS429" s="24"/>
      <c r="CT429" s="21"/>
      <c r="CU429" s="22"/>
      <c r="CV429" s="23"/>
      <c r="CW429" s="24"/>
      <c r="CX429" s="21"/>
      <c r="CY429" s="22"/>
      <c r="CZ429" s="23"/>
      <c r="DA429" s="24"/>
      <c r="DB429" s="21"/>
      <c r="DC429" s="22"/>
      <c r="DD429" s="23"/>
      <c r="DE429" s="24"/>
      <c r="DF429" s="21"/>
      <c r="DG429" s="22"/>
      <c r="DH429" s="23"/>
      <c r="DI429" s="24"/>
      <c r="DJ429" s="21"/>
      <c r="DK429" s="22"/>
      <c r="DL429" s="23"/>
      <c r="DM429" s="24"/>
      <c r="DN429" s="21"/>
      <c r="DO429" s="22"/>
      <c r="DP429" s="23"/>
      <c r="DQ429" s="24"/>
      <c r="DR429" s="21"/>
      <c r="DS429" s="22"/>
      <c r="DT429" s="23"/>
      <c r="DU429" s="24"/>
      <c r="DV429" s="21"/>
      <c r="DW429" s="22"/>
      <c r="DX429" s="23"/>
      <c r="DY429" s="24"/>
      <c r="DZ429" s="21"/>
      <c r="EA429" s="22"/>
      <c r="EB429" s="23"/>
      <c r="EC429" s="24"/>
      <c r="ED429" s="21"/>
      <c r="EE429" s="22"/>
      <c r="EF429" s="23"/>
      <c r="EG429" s="24"/>
      <c r="EH429" s="21"/>
      <c r="EI429" s="22"/>
      <c r="EJ429" s="23"/>
      <c r="EK429" s="24"/>
      <c r="EL429" s="21"/>
      <c r="EM429" s="22"/>
      <c r="EN429" s="23"/>
      <c r="EO429" s="24"/>
      <c r="EP429" s="21"/>
      <c r="EQ429" s="22"/>
      <c r="ER429" s="23"/>
      <c r="ES429" s="24"/>
      <c r="ET429" s="21"/>
      <c r="EU429" s="22"/>
      <c r="EV429" s="23"/>
      <c r="EW429" s="24"/>
      <c r="EX429" s="21"/>
    </row>
    <row r="430" spans="1:154" s="16" customFormat="1" ht="24" hidden="1" customHeight="1">
      <c r="A430" s="517"/>
      <c r="B430" s="590" t="s">
        <v>519</v>
      </c>
      <c r="C430" s="229" t="s">
        <v>923</v>
      </c>
      <c r="D430" s="229" t="s">
        <v>905</v>
      </c>
      <c r="E430" s="421" t="s">
        <v>288</v>
      </c>
      <c r="F430" s="161" t="s">
        <v>740</v>
      </c>
      <c r="G430" s="209"/>
      <c r="H430" s="209"/>
      <c r="I430" s="209"/>
      <c r="J430" s="209"/>
      <c r="K430" s="209"/>
      <c r="L430" s="588"/>
      <c r="M430" s="588">
        <v>6</v>
      </c>
      <c r="N430" s="230"/>
      <c r="O430" s="588"/>
      <c r="P430" s="588"/>
      <c r="Q430" s="230">
        <v>0.60659999999999992</v>
      </c>
      <c r="R430" s="242" t="s">
        <v>41</v>
      </c>
      <c r="S430" s="209"/>
      <c r="T430" s="209"/>
      <c r="U430" s="588"/>
      <c r="V430" s="588">
        <v>6</v>
      </c>
      <c r="W430" s="230"/>
      <c r="X430" s="588"/>
      <c r="Y430" s="588"/>
      <c r="Z430" s="230">
        <v>0.60659999999999992</v>
      </c>
      <c r="AA430" s="242" t="s">
        <v>41</v>
      </c>
      <c r="AB430" s="242"/>
      <c r="AC430" s="373">
        <v>6</v>
      </c>
      <c r="AD430" s="478"/>
      <c r="AE430" s="588"/>
      <c r="AF430" s="588"/>
      <c r="AG430" s="588">
        <v>6</v>
      </c>
      <c r="AH430" s="588"/>
      <c r="AI430" s="588"/>
      <c r="AJ430" s="588"/>
      <c r="AK430" s="588"/>
      <c r="AL430" s="230">
        <v>1</v>
      </c>
      <c r="AM430" s="242" t="s">
        <v>668</v>
      </c>
      <c r="AN430" s="373">
        <v>6</v>
      </c>
      <c r="AO430" s="478"/>
      <c r="AP430" s="588"/>
      <c r="AQ430" s="588"/>
      <c r="AR430" s="588">
        <v>6</v>
      </c>
      <c r="AS430" s="588"/>
      <c r="AT430" s="588"/>
      <c r="AU430" s="588"/>
      <c r="AV430" s="588"/>
      <c r="AW430" s="230">
        <v>1</v>
      </c>
      <c r="AX430" s="242" t="s">
        <v>668</v>
      </c>
      <c r="AY430" s="373"/>
      <c r="AZ430" s="373"/>
      <c r="BA430" s="588"/>
      <c r="BB430" s="588"/>
      <c r="BC430" s="588"/>
      <c r="BD430" s="588"/>
      <c r="BE430" s="588"/>
      <c r="BF430" s="588"/>
      <c r="BG430" s="588"/>
      <c r="BH430" s="230">
        <v>1</v>
      </c>
      <c r="BI430" s="242" t="s">
        <v>668</v>
      </c>
      <c r="BJ430" s="498"/>
      <c r="BK430" s="21"/>
      <c r="BL430" s="22"/>
      <c r="BM430" s="23"/>
      <c r="BN430" s="24"/>
      <c r="BO430" s="21"/>
      <c r="BP430" s="22"/>
      <c r="BQ430" s="23"/>
      <c r="BR430" s="24"/>
      <c r="BS430" s="21"/>
      <c r="BT430" s="22"/>
      <c r="BU430" s="23"/>
      <c r="BV430" s="24"/>
      <c r="BW430" s="21"/>
      <c r="BX430" s="23"/>
      <c r="BY430" s="24"/>
      <c r="BZ430" s="21"/>
      <c r="CA430" s="22"/>
      <c r="CB430" s="23"/>
      <c r="CC430" s="24"/>
      <c r="CD430" s="21"/>
      <c r="CE430" s="22"/>
      <c r="CF430" s="23"/>
      <c r="CG430" s="24"/>
      <c r="CH430" s="21"/>
      <c r="CI430" s="22"/>
      <c r="CJ430" s="23"/>
      <c r="CK430" s="24"/>
      <c r="CL430" s="21"/>
      <c r="CM430" s="22"/>
      <c r="CN430" s="23"/>
      <c r="CO430" s="24"/>
      <c r="CP430" s="21"/>
      <c r="CQ430" s="22"/>
      <c r="CR430" s="23"/>
      <c r="CS430" s="24"/>
      <c r="CT430" s="21"/>
      <c r="CU430" s="22"/>
      <c r="CV430" s="23"/>
      <c r="CW430" s="24"/>
      <c r="CX430" s="21"/>
      <c r="CY430" s="22"/>
      <c r="CZ430" s="23"/>
      <c r="DA430" s="24"/>
      <c r="DB430" s="21"/>
      <c r="DC430" s="22"/>
      <c r="DD430" s="23"/>
      <c r="DE430" s="24"/>
      <c r="DF430" s="21"/>
      <c r="DG430" s="22"/>
      <c r="DH430" s="23"/>
      <c r="DI430" s="24"/>
      <c r="DJ430" s="21"/>
      <c r="DK430" s="22"/>
      <c r="DL430" s="23"/>
      <c r="DM430" s="24"/>
      <c r="DN430" s="21"/>
      <c r="DO430" s="22"/>
      <c r="DP430" s="23"/>
      <c r="DQ430" s="24"/>
      <c r="DR430" s="21"/>
      <c r="DS430" s="22"/>
      <c r="DT430" s="23"/>
      <c r="DU430" s="24"/>
      <c r="DV430" s="21"/>
      <c r="DW430" s="22"/>
      <c r="DX430" s="23"/>
      <c r="DY430" s="24"/>
      <c r="DZ430" s="21"/>
      <c r="EA430" s="22"/>
      <c r="EB430" s="23"/>
      <c r="EC430" s="24"/>
      <c r="ED430" s="21"/>
      <c r="EE430" s="22"/>
      <c r="EF430" s="23"/>
      <c r="EG430" s="24"/>
      <c r="EH430" s="21"/>
      <c r="EI430" s="22"/>
      <c r="EJ430" s="23"/>
      <c r="EK430" s="24"/>
      <c r="EL430" s="21"/>
      <c r="EM430" s="22"/>
      <c r="EN430" s="23"/>
      <c r="EO430" s="24"/>
      <c r="EP430" s="21"/>
      <c r="EQ430" s="22"/>
      <c r="ER430" s="23"/>
      <c r="ES430" s="24"/>
      <c r="ET430" s="21"/>
      <c r="EU430" s="22"/>
      <c r="EV430" s="23"/>
      <c r="EW430" s="24"/>
      <c r="EX430" s="21"/>
    </row>
    <row r="431" spans="1:154" s="16" customFormat="1" ht="24.75" customHeight="1">
      <c r="A431" s="517"/>
      <c r="B431" s="590" t="s">
        <v>519</v>
      </c>
      <c r="C431" s="229" t="s">
        <v>923</v>
      </c>
      <c r="D431" s="229" t="s">
        <v>905</v>
      </c>
      <c r="E431" s="421" t="s">
        <v>288</v>
      </c>
      <c r="F431" s="161" t="s">
        <v>740</v>
      </c>
      <c r="G431" s="209"/>
      <c r="H431" s="209"/>
      <c r="I431" s="209"/>
      <c r="J431" s="209"/>
      <c r="K431" s="209"/>
      <c r="L431" s="588">
        <v>1</v>
      </c>
      <c r="M431" s="588"/>
      <c r="N431" s="230"/>
      <c r="O431" s="588"/>
      <c r="P431" s="588"/>
      <c r="Q431" s="9">
        <v>0</v>
      </c>
      <c r="R431" s="242" t="s">
        <v>532</v>
      </c>
      <c r="S431" s="209"/>
      <c r="T431" s="209"/>
      <c r="U431" s="588">
        <v>1</v>
      </c>
      <c r="V431" s="588"/>
      <c r="W431" s="230"/>
      <c r="X431" s="588"/>
      <c r="Y431" s="588"/>
      <c r="Z431" s="9">
        <v>0</v>
      </c>
      <c r="AA431" s="242" t="s">
        <v>532</v>
      </c>
      <c r="AB431" s="242"/>
      <c r="AC431" s="373">
        <v>1</v>
      </c>
      <c r="AD431" s="478"/>
      <c r="AE431" s="588">
        <v>1</v>
      </c>
      <c r="AF431" s="588"/>
      <c r="AG431" s="230"/>
      <c r="AH431" s="588"/>
      <c r="AI431" s="588"/>
      <c r="AJ431" s="588"/>
      <c r="AK431" s="588"/>
      <c r="AL431" s="9">
        <v>0</v>
      </c>
      <c r="AM431" s="242" t="s">
        <v>532</v>
      </c>
      <c r="AN431" s="373">
        <v>1</v>
      </c>
      <c r="AO431" s="478"/>
      <c r="AP431" s="588">
        <v>1</v>
      </c>
      <c r="AQ431" s="588"/>
      <c r="AR431" s="230"/>
      <c r="AS431" s="588"/>
      <c r="AT431" s="588"/>
      <c r="AU431" s="588"/>
      <c r="AV431" s="588"/>
      <c r="AW431" s="9">
        <v>0</v>
      </c>
      <c r="AX431" s="242" t="s">
        <v>532</v>
      </c>
      <c r="AY431" s="373"/>
      <c r="AZ431" s="373">
        <v>1</v>
      </c>
      <c r="BA431" s="588">
        <v>1</v>
      </c>
      <c r="BB431" s="588"/>
      <c r="BC431" s="230"/>
      <c r="BD431" s="588"/>
      <c r="BE431" s="588"/>
      <c r="BF431" s="588"/>
      <c r="BG431" s="588"/>
      <c r="BH431" s="9">
        <v>0</v>
      </c>
      <c r="BI431" s="242" t="s">
        <v>532</v>
      </c>
      <c r="BJ431" s="498"/>
      <c r="BK431" s="21"/>
      <c r="BL431" s="22"/>
      <c r="BM431" s="23"/>
      <c r="BN431" s="24"/>
      <c r="BO431" s="21"/>
      <c r="BP431" s="22"/>
      <c r="BQ431" s="23"/>
      <c r="BR431" s="24"/>
      <c r="BS431" s="21"/>
      <c r="BT431" s="22"/>
      <c r="BU431" s="23"/>
      <c r="BV431" s="24"/>
      <c r="BW431" s="21"/>
      <c r="BX431" s="23"/>
      <c r="BY431" s="24"/>
      <c r="BZ431" s="21"/>
      <c r="CA431" s="22"/>
      <c r="CB431" s="23"/>
      <c r="CC431" s="24"/>
      <c r="CD431" s="21"/>
      <c r="CE431" s="22"/>
      <c r="CF431" s="23"/>
      <c r="CG431" s="24"/>
      <c r="CH431" s="21"/>
      <c r="CI431" s="22"/>
      <c r="CJ431" s="23"/>
      <c r="CK431" s="24"/>
      <c r="CL431" s="21"/>
      <c r="CM431" s="22"/>
      <c r="CN431" s="23"/>
      <c r="CO431" s="24"/>
      <c r="CP431" s="21"/>
      <c r="CQ431" s="22"/>
      <c r="CR431" s="23"/>
      <c r="CS431" s="24"/>
      <c r="CT431" s="21"/>
      <c r="CU431" s="22"/>
      <c r="CV431" s="23"/>
      <c r="CW431" s="24"/>
      <c r="CX431" s="21"/>
      <c r="CY431" s="22"/>
      <c r="CZ431" s="23"/>
      <c r="DA431" s="24"/>
      <c r="DB431" s="21"/>
      <c r="DC431" s="22"/>
      <c r="DD431" s="23"/>
      <c r="DE431" s="24"/>
      <c r="DF431" s="21"/>
      <c r="DG431" s="22"/>
      <c r="DH431" s="23"/>
      <c r="DI431" s="24"/>
      <c r="DJ431" s="21"/>
      <c r="DK431" s="22"/>
      <c r="DL431" s="23"/>
      <c r="DM431" s="24"/>
      <c r="DN431" s="21"/>
      <c r="DO431" s="22"/>
      <c r="DP431" s="23"/>
      <c r="DQ431" s="24"/>
      <c r="DR431" s="21"/>
      <c r="DS431" s="22"/>
      <c r="DT431" s="23"/>
      <c r="DU431" s="24"/>
      <c r="DV431" s="21"/>
      <c r="DW431" s="22"/>
      <c r="DX431" s="23"/>
      <c r="DY431" s="24"/>
      <c r="DZ431" s="21"/>
      <c r="EA431" s="22"/>
      <c r="EB431" s="23"/>
      <c r="EC431" s="24"/>
      <c r="ED431" s="21"/>
      <c r="EE431" s="22"/>
      <c r="EF431" s="23"/>
      <c r="EG431" s="24"/>
      <c r="EH431" s="21"/>
      <c r="EI431" s="22"/>
      <c r="EJ431" s="23"/>
      <c r="EK431" s="24"/>
      <c r="EL431" s="21"/>
      <c r="EM431" s="22"/>
      <c r="EN431" s="23"/>
      <c r="EO431" s="24"/>
      <c r="EP431" s="21"/>
      <c r="EQ431" s="22"/>
      <c r="ER431" s="23"/>
      <c r="ES431" s="24"/>
      <c r="ET431" s="21"/>
      <c r="EU431" s="22"/>
      <c r="EV431" s="23"/>
      <c r="EW431" s="24"/>
      <c r="EX431" s="21"/>
    </row>
    <row r="432" spans="1:154" s="16" customFormat="1" ht="23.25" customHeight="1">
      <c r="A432" s="517"/>
      <c r="B432" s="590" t="s">
        <v>519</v>
      </c>
      <c r="C432" s="229" t="s">
        <v>924</v>
      </c>
      <c r="D432" s="229" t="s">
        <v>906</v>
      </c>
      <c r="E432" s="421" t="s">
        <v>557</v>
      </c>
      <c r="F432" s="161" t="s">
        <v>740</v>
      </c>
      <c r="G432" s="209"/>
      <c r="H432" s="209"/>
      <c r="I432" s="209"/>
      <c r="J432" s="209"/>
      <c r="K432" s="209"/>
      <c r="L432" s="588"/>
      <c r="M432" s="588">
        <v>15</v>
      </c>
      <c r="N432" s="230"/>
      <c r="O432" s="588"/>
      <c r="P432" s="588"/>
      <c r="Q432" s="230">
        <v>7.1199999999999999E-2</v>
      </c>
      <c r="R432" s="242" t="s">
        <v>41</v>
      </c>
      <c r="S432" s="209"/>
      <c r="T432" s="209"/>
      <c r="U432" s="588"/>
      <c r="V432" s="588">
        <v>15</v>
      </c>
      <c r="W432" s="230"/>
      <c r="X432" s="588"/>
      <c r="Y432" s="588"/>
      <c r="Z432" s="230">
        <v>7.1199999999999999E-2</v>
      </c>
      <c r="AA432" s="242" t="s">
        <v>41</v>
      </c>
      <c r="AB432" s="242"/>
      <c r="AC432" s="373">
        <v>15</v>
      </c>
      <c r="AD432" s="478"/>
      <c r="AE432" s="588"/>
      <c r="AF432" s="588">
        <v>15</v>
      </c>
      <c r="AG432" s="230"/>
      <c r="AH432" s="588"/>
      <c r="AI432" s="588"/>
      <c r="AJ432" s="588"/>
      <c r="AK432" s="588"/>
      <c r="AL432" s="230">
        <v>0.45950000000000002</v>
      </c>
      <c r="AM432" s="242" t="s">
        <v>41</v>
      </c>
      <c r="AN432" s="373">
        <v>15</v>
      </c>
      <c r="AO432" s="478"/>
      <c r="AP432" s="588"/>
      <c r="AQ432" s="588">
        <v>15</v>
      </c>
      <c r="AR432" s="230"/>
      <c r="AS432" s="588"/>
      <c r="AT432" s="588"/>
      <c r="AU432" s="588"/>
      <c r="AV432" s="588"/>
      <c r="AW432" s="230">
        <v>0.89400000000000002</v>
      </c>
      <c r="AX432" s="242" t="s">
        <v>41</v>
      </c>
      <c r="AY432" s="373"/>
      <c r="AZ432" s="373">
        <v>15</v>
      </c>
      <c r="BA432" s="588"/>
      <c r="BB432" s="588">
        <v>15</v>
      </c>
      <c r="BC432" s="230"/>
      <c r="BD432" s="588"/>
      <c r="BE432" s="588"/>
      <c r="BF432" s="588"/>
      <c r="BG432" s="588"/>
      <c r="BH432" s="230">
        <v>0.89400000000000002</v>
      </c>
      <c r="BI432" s="242" t="s">
        <v>41</v>
      </c>
      <c r="BJ432" s="498"/>
      <c r="BK432" s="21"/>
      <c r="BL432" s="22"/>
      <c r="BM432" s="23"/>
      <c r="BN432" s="24"/>
      <c r="BO432" s="21"/>
      <c r="BP432" s="22"/>
      <c r="BQ432" s="23"/>
      <c r="BR432" s="24"/>
      <c r="BS432" s="21"/>
      <c r="BT432" s="22"/>
      <c r="BU432" s="23"/>
      <c r="BV432" s="24"/>
      <c r="BW432" s="21"/>
      <c r="BX432" s="23"/>
      <c r="BY432" s="24"/>
      <c r="BZ432" s="21"/>
      <c r="CA432" s="22"/>
      <c r="CB432" s="23"/>
      <c r="CC432" s="24"/>
      <c r="CD432" s="21"/>
      <c r="CE432" s="22"/>
      <c r="CF432" s="23"/>
      <c r="CG432" s="24"/>
      <c r="CH432" s="21"/>
      <c r="CI432" s="22"/>
      <c r="CJ432" s="23"/>
      <c r="CK432" s="24"/>
      <c r="CL432" s="21"/>
      <c r="CM432" s="22"/>
      <c r="CN432" s="23"/>
      <c r="CO432" s="24"/>
      <c r="CP432" s="21"/>
      <c r="CQ432" s="22"/>
      <c r="CR432" s="23"/>
      <c r="CS432" s="24"/>
      <c r="CT432" s="21"/>
      <c r="CU432" s="22"/>
      <c r="CV432" s="23"/>
      <c r="CW432" s="24"/>
      <c r="CX432" s="21"/>
      <c r="CY432" s="22"/>
      <c r="CZ432" s="23"/>
      <c r="DA432" s="24"/>
      <c r="DB432" s="21"/>
      <c r="DC432" s="22"/>
      <c r="DD432" s="23"/>
      <c r="DE432" s="24"/>
      <c r="DF432" s="21"/>
      <c r="DG432" s="22"/>
      <c r="DH432" s="23"/>
      <c r="DI432" s="24"/>
      <c r="DJ432" s="21"/>
      <c r="DK432" s="22"/>
      <c r="DL432" s="23"/>
      <c r="DM432" s="24"/>
      <c r="DN432" s="21"/>
      <c r="DO432" s="22"/>
      <c r="DP432" s="23"/>
      <c r="DQ432" s="24"/>
      <c r="DR432" s="21"/>
      <c r="DS432" s="22"/>
      <c r="DT432" s="23"/>
      <c r="DU432" s="24"/>
      <c r="DV432" s="21"/>
      <c r="DW432" s="22"/>
      <c r="DX432" s="23"/>
      <c r="DY432" s="24"/>
      <c r="DZ432" s="21"/>
      <c r="EA432" s="22"/>
      <c r="EB432" s="23"/>
      <c r="EC432" s="24"/>
      <c r="ED432" s="21"/>
      <c r="EE432" s="22"/>
      <c r="EF432" s="23"/>
      <c r="EG432" s="24"/>
      <c r="EH432" s="21"/>
      <c r="EI432" s="22"/>
      <c r="EJ432" s="23"/>
      <c r="EK432" s="24"/>
      <c r="EL432" s="21"/>
      <c r="EM432" s="22"/>
      <c r="EN432" s="23"/>
      <c r="EO432" s="24"/>
      <c r="EP432" s="21"/>
      <c r="EQ432" s="22"/>
      <c r="ER432" s="23"/>
      <c r="ES432" s="24"/>
      <c r="ET432" s="21"/>
      <c r="EU432" s="22"/>
      <c r="EV432" s="23"/>
      <c r="EW432" s="24"/>
      <c r="EX432" s="21"/>
    </row>
    <row r="433" spans="1:154" s="16" customFormat="1" ht="24" hidden="1" customHeight="1">
      <c r="A433" s="517"/>
      <c r="B433" s="590" t="s">
        <v>519</v>
      </c>
      <c r="C433" s="229" t="s">
        <v>925</v>
      </c>
      <c r="D433" s="229" t="s">
        <v>819</v>
      </c>
      <c r="E433" s="229" t="s">
        <v>203</v>
      </c>
      <c r="F433" s="161" t="s">
        <v>740</v>
      </c>
      <c r="G433" s="209"/>
      <c r="H433" s="209"/>
      <c r="I433" s="209"/>
      <c r="J433" s="209"/>
      <c r="K433" s="209"/>
      <c r="L433" s="588"/>
      <c r="M433" s="588">
        <v>13</v>
      </c>
      <c r="N433" s="230"/>
      <c r="O433" s="588"/>
      <c r="P433" s="588"/>
      <c r="Q433" s="230">
        <v>0.46409999999999996</v>
      </c>
      <c r="R433" s="242" t="s">
        <v>41</v>
      </c>
      <c r="S433" s="209"/>
      <c r="T433" s="209"/>
      <c r="U433" s="588"/>
      <c r="V433" s="588">
        <v>13</v>
      </c>
      <c r="W433" s="230"/>
      <c r="X433" s="588"/>
      <c r="Y433" s="588"/>
      <c r="Z433" s="230">
        <v>0.46409999999999996</v>
      </c>
      <c r="AA433" s="242" t="s">
        <v>41</v>
      </c>
      <c r="AB433" s="242"/>
      <c r="AC433" s="373">
        <v>13</v>
      </c>
      <c r="AD433" s="478"/>
      <c r="AE433" s="588"/>
      <c r="AF433" s="588"/>
      <c r="AG433" s="588">
        <v>13</v>
      </c>
      <c r="AH433" s="588"/>
      <c r="AI433" s="588"/>
      <c r="AJ433" s="588"/>
      <c r="AK433" s="588"/>
      <c r="AL433" s="230">
        <v>1</v>
      </c>
      <c r="AM433" s="242" t="s">
        <v>668</v>
      </c>
      <c r="AN433" s="373">
        <v>13</v>
      </c>
      <c r="AO433" s="478"/>
      <c r="AP433" s="588"/>
      <c r="AQ433" s="588"/>
      <c r="AR433" s="588">
        <v>13</v>
      </c>
      <c r="AS433" s="588"/>
      <c r="AT433" s="588"/>
      <c r="AU433" s="588"/>
      <c r="AV433" s="588"/>
      <c r="AW433" s="230">
        <v>1</v>
      </c>
      <c r="AX433" s="242" t="s">
        <v>668</v>
      </c>
      <c r="AY433" s="373"/>
      <c r="AZ433" s="373"/>
      <c r="BA433" s="588"/>
      <c r="BB433" s="588"/>
      <c r="BC433" s="588"/>
      <c r="BD433" s="588"/>
      <c r="BE433" s="588"/>
      <c r="BF433" s="588"/>
      <c r="BG433" s="588"/>
      <c r="BH433" s="230">
        <v>1</v>
      </c>
      <c r="BI433" s="242" t="s">
        <v>668</v>
      </c>
      <c r="BJ433" s="498"/>
      <c r="BK433" s="21"/>
      <c r="BL433" s="22"/>
      <c r="BM433" s="23"/>
      <c r="BN433" s="24"/>
      <c r="BO433" s="21"/>
      <c r="BP433" s="22"/>
      <c r="BQ433" s="23"/>
      <c r="BR433" s="24"/>
      <c r="BS433" s="21"/>
      <c r="BT433" s="22"/>
      <c r="BU433" s="23"/>
      <c r="BV433" s="24"/>
      <c r="BW433" s="21"/>
      <c r="BX433" s="23"/>
      <c r="BY433" s="24"/>
      <c r="BZ433" s="21"/>
      <c r="CA433" s="22"/>
      <c r="CB433" s="23"/>
      <c r="CC433" s="24"/>
      <c r="CD433" s="21"/>
      <c r="CE433" s="22"/>
      <c r="CF433" s="23"/>
      <c r="CG433" s="24"/>
      <c r="CH433" s="21"/>
      <c r="CI433" s="22"/>
      <c r="CJ433" s="23"/>
      <c r="CK433" s="24"/>
      <c r="CL433" s="21"/>
      <c r="CM433" s="22"/>
      <c r="CN433" s="23"/>
      <c r="CO433" s="24"/>
      <c r="CP433" s="21"/>
      <c r="CQ433" s="22"/>
      <c r="CR433" s="23"/>
      <c r="CS433" s="24"/>
      <c r="CT433" s="21"/>
      <c r="CU433" s="22"/>
      <c r="CV433" s="23"/>
      <c r="CW433" s="24"/>
      <c r="CX433" s="21"/>
      <c r="CY433" s="22"/>
      <c r="CZ433" s="23"/>
      <c r="DA433" s="24"/>
      <c r="DB433" s="21"/>
      <c r="DC433" s="22"/>
      <c r="DD433" s="23"/>
      <c r="DE433" s="24"/>
      <c r="DF433" s="21"/>
      <c r="DG433" s="22"/>
      <c r="DH433" s="23"/>
      <c r="DI433" s="24"/>
      <c r="DJ433" s="21"/>
      <c r="DK433" s="22"/>
      <c r="DL433" s="23"/>
      <c r="DM433" s="24"/>
      <c r="DN433" s="21"/>
      <c r="DO433" s="22"/>
      <c r="DP433" s="23"/>
      <c r="DQ433" s="24"/>
      <c r="DR433" s="21"/>
      <c r="DS433" s="22"/>
      <c r="DT433" s="23"/>
      <c r="DU433" s="24"/>
      <c r="DV433" s="21"/>
      <c r="DW433" s="22"/>
      <c r="DX433" s="23"/>
      <c r="DY433" s="24"/>
      <c r="DZ433" s="21"/>
      <c r="EA433" s="22"/>
      <c r="EB433" s="23"/>
      <c r="EC433" s="24"/>
      <c r="ED433" s="21"/>
      <c r="EE433" s="22"/>
      <c r="EF433" s="23"/>
      <c r="EG433" s="24"/>
      <c r="EH433" s="21"/>
      <c r="EI433" s="22"/>
      <c r="EJ433" s="23"/>
      <c r="EK433" s="24"/>
      <c r="EL433" s="21"/>
      <c r="EM433" s="22"/>
      <c r="EN433" s="23"/>
      <c r="EO433" s="24"/>
      <c r="EP433" s="21"/>
      <c r="EQ433" s="22"/>
      <c r="ER433" s="23"/>
      <c r="ES433" s="24"/>
      <c r="ET433" s="21"/>
      <c r="EU433" s="22"/>
      <c r="EV433" s="23"/>
      <c r="EW433" s="24"/>
      <c r="EX433" s="21"/>
    </row>
    <row r="434" spans="1:154" s="16" customFormat="1" ht="22.5" hidden="1" customHeight="1">
      <c r="A434" s="517"/>
      <c r="B434" s="590" t="s">
        <v>519</v>
      </c>
      <c r="C434" s="229" t="s">
        <v>907</v>
      </c>
      <c r="D434" s="229" t="s">
        <v>908</v>
      </c>
      <c r="E434" s="229" t="s">
        <v>558</v>
      </c>
      <c r="F434" s="161" t="s">
        <v>740</v>
      </c>
      <c r="G434" s="209"/>
      <c r="H434" s="209"/>
      <c r="I434" s="209"/>
      <c r="J434" s="209"/>
      <c r="K434" s="209"/>
      <c r="L434" s="588"/>
      <c r="M434" s="588">
        <v>14</v>
      </c>
      <c r="N434" s="230"/>
      <c r="O434" s="588"/>
      <c r="P434" s="588"/>
      <c r="Q434" s="230">
        <v>0.40509999999999996</v>
      </c>
      <c r="R434" s="242" t="s">
        <v>41</v>
      </c>
      <c r="S434" s="209"/>
      <c r="T434" s="209"/>
      <c r="U434" s="588"/>
      <c r="V434" s="588">
        <v>14</v>
      </c>
      <c r="W434" s="230"/>
      <c r="X434" s="588"/>
      <c r="Y434" s="588"/>
      <c r="Z434" s="230">
        <v>0.40509999999999996</v>
      </c>
      <c r="AA434" s="242" t="s">
        <v>41</v>
      </c>
      <c r="AB434" s="242"/>
      <c r="AC434" s="373">
        <v>14</v>
      </c>
      <c r="AD434" s="478"/>
      <c r="AE434" s="588"/>
      <c r="AF434" s="588">
        <v>14</v>
      </c>
      <c r="AG434" s="230"/>
      <c r="AH434" s="588"/>
      <c r="AI434" s="588"/>
      <c r="AJ434" s="588"/>
      <c r="AK434" s="588"/>
      <c r="AL434" s="230">
        <v>0.84460000000000002</v>
      </c>
      <c r="AM434" s="242" t="s">
        <v>41</v>
      </c>
      <c r="AN434" s="373">
        <v>14</v>
      </c>
      <c r="AO434" s="478"/>
      <c r="AP434" s="588"/>
      <c r="AQ434" s="588"/>
      <c r="AR434" s="588">
        <v>14</v>
      </c>
      <c r="AS434" s="588"/>
      <c r="AT434" s="588"/>
      <c r="AU434" s="588"/>
      <c r="AV434" s="588"/>
      <c r="AW434" s="230">
        <v>1</v>
      </c>
      <c r="AX434" s="242" t="s">
        <v>668</v>
      </c>
      <c r="AY434" s="373"/>
      <c r="AZ434" s="373"/>
      <c r="BA434" s="588"/>
      <c r="BB434" s="588"/>
      <c r="BC434" s="588"/>
      <c r="BD434" s="588"/>
      <c r="BE434" s="588"/>
      <c r="BF434" s="588"/>
      <c r="BG434" s="588"/>
      <c r="BH434" s="230">
        <v>1</v>
      </c>
      <c r="BI434" s="242" t="s">
        <v>668</v>
      </c>
      <c r="BJ434" s="498"/>
      <c r="BK434" s="21"/>
      <c r="BL434" s="22"/>
      <c r="BM434" s="23"/>
      <c r="BN434" s="24"/>
      <c r="BO434" s="21"/>
      <c r="BP434" s="22"/>
      <c r="BQ434" s="23"/>
      <c r="BR434" s="24"/>
      <c r="BS434" s="21"/>
      <c r="BT434" s="22"/>
      <c r="BU434" s="23"/>
      <c r="BV434" s="24"/>
      <c r="BW434" s="21"/>
      <c r="BX434" s="23"/>
      <c r="BY434" s="24"/>
      <c r="BZ434" s="21"/>
      <c r="CA434" s="22"/>
      <c r="CB434" s="23"/>
      <c r="CC434" s="24"/>
      <c r="CD434" s="21"/>
      <c r="CE434" s="22"/>
      <c r="CF434" s="23"/>
      <c r="CG434" s="24"/>
      <c r="CH434" s="21"/>
      <c r="CI434" s="22"/>
      <c r="CJ434" s="23"/>
      <c r="CK434" s="24"/>
      <c r="CL434" s="21"/>
      <c r="CM434" s="22"/>
      <c r="CN434" s="23"/>
      <c r="CO434" s="24"/>
      <c r="CP434" s="21"/>
      <c r="CQ434" s="22"/>
      <c r="CR434" s="23"/>
      <c r="CS434" s="24"/>
      <c r="CT434" s="21"/>
      <c r="CU434" s="22"/>
      <c r="CV434" s="23"/>
      <c r="CW434" s="24"/>
      <c r="CX434" s="21"/>
      <c r="CY434" s="22"/>
      <c r="CZ434" s="23"/>
      <c r="DA434" s="24"/>
      <c r="DB434" s="21"/>
      <c r="DC434" s="22"/>
      <c r="DD434" s="23"/>
      <c r="DE434" s="24"/>
      <c r="DF434" s="21"/>
      <c r="DG434" s="22"/>
      <c r="DH434" s="23"/>
      <c r="DI434" s="24"/>
      <c r="DJ434" s="21"/>
      <c r="DK434" s="22"/>
      <c r="DL434" s="23"/>
      <c r="DM434" s="24"/>
      <c r="DN434" s="21"/>
      <c r="DO434" s="22"/>
      <c r="DP434" s="23"/>
      <c r="DQ434" s="24"/>
      <c r="DR434" s="21"/>
      <c r="DS434" s="22"/>
      <c r="DT434" s="23"/>
      <c r="DU434" s="24"/>
      <c r="DV434" s="21"/>
      <c r="DW434" s="22"/>
      <c r="DX434" s="23"/>
      <c r="DY434" s="24"/>
      <c r="DZ434" s="21"/>
      <c r="EA434" s="22"/>
      <c r="EB434" s="23"/>
      <c r="EC434" s="24"/>
      <c r="ED434" s="21"/>
      <c r="EE434" s="22"/>
      <c r="EF434" s="23"/>
      <c r="EG434" s="24"/>
      <c r="EH434" s="21"/>
      <c r="EI434" s="22"/>
      <c r="EJ434" s="23"/>
      <c r="EK434" s="24"/>
      <c r="EL434" s="21"/>
      <c r="EM434" s="22"/>
      <c r="EN434" s="23"/>
      <c r="EO434" s="24"/>
      <c r="EP434" s="21"/>
      <c r="EQ434" s="22"/>
      <c r="ER434" s="23"/>
      <c r="ES434" s="24"/>
      <c r="ET434" s="21"/>
      <c r="EU434" s="22"/>
      <c r="EV434" s="23"/>
      <c r="EW434" s="24"/>
      <c r="EX434" s="21"/>
    </row>
    <row r="435" spans="1:154" s="16" customFormat="1" ht="22.5">
      <c r="A435" s="517"/>
      <c r="B435" s="590" t="s">
        <v>519</v>
      </c>
      <c r="C435" s="229" t="s">
        <v>909</v>
      </c>
      <c r="D435" s="229" t="s">
        <v>798</v>
      </c>
      <c r="E435" s="229" t="s">
        <v>213</v>
      </c>
      <c r="F435" s="161" t="s">
        <v>740</v>
      </c>
      <c r="G435" s="209"/>
      <c r="H435" s="209"/>
      <c r="I435" s="209"/>
      <c r="J435" s="209"/>
      <c r="K435" s="209"/>
      <c r="L435" s="588"/>
      <c r="M435" s="588">
        <v>39</v>
      </c>
      <c r="N435" s="230"/>
      <c r="O435" s="588"/>
      <c r="P435" s="588"/>
      <c r="Q435" s="230">
        <v>0.41689999999999999</v>
      </c>
      <c r="R435" s="242" t="s">
        <v>41</v>
      </c>
      <c r="S435" s="209"/>
      <c r="T435" s="209"/>
      <c r="U435" s="588"/>
      <c r="V435" s="588">
        <v>39</v>
      </c>
      <c r="W435" s="230"/>
      <c r="X435" s="588"/>
      <c r="Y435" s="588"/>
      <c r="Z435" s="230">
        <v>0.41689999999999999</v>
      </c>
      <c r="AA435" s="242" t="s">
        <v>41</v>
      </c>
      <c r="AB435" s="242"/>
      <c r="AC435" s="373">
        <v>39</v>
      </c>
      <c r="AD435" s="478"/>
      <c r="AE435" s="588"/>
      <c r="AF435" s="588">
        <v>39</v>
      </c>
      <c r="AG435" s="230"/>
      <c r="AH435" s="588"/>
      <c r="AI435" s="588"/>
      <c r="AJ435" s="588"/>
      <c r="AK435" s="588"/>
      <c r="AL435" s="230">
        <v>0.78190000000000004</v>
      </c>
      <c r="AM435" s="242" t="s">
        <v>41</v>
      </c>
      <c r="AN435" s="373">
        <v>39</v>
      </c>
      <c r="AO435" s="478"/>
      <c r="AP435" s="588"/>
      <c r="AQ435" s="588"/>
      <c r="AR435" s="230"/>
      <c r="AS435" s="588"/>
      <c r="AT435" s="588">
        <v>39</v>
      </c>
      <c r="AU435" s="588"/>
      <c r="AV435" s="588"/>
      <c r="AW435" s="230">
        <v>0.86890000000000001</v>
      </c>
      <c r="AX435" s="242" t="s">
        <v>1010</v>
      </c>
      <c r="AY435" s="373"/>
      <c r="AZ435" s="373">
        <v>39</v>
      </c>
      <c r="BA435" s="588"/>
      <c r="BB435" s="588"/>
      <c r="BC435" s="230"/>
      <c r="BD435" s="588"/>
      <c r="BE435" s="588">
        <v>39</v>
      </c>
      <c r="BF435" s="588"/>
      <c r="BG435" s="588"/>
      <c r="BH435" s="230">
        <v>0.88939999999999997</v>
      </c>
      <c r="BI435" s="242" t="s">
        <v>1010</v>
      </c>
      <c r="BJ435" s="621" t="s">
        <v>1382</v>
      </c>
      <c r="BK435" s="21"/>
      <c r="BL435" s="22"/>
      <c r="BM435" s="23"/>
      <c r="BN435" s="24"/>
      <c r="BO435" s="21"/>
      <c r="BP435" s="22"/>
      <c r="BQ435" s="23"/>
      <c r="BR435" s="24"/>
      <c r="BS435" s="21"/>
      <c r="BT435" s="22"/>
      <c r="BU435" s="23"/>
      <c r="BV435" s="24"/>
      <c r="BW435" s="21"/>
      <c r="BX435" s="23"/>
      <c r="BY435" s="24"/>
      <c r="BZ435" s="21"/>
      <c r="CA435" s="22"/>
      <c r="CB435" s="23"/>
      <c r="CC435" s="24"/>
      <c r="CD435" s="21"/>
      <c r="CE435" s="22"/>
      <c r="CF435" s="23"/>
      <c r="CG435" s="24"/>
      <c r="CH435" s="21"/>
      <c r="CI435" s="22"/>
      <c r="CJ435" s="23"/>
      <c r="CK435" s="24"/>
      <c r="CL435" s="21"/>
      <c r="CM435" s="22"/>
      <c r="CN435" s="23"/>
      <c r="CO435" s="24"/>
      <c r="CP435" s="21"/>
      <c r="CQ435" s="22"/>
      <c r="CR435" s="23"/>
      <c r="CS435" s="24"/>
      <c r="CT435" s="21"/>
      <c r="CU435" s="22"/>
      <c r="CV435" s="23"/>
      <c r="CW435" s="24"/>
      <c r="CX435" s="21"/>
      <c r="CY435" s="22"/>
      <c r="CZ435" s="23"/>
      <c r="DA435" s="24"/>
      <c r="DB435" s="21"/>
      <c r="DC435" s="22"/>
      <c r="DD435" s="23"/>
      <c r="DE435" s="24"/>
      <c r="DF435" s="21"/>
      <c r="DG435" s="22"/>
      <c r="DH435" s="23"/>
      <c r="DI435" s="24"/>
      <c r="DJ435" s="21"/>
      <c r="DK435" s="22"/>
      <c r="DL435" s="23"/>
      <c r="DM435" s="24"/>
      <c r="DN435" s="21"/>
      <c r="DO435" s="22"/>
      <c r="DP435" s="23"/>
      <c r="DQ435" s="24"/>
      <c r="DR435" s="21"/>
      <c r="DS435" s="22"/>
      <c r="DT435" s="23"/>
      <c r="DU435" s="24"/>
      <c r="DV435" s="21"/>
      <c r="DW435" s="22"/>
      <c r="DX435" s="23"/>
      <c r="DY435" s="24"/>
      <c r="DZ435" s="21"/>
      <c r="EA435" s="22"/>
      <c r="EB435" s="23"/>
      <c r="EC435" s="24"/>
      <c r="ED435" s="21"/>
      <c r="EE435" s="22"/>
      <c r="EF435" s="23"/>
      <c r="EG435" s="24"/>
      <c r="EH435" s="21"/>
      <c r="EI435" s="22"/>
      <c r="EJ435" s="23"/>
      <c r="EK435" s="24"/>
      <c r="EL435" s="21"/>
      <c r="EM435" s="22"/>
      <c r="EN435" s="23"/>
      <c r="EO435" s="24"/>
      <c r="EP435" s="21"/>
      <c r="EQ435" s="22"/>
      <c r="ER435" s="23"/>
      <c r="ES435" s="24"/>
      <c r="ET435" s="21"/>
      <c r="EU435" s="22"/>
      <c r="EV435" s="23"/>
      <c r="EW435" s="24"/>
      <c r="EX435" s="21"/>
    </row>
    <row r="436" spans="1:154" s="16" customFormat="1" ht="22.5" hidden="1">
      <c r="A436" s="517"/>
      <c r="B436" s="590" t="s">
        <v>519</v>
      </c>
      <c r="C436" s="229" t="s">
        <v>932</v>
      </c>
      <c r="D436" s="229" t="s">
        <v>905</v>
      </c>
      <c r="E436" s="229" t="s">
        <v>222</v>
      </c>
      <c r="F436" s="161" t="s">
        <v>740</v>
      </c>
      <c r="G436" s="209"/>
      <c r="H436" s="209"/>
      <c r="I436" s="209"/>
      <c r="J436" s="209"/>
      <c r="K436" s="209"/>
      <c r="L436" s="588"/>
      <c r="M436" s="588">
        <v>38</v>
      </c>
      <c r="N436" s="230"/>
      <c r="O436" s="588"/>
      <c r="P436" s="588"/>
      <c r="Q436" s="230">
        <v>0.45</v>
      </c>
      <c r="R436" s="242" t="s">
        <v>41</v>
      </c>
      <c r="S436" s="209"/>
      <c r="T436" s="209"/>
      <c r="U436" s="588"/>
      <c r="V436" s="588">
        <v>38</v>
      </c>
      <c r="W436" s="230"/>
      <c r="X436" s="588"/>
      <c r="Y436" s="588"/>
      <c r="Z436" s="230">
        <v>0.45</v>
      </c>
      <c r="AA436" s="242" t="s">
        <v>41</v>
      </c>
      <c r="AB436" s="242"/>
      <c r="AC436" s="373">
        <v>38</v>
      </c>
      <c r="AD436" s="478"/>
      <c r="AE436" s="588"/>
      <c r="AF436" s="588"/>
      <c r="AG436" s="588">
        <v>38</v>
      </c>
      <c r="AH436" s="588"/>
      <c r="AI436" s="588"/>
      <c r="AJ436" s="588"/>
      <c r="AK436" s="588"/>
      <c r="AL436" s="230">
        <v>1</v>
      </c>
      <c r="AM436" s="242" t="s">
        <v>668</v>
      </c>
      <c r="AN436" s="373">
        <v>38</v>
      </c>
      <c r="AO436" s="478"/>
      <c r="AP436" s="588"/>
      <c r="AQ436" s="588"/>
      <c r="AR436" s="588">
        <v>38</v>
      </c>
      <c r="AS436" s="588"/>
      <c r="AT436" s="588"/>
      <c r="AU436" s="588"/>
      <c r="AV436" s="588"/>
      <c r="AW436" s="230">
        <v>1</v>
      </c>
      <c r="AX436" s="242" t="s">
        <v>668</v>
      </c>
      <c r="AY436" s="373"/>
      <c r="AZ436" s="373"/>
      <c r="BA436" s="588"/>
      <c r="BB436" s="588"/>
      <c r="BC436" s="588"/>
      <c r="BD436" s="588"/>
      <c r="BE436" s="588"/>
      <c r="BF436" s="588"/>
      <c r="BG436" s="588"/>
      <c r="BH436" s="230">
        <v>1</v>
      </c>
      <c r="BI436" s="242" t="s">
        <v>668</v>
      </c>
      <c r="BJ436" s="498"/>
      <c r="BK436" s="21"/>
      <c r="BL436" s="22"/>
      <c r="BM436" s="23"/>
      <c r="BN436" s="24"/>
      <c r="BO436" s="21"/>
      <c r="BP436" s="22"/>
      <c r="BQ436" s="23"/>
      <c r="BR436" s="24"/>
      <c r="BS436" s="21"/>
      <c r="BT436" s="22"/>
      <c r="BU436" s="23"/>
      <c r="BV436" s="24"/>
      <c r="BW436" s="21"/>
      <c r="BX436" s="23"/>
      <c r="BY436" s="24"/>
      <c r="BZ436" s="21"/>
      <c r="CA436" s="22"/>
      <c r="CB436" s="23"/>
      <c r="CC436" s="24"/>
      <c r="CD436" s="21"/>
      <c r="CE436" s="22"/>
      <c r="CF436" s="23"/>
      <c r="CG436" s="24"/>
      <c r="CH436" s="21"/>
      <c r="CI436" s="22"/>
      <c r="CJ436" s="23"/>
      <c r="CK436" s="24"/>
      <c r="CL436" s="21"/>
      <c r="CM436" s="22"/>
      <c r="CN436" s="23"/>
      <c r="CO436" s="24"/>
      <c r="CP436" s="21"/>
      <c r="CQ436" s="22"/>
      <c r="CR436" s="23"/>
      <c r="CS436" s="24"/>
      <c r="CT436" s="21"/>
      <c r="CU436" s="22"/>
      <c r="CV436" s="23"/>
      <c r="CW436" s="24"/>
      <c r="CX436" s="21"/>
      <c r="CY436" s="22"/>
      <c r="CZ436" s="23"/>
      <c r="DA436" s="24"/>
      <c r="DB436" s="21"/>
      <c r="DC436" s="22"/>
      <c r="DD436" s="23"/>
      <c r="DE436" s="24"/>
      <c r="DF436" s="21"/>
      <c r="DG436" s="22"/>
      <c r="DH436" s="23"/>
      <c r="DI436" s="24"/>
      <c r="DJ436" s="21"/>
      <c r="DK436" s="22"/>
      <c r="DL436" s="23"/>
      <c r="DM436" s="24"/>
      <c r="DN436" s="21"/>
      <c r="DO436" s="22"/>
      <c r="DP436" s="23"/>
      <c r="DQ436" s="24"/>
      <c r="DR436" s="21"/>
      <c r="DS436" s="22"/>
      <c r="DT436" s="23"/>
      <c r="DU436" s="24"/>
      <c r="DV436" s="21"/>
      <c r="DW436" s="22"/>
      <c r="DX436" s="23"/>
      <c r="DY436" s="24"/>
      <c r="DZ436" s="21"/>
      <c r="EA436" s="22"/>
      <c r="EB436" s="23"/>
      <c r="EC436" s="24"/>
      <c r="ED436" s="21"/>
      <c r="EE436" s="22"/>
      <c r="EF436" s="23"/>
      <c r="EG436" s="24"/>
      <c r="EH436" s="21"/>
      <c r="EI436" s="22"/>
      <c r="EJ436" s="23"/>
      <c r="EK436" s="24"/>
      <c r="EL436" s="21"/>
      <c r="EM436" s="22"/>
      <c r="EN436" s="23"/>
      <c r="EO436" s="24"/>
      <c r="EP436" s="21"/>
      <c r="EQ436" s="22"/>
      <c r="ER436" s="23"/>
      <c r="ES436" s="24"/>
      <c r="ET436" s="21"/>
      <c r="EU436" s="22"/>
      <c r="EV436" s="23"/>
      <c r="EW436" s="24"/>
      <c r="EX436" s="21"/>
    </row>
    <row r="437" spans="1:154" s="16" customFormat="1" ht="22.5" hidden="1">
      <c r="A437" s="517"/>
      <c r="B437" s="590" t="s">
        <v>519</v>
      </c>
      <c r="C437" s="229" t="s">
        <v>926</v>
      </c>
      <c r="D437" s="229" t="s">
        <v>905</v>
      </c>
      <c r="E437" s="229" t="s">
        <v>222</v>
      </c>
      <c r="F437" s="161" t="s">
        <v>742</v>
      </c>
      <c r="G437" s="209"/>
      <c r="H437" s="209"/>
      <c r="I437" s="209"/>
      <c r="J437" s="209"/>
      <c r="K437" s="209"/>
      <c r="L437" s="209">
        <v>12</v>
      </c>
      <c r="M437" s="230"/>
      <c r="N437" s="230"/>
      <c r="O437" s="209"/>
      <c r="P437" s="209"/>
      <c r="Q437" s="230">
        <v>0</v>
      </c>
      <c r="R437" s="242" t="s">
        <v>532</v>
      </c>
      <c r="S437" s="209"/>
      <c r="T437" s="209"/>
      <c r="U437" s="209">
        <v>12</v>
      </c>
      <c r="V437" s="230"/>
      <c r="W437" s="230"/>
      <c r="X437" s="209"/>
      <c r="Y437" s="209"/>
      <c r="Z437" s="230">
        <v>0</v>
      </c>
      <c r="AA437" s="242" t="s">
        <v>532</v>
      </c>
      <c r="AB437" s="242"/>
      <c r="AC437" s="373">
        <v>12</v>
      </c>
      <c r="AD437" s="478"/>
      <c r="AE437" s="209"/>
      <c r="AF437" s="209">
        <v>12</v>
      </c>
      <c r="AG437" s="230"/>
      <c r="AH437" s="209"/>
      <c r="AI437" s="209"/>
      <c r="AJ437" s="209"/>
      <c r="AK437" s="209"/>
      <c r="AL437" s="230">
        <v>0.75819999999999999</v>
      </c>
      <c r="AM437" s="242" t="s">
        <v>41</v>
      </c>
      <c r="AN437" s="373">
        <v>12</v>
      </c>
      <c r="AO437" s="478"/>
      <c r="AP437" s="209"/>
      <c r="AQ437" s="209"/>
      <c r="AR437" s="209">
        <v>12</v>
      </c>
      <c r="AS437" s="209"/>
      <c r="AT437" s="209"/>
      <c r="AU437" s="209"/>
      <c r="AV437" s="209"/>
      <c r="AW437" s="230">
        <v>1</v>
      </c>
      <c r="AX437" s="242" t="s">
        <v>668</v>
      </c>
      <c r="AY437" s="373"/>
      <c r="AZ437" s="373"/>
      <c r="BA437" s="209"/>
      <c r="BB437" s="209"/>
      <c r="BC437" s="209"/>
      <c r="BD437" s="209"/>
      <c r="BE437" s="209"/>
      <c r="BF437" s="209"/>
      <c r="BG437" s="209"/>
      <c r="BH437" s="230">
        <v>1</v>
      </c>
      <c r="BI437" s="242" t="s">
        <v>668</v>
      </c>
      <c r="BJ437" s="498"/>
      <c r="BK437" s="21"/>
      <c r="BL437" s="22"/>
      <c r="BM437" s="23"/>
      <c r="BN437" s="24"/>
      <c r="BO437" s="21"/>
      <c r="BP437" s="22"/>
      <c r="BQ437" s="23"/>
      <c r="BR437" s="24"/>
      <c r="BS437" s="21"/>
      <c r="BT437" s="22"/>
      <c r="BU437" s="23"/>
      <c r="BV437" s="24"/>
      <c r="BW437" s="21"/>
      <c r="BX437" s="23"/>
      <c r="BY437" s="24"/>
      <c r="BZ437" s="21"/>
      <c r="CA437" s="22"/>
      <c r="CB437" s="23"/>
      <c r="CC437" s="24"/>
      <c r="CD437" s="21"/>
      <c r="CE437" s="22"/>
      <c r="CF437" s="23"/>
      <c r="CG437" s="24"/>
      <c r="CH437" s="21"/>
      <c r="CI437" s="22"/>
      <c r="CJ437" s="23"/>
      <c r="CK437" s="24"/>
      <c r="CL437" s="21"/>
      <c r="CM437" s="22"/>
      <c r="CN437" s="23"/>
      <c r="CO437" s="24"/>
      <c r="CP437" s="21"/>
      <c r="CQ437" s="22"/>
      <c r="CR437" s="23"/>
      <c r="CS437" s="24"/>
      <c r="CT437" s="21"/>
      <c r="CU437" s="22"/>
      <c r="CV437" s="23"/>
      <c r="CW437" s="24"/>
      <c r="CX437" s="21"/>
      <c r="CY437" s="22"/>
      <c r="CZ437" s="23"/>
      <c r="DA437" s="24"/>
      <c r="DB437" s="21"/>
      <c r="DC437" s="22"/>
      <c r="DD437" s="23"/>
      <c r="DE437" s="24"/>
      <c r="DF437" s="21"/>
      <c r="DG437" s="22"/>
      <c r="DH437" s="23"/>
      <c r="DI437" s="24"/>
      <c r="DJ437" s="21"/>
      <c r="DK437" s="22"/>
      <c r="DL437" s="23"/>
      <c r="DM437" s="24"/>
      <c r="DN437" s="21"/>
      <c r="DO437" s="22"/>
      <c r="DP437" s="23"/>
      <c r="DQ437" s="24"/>
      <c r="DR437" s="21"/>
      <c r="DS437" s="22"/>
      <c r="DT437" s="23"/>
      <c r="DU437" s="24"/>
      <c r="DV437" s="21"/>
      <c r="DW437" s="22"/>
      <c r="DX437" s="23"/>
      <c r="DY437" s="24"/>
      <c r="DZ437" s="21"/>
      <c r="EA437" s="22"/>
      <c r="EB437" s="23"/>
      <c r="EC437" s="24"/>
      <c r="ED437" s="21"/>
      <c r="EE437" s="22"/>
      <c r="EF437" s="23"/>
      <c r="EG437" s="24"/>
      <c r="EH437" s="21"/>
      <c r="EI437" s="22"/>
      <c r="EJ437" s="23"/>
      <c r="EK437" s="24"/>
      <c r="EL437" s="21"/>
      <c r="EM437" s="22"/>
      <c r="EN437" s="23"/>
      <c r="EO437" s="24"/>
      <c r="EP437" s="21"/>
      <c r="EQ437" s="22"/>
      <c r="ER437" s="23"/>
      <c r="ES437" s="24"/>
      <c r="ET437" s="21"/>
      <c r="EU437" s="22"/>
      <c r="EV437" s="23"/>
      <c r="EW437" s="24"/>
      <c r="EX437" s="21"/>
    </row>
    <row r="438" spans="1:154" s="16" customFormat="1" ht="24" hidden="1" customHeight="1">
      <c r="A438" s="517"/>
      <c r="B438" s="590" t="s">
        <v>519</v>
      </c>
      <c r="C438" s="229" t="s">
        <v>933</v>
      </c>
      <c r="D438" s="229" t="s">
        <v>910</v>
      </c>
      <c r="E438" s="229" t="s">
        <v>269</v>
      </c>
      <c r="F438" s="612" t="s">
        <v>742</v>
      </c>
      <c r="G438" s="209"/>
      <c r="H438" s="209"/>
      <c r="I438" s="209"/>
      <c r="J438" s="209"/>
      <c r="K438" s="209"/>
      <c r="L438" s="209">
        <v>6</v>
      </c>
      <c r="M438" s="230"/>
      <c r="N438" s="230"/>
      <c r="O438" s="209"/>
      <c r="P438" s="209"/>
      <c r="Q438" s="230">
        <v>0</v>
      </c>
      <c r="R438" s="242" t="s">
        <v>532</v>
      </c>
      <c r="S438" s="209"/>
      <c r="T438" s="209"/>
      <c r="U438" s="209">
        <v>6</v>
      </c>
      <c r="V438" s="230"/>
      <c r="W438" s="230"/>
      <c r="X438" s="209"/>
      <c r="Y438" s="209"/>
      <c r="Z438" s="230">
        <v>0</v>
      </c>
      <c r="AA438" s="242" t="s">
        <v>532</v>
      </c>
      <c r="AB438" s="242"/>
      <c r="AC438" s="373">
        <v>6</v>
      </c>
      <c r="AD438" s="478"/>
      <c r="AE438" s="209"/>
      <c r="AF438" s="209">
        <v>6</v>
      </c>
      <c r="AG438" s="230"/>
      <c r="AH438" s="209"/>
      <c r="AI438" s="209"/>
      <c r="AJ438" s="209"/>
      <c r="AK438" s="209"/>
      <c r="AL438" s="230">
        <v>0.50600000000000001</v>
      </c>
      <c r="AM438" s="242" t="s">
        <v>41</v>
      </c>
      <c r="AN438" s="373">
        <v>6</v>
      </c>
      <c r="AO438" s="478"/>
      <c r="AP438" s="209"/>
      <c r="AQ438" s="209"/>
      <c r="AR438" s="209">
        <v>6</v>
      </c>
      <c r="AS438" s="209"/>
      <c r="AT438" s="209"/>
      <c r="AU438" s="209"/>
      <c r="AV438" s="209"/>
      <c r="AW438" s="230">
        <v>1</v>
      </c>
      <c r="AX438" s="242" t="s">
        <v>668</v>
      </c>
      <c r="AY438" s="373"/>
      <c r="AZ438" s="373"/>
      <c r="BA438" s="209"/>
      <c r="BB438" s="209"/>
      <c r="BC438" s="611"/>
      <c r="BD438" s="209"/>
      <c r="BE438" s="209"/>
      <c r="BF438" s="209"/>
      <c r="BG438" s="209"/>
      <c r="BH438" s="230">
        <v>1</v>
      </c>
      <c r="BI438" s="242" t="s">
        <v>668</v>
      </c>
      <c r="BJ438" s="498"/>
      <c r="BK438" s="21"/>
      <c r="BL438" s="22"/>
      <c r="BM438" s="23"/>
      <c r="BN438" s="24"/>
      <c r="BO438" s="21"/>
      <c r="BP438" s="22"/>
      <c r="BQ438" s="23"/>
      <c r="BR438" s="24"/>
      <c r="BS438" s="21"/>
      <c r="BT438" s="22"/>
      <c r="BU438" s="23"/>
      <c r="BV438" s="24"/>
      <c r="BW438" s="21"/>
      <c r="BX438" s="23"/>
      <c r="BY438" s="24"/>
      <c r="BZ438" s="21"/>
      <c r="CA438" s="22"/>
      <c r="CB438" s="23"/>
      <c r="CC438" s="24"/>
      <c r="CD438" s="21"/>
      <c r="CE438" s="22"/>
      <c r="CF438" s="23"/>
      <c r="CG438" s="24"/>
      <c r="CH438" s="21"/>
      <c r="CI438" s="22"/>
      <c r="CJ438" s="23"/>
      <c r="CK438" s="24"/>
      <c r="CL438" s="21"/>
      <c r="CM438" s="22"/>
      <c r="CN438" s="23"/>
      <c r="CO438" s="24"/>
      <c r="CP438" s="21"/>
      <c r="CQ438" s="22"/>
      <c r="CR438" s="23"/>
      <c r="CS438" s="24"/>
      <c r="CT438" s="21"/>
      <c r="CU438" s="22"/>
      <c r="CV438" s="23"/>
      <c r="CW438" s="24"/>
      <c r="CX438" s="21"/>
      <c r="CY438" s="22"/>
      <c r="CZ438" s="23"/>
      <c r="DA438" s="24"/>
      <c r="DB438" s="21"/>
      <c r="DC438" s="22"/>
      <c r="DD438" s="23"/>
      <c r="DE438" s="24"/>
      <c r="DF438" s="21"/>
      <c r="DG438" s="22"/>
      <c r="DH438" s="23"/>
      <c r="DI438" s="24"/>
      <c r="DJ438" s="21"/>
      <c r="DK438" s="22"/>
      <c r="DL438" s="23"/>
      <c r="DM438" s="24"/>
      <c r="DN438" s="21"/>
      <c r="DO438" s="22"/>
      <c r="DP438" s="23"/>
      <c r="DQ438" s="24"/>
      <c r="DR438" s="21"/>
      <c r="DS438" s="22"/>
      <c r="DT438" s="23"/>
      <c r="DU438" s="24"/>
      <c r="DV438" s="21"/>
      <c r="DW438" s="22"/>
      <c r="DX438" s="23"/>
      <c r="DY438" s="24"/>
      <c r="DZ438" s="21"/>
      <c r="EA438" s="22"/>
      <c r="EB438" s="23"/>
      <c r="EC438" s="24"/>
      <c r="ED438" s="21"/>
      <c r="EE438" s="22"/>
      <c r="EF438" s="23"/>
      <c r="EG438" s="24"/>
      <c r="EH438" s="21"/>
      <c r="EI438" s="22"/>
      <c r="EJ438" s="23"/>
      <c r="EK438" s="24"/>
      <c r="EL438" s="21"/>
      <c r="EM438" s="22"/>
      <c r="EN438" s="23"/>
      <c r="EO438" s="24"/>
      <c r="EP438" s="21"/>
      <c r="EQ438" s="22"/>
      <c r="ER438" s="23"/>
      <c r="ES438" s="24"/>
      <c r="ET438" s="21"/>
      <c r="EU438" s="22"/>
      <c r="EV438" s="23"/>
      <c r="EW438" s="24"/>
      <c r="EX438" s="21"/>
    </row>
    <row r="439" spans="1:154" s="16" customFormat="1" ht="24" customHeight="1">
      <c r="A439" s="517"/>
      <c r="B439" s="590" t="s">
        <v>519</v>
      </c>
      <c r="C439" s="229" t="s">
        <v>933</v>
      </c>
      <c r="D439" s="229" t="s">
        <v>910</v>
      </c>
      <c r="E439" s="229" t="s">
        <v>269</v>
      </c>
      <c r="F439" s="161" t="s">
        <v>742</v>
      </c>
      <c r="G439" s="209"/>
      <c r="H439" s="209"/>
      <c r="I439" s="209"/>
      <c r="J439" s="209"/>
      <c r="K439" s="209"/>
      <c r="L439" s="209">
        <v>1</v>
      </c>
      <c r="M439" s="230"/>
      <c r="N439" s="230"/>
      <c r="O439" s="209"/>
      <c r="P439" s="209"/>
      <c r="Q439" s="230">
        <v>0</v>
      </c>
      <c r="R439" s="242" t="s">
        <v>532</v>
      </c>
      <c r="S439" s="209"/>
      <c r="T439" s="209"/>
      <c r="U439" s="209">
        <v>1</v>
      </c>
      <c r="V439" s="230"/>
      <c r="W439" s="230"/>
      <c r="X439" s="209"/>
      <c r="Y439" s="209"/>
      <c r="Z439" s="230">
        <v>0</v>
      </c>
      <c r="AA439" s="242" t="s">
        <v>532</v>
      </c>
      <c r="AB439" s="242"/>
      <c r="AC439" s="373">
        <v>1</v>
      </c>
      <c r="AD439" s="478"/>
      <c r="AE439" s="209">
        <v>1</v>
      </c>
      <c r="AF439" s="230"/>
      <c r="AG439" s="230"/>
      <c r="AH439" s="209"/>
      <c r="AI439" s="209"/>
      <c r="AJ439" s="209"/>
      <c r="AK439" s="209"/>
      <c r="AL439" s="230">
        <v>0</v>
      </c>
      <c r="AM439" s="242" t="s">
        <v>532</v>
      </c>
      <c r="AN439" s="373">
        <v>1</v>
      </c>
      <c r="AO439" s="478"/>
      <c r="AP439" s="209">
        <v>1</v>
      </c>
      <c r="AQ439" s="230"/>
      <c r="AR439" s="230"/>
      <c r="AS439" s="209"/>
      <c r="AT439" s="209"/>
      <c r="AU439" s="209"/>
      <c r="AV439" s="209"/>
      <c r="AW439" s="230">
        <v>0</v>
      </c>
      <c r="AX439" s="242" t="s">
        <v>532</v>
      </c>
      <c r="AY439" s="373"/>
      <c r="AZ439" s="373">
        <v>1</v>
      </c>
      <c r="BA439" s="209">
        <v>1</v>
      </c>
      <c r="BB439" s="230"/>
      <c r="BC439" s="230"/>
      <c r="BD439" s="209"/>
      <c r="BE439" s="209"/>
      <c r="BF439" s="209"/>
      <c r="BG439" s="209"/>
      <c r="BH439" s="230">
        <v>0</v>
      </c>
      <c r="BI439" s="242" t="s">
        <v>532</v>
      </c>
      <c r="BJ439" s="498"/>
      <c r="BK439" s="21"/>
      <c r="BL439" s="22"/>
      <c r="BM439" s="23"/>
      <c r="BN439" s="24"/>
      <c r="BO439" s="21"/>
      <c r="BP439" s="22"/>
      <c r="BQ439" s="23"/>
      <c r="BR439" s="24"/>
      <c r="BS439" s="21"/>
      <c r="BT439" s="22"/>
      <c r="BU439" s="23"/>
      <c r="BV439" s="24"/>
      <c r="BW439" s="21"/>
      <c r="BX439" s="23"/>
      <c r="BY439" s="24"/>
      <c r="BZ439" s="21"/>
      <c r="CA439" s="22"/>
      <c r="CB439" s="23"/>
      <c r="CC439" s="24"/>
      <c r="CD439" s="21"/>
      <c r="CE439" s="22"/>
      <c r="CF439" s="23"/>
      <c r="CG439" s="24"/>
      <c r="CH439" s="21"/>
      <c r="CI439" s="22"/>
      <c r="CJ439" s="23"/>
      <c r="CK439" s="24"/>
      <c r="CL439" s="21"/>
      <c r="CM439" s="22"/>
      <c r="CN439" s="23"/>
      <c r="CO439" s="24"/>
      <c r="CP439" s="21"/>
      <c r="CQ439" s="22"/>
      <c r="CR439" s="23"/>
      <c r="CS439" s="24"/>
      <c r="CT439" s="21"/>
      <c r="CU439" s="22"/>
      <c r="CV439" s="23"/>
      <c r="CW439" s="24"/>
      <c r="CX439" s="21"/>
      <c r="CY439" s="22"/>
      <c r="CZ439" s="23"/>
      <c r="DA439" s="24"/>
      <c r="DB439" s="21"/>
      <c r="DC439" s="22"/>
      <c r="DD439" s="23"/>
      <c r="DE439" s="24"/>
      <c r="DF439" s="21"/>
      <c r="DG439" s="22"/>
      <c r="DH439" s="23"/>
      <c r="DI439" s="24"/>
      <c r="DJ439" s="21"/>
      <c r="DK439" s="22"/>
      <c r="DL439" s="23"/>
      <c r="DM439" s="24"/>
      <c r="DN439" s="21"/>
      <c r="DO439" s="22"/>
      <c r="DP439" s="23"/>
      <c r="DQ439" s="24"/>
      <c r="DR439" s="21"/>
      <c r="DS439" s="22"/>
      <c r="DT439" s="23"/>
      <c r="DU439" s="24"/>
      <c r="DV439" s="21"/>
      <c r="DW439" s="22"/>
      <c r="DX439" s="23"/>
      <c r="DY439" s="24"/>
      <c r="DZ439" s="21"/>
      <c r="EA439" s="22"/>
      <c r="EB439" s="23"/>
      <c r="EC439" s="24"/>
      <c r="ED439" s="21"/>
      <c r="EE439" s="22"/>
      <c r="EF439" s="23"/>
      <c r="EG439" s="24"/>
      <c r="EH439" s="21"/>
      <c r="EI439" s="22"/>
      <c r="EJ439" s="23"/>
      <c r="EK439" s="24"/>
      <c r="EL439" s="21"/>
      <c r="EM439" s="22"/>
      <c r="EN439" s="23"/>
      <c r="EO439" s="24"/>
      <c r="EP439" s="21"/>
      <c r="EQ439" s="22"/>
      <c r="ER439" s="23"/>
      <c r="ES439" s="24"/>
      <c r="ET439" s="21"/>
      <c r="EU439" s="22"/>
      <c r="EV439" s="23"/>
      <c r="EW439" s="24"/>
      <c r="EX439" s="21"/>
    </row>
    <row r="440" spans="1:154" s="16" customFormat="1" ht="22.5" hidden="1">
      <c r="A440" s="517"/>
      <c r="B440" s="590" t="s">
        <v>519</v>
      </c>
      <c r="C440" s="229" t="s">
        <v>911</v>
      </c>
      <c r="D440" s="229" t="s">
        <v>912</v>
      </c>
      <c r="E440" s="421" t="s">
        <v>288</v>
      </c>
      <c r="F440" s="161" t="s">
        <v>742</v>
      </c>
      <c r="G440" s="209"/>
      <c r="H440" s="209"/>
      <c r="I440" s="209"/>
      <c r="J440" s="209"/>
      <c r="K440" s="209"/>
      <c r="L440" s="209">
        <v>31</v>
      </c>
      <c r="M440" s="230"/>
      <c r="N440" s="230"/>
      <c r="O440" s="209"/>
      <c r="P440" s="209"/>
      <c r="Q440" s="230">
        <v>0</v>
      </c>
      <c r="R440" s="242" t="s">
        <v>532</v>
      </c>
      <c r="S440" s="209"/>
      <c r="T440" s="209"/>
      <c r="U440" s="209">
        <v>31</v>
      </c>
      <c r="V440" s="230"/>
      <c r="W440" s="230"/>
      <c r="X440" s="209"/>
      <c r="Y440" s="209"/>
      <c r="Z440" s="230">
        <v>0</v>
      </c>
      <c r="AA440" s="242" t="s">
        <v>532</v>
      </c>
      <c r="AB440" s="242"/>
      <c r="AC440" s="373">
        <v>31</v>
      </c>
      <c r="AD440" s="478"/>
      <c r="AE440" s="209"/>
      <c r="AF440" s="209">
        <v>31</v>
      </c>
      <c r="AG440" s="230"/>
      <c r="AH440" s="209"/>
      <c r="AI440" s="209"/>
      <c r="AJ440" s="209"/>
      <c r="AK440" s="209"/>
      <c r="AL440" s="230">
        <v>0.5887</v>
      </c>
      <c r="AM440" s="242" t="s">
        <v>41</v>
      </c>
      <c r="AN440" s="373">
        <v>31</v>
      </c>
      <c r="AO440" s="478"/>
      <c r="AP440" s="209"/>
      <c r="AQ440" s="209"/>
      <c r="AR440" s="209">
        <v>31</v>
      </c>
      <c r="AS440" s="209"/>
      <c r="AT440" s="209"/>
      <c r="AU440" s="209"/>
      <c r="AV440" s="209"/>
      <c r="AW440" s="230">
        <v>1</v>
      </c>
      <c r="AX440" s="242" t="s">
        <v>668</v>
      </c>
      <c r="AY440" s="373"/>
      <c r="AZ440" s="373"/>
      <c r="BA440" s="209"/>
      <c r="BB440" s="209"/>
      <c r="BC440" s="209"/>
      <c r="BD440" s="209"/>
      <c r="BE440" s="209"/>
      <c r="BF440" s="209"/>
      <c r="BG440" s="209"/>
      <c r="BH440" s="230">
        <v>1</v>
      </c>
      <c r="BI440" s="242" t="s">
        <v>668</v>
      </c>
      <c r="BJ440" s="498"/>
      <c r="BK440" s="21"/>
      <c r="BL440" s="22"/>
      <c r="BM440" s="23"/>
      <c r="BN440" s="24"/>
      <c r="BO440" s="21"/>
      <c r="BP440" s="22"/>
      <c r="BQ440" s="23"/>
      <c r="BR440" s="24"/>
      <c r="BS440" s="21"/>
      <c r="BT440" s="22"/>
      <c r="BU440" s="23"/>
      <c r="BV440" s="24"/>
      <c r="BW440" s="21"/>
      <c r="BX440" s="23"/>
      <c r="BY440" s="24"/>
      <c r="BZ440" s="21"/>
      <c r="CA440" s="22"/>
      <c r="CB440" s="23"/>
      <c r="CC440" s="24"/>
      <c r="CD440" s="21"/>
      <c r="CE440" s="22"/>
      <c r="CF440" s="23"/>
      <c r="CG440" s="24"/>
      <c r="CH440" s="21"/>
      <c r="CI440" s="22"/>
      <c r="CJ440" s="23"/>
      <c r="CK440" s="24"/>
      <c r="CL440" s="21"/>
      <c r="CM440" s="22"/>
      <c r="CN440" s="23"/>
      <c r="CO440" s="24"/>
      <c r="CP440" s="21"/>
      <c r="CQ440" s="22"/>
      <c r="CR440" s="23"/>
      <c r="CS440" s="24"/>
      <c r="CT440" s="21"/>
      <c r="CU440" s="22"/>
      <c r="CV440" s="23"/>
      <c r="CW440" s="24"/>
      <c r="CX440" s="21"/>
      <c r="CY440" s="22"/>
      <c r="CZ440" s="23"/>
      <c r="DA440" s="24"/>
      <c r="DB440" s="21"/>
      <c r="DC440" s="22"/>
      <c r="DD440" s="23"/>
      <c r="DE440" s="24"/>
      <c r="DF440" s="21"/>
      <c r="DG440" s="22"/>
      <c r="DH440" s="23"/>
      <c r="DI440" s="24"/>
      <c r="DJ440" s="21"/>
      <c r="DK440" s="22"/>
      <c r="DL440" s="23"/>
      <c r="DM440" s="24"/>
      <c r="DN440" s="21"/>
      <c r="DO440" s="22"/>
      <c r="DP440" s="23"/>
      <c r="DQ440" s="24"/>
      <c r="DR440" s="21"/>
      <c r="DS440" s="22"/>
      <c r="DT440" s="23"/>
      <c r="DU440" s="24"/>
      <c r="DV440" s="21"/>
      <c r="DW440" s="22"/>
      <c r="DX440" s="23"/>
      <c r="DY440" s="24"/>
      <c r="DZ440" s="21"/>
      <c r="EA440" s="22"/>
      <c r="EB440" s="23"/>
      <c r="EC440" s="24"/>
      <c r="ED440" s="21"/>
      <c r="EE440" s="22"/>
      <c r="EF440" s="23"/>
      <c r="EG440" s="24"/>
      <c r="EH440" s="21"/>
      <c r="EI440" s="22"/>
      <c r="EJ440" s="23"/>
      <c r="EK440" s="24"/>
      <c r="EL440" s="21"/>
      <c r="EM440" s="22"/>
      <c r="EN440" s="23"/>
      <c r="EO440" s="24"/>
      <c r="EP440" s="21"/>
      <c r="EQ440" s="22"/>
      <c r="ER440" s="23"/>
      <c r="ES440" s="24"/>
      <c r="ET440" s="21"/>
      <c r="EU440" s="22"/>
      <c r="EV440" s="23"/>
      <c r="EW440" s="24"/>
      <c r="EX440" s="21"/>
    </row>
    <row r="441" spans="1:154" s="16" customFormat="1" ht="22.5" hidden="1">
      <c r="A441" s="517"/>
      <c r="B441" s="590" t="s">
        <v>519</v>
      </c>
      <c r="C441" s="229" t="s">
        <v>913</v>
      </c>
      <c r="D441" s="229" t="s">
        <v>912</v>
      </c>
      <c r="E441" s="421" t="s">
        <v>288</v>
      </c>
      <c r="F441" s="161" t="s">
        <v>742</v>
      </c>
      <c r="G441" s="209"/>
      <c r="H441" s="209"/>
      <c r="I441" s="209"/>
      <c r="J441" s="209"/>
      <c r="K441" s="209"/>
      <c r="L441" s="209">
        <v>11</v>
      </c>
      <c r="M441" s="230"/>
      <c r="N441" s="230"/>
      <c r="O441" s="209"/>
      <c r="P441" s="209"/>
      <c r="Q441" s="230">
        <v>0</v>
      </c>
      <c r="R441" s="242" t="s">
        <v>532</v>
      </c>
      <c r="S441" s="209"/>
      <c r="T441" s="209"/>
      <c r="U441" s="209">
        <v>11</v>
      </c>
      <c r="V441" s="230"/>
      <c r="W441" s="230"/>
      <c r="X441" s="209"/>
      <c r="Y441" s="209"/>
      <c r="Z441" s="230">
        <v>0</v>
      </c>
      <c r="AA441" s="242" t="s">
        <v>532</v>
      </c>
      <c r="AB441" s="242"/>
      <c r="AC441" s="373">
        <v>11</v>
      </c>
      <c r="AD441" s="478"/>
      <c r="AE441" s="209"/>
      <c r="AF441" s="209">
        <v>11</v>
      </c>
      <c r="AG441" s="230"/>
      <c r="AH441" s="209"/>
      <c r="AI441" s="209"/>
      <c r="AJ441" s="209"/>
      <c r="AK441" s="209"/>
      <c r="AL441" s="230">
        <v>0.64219999999999999</v>
      </c>
      <c r="AM441" s="242" t="s">
        <v>41</v>
      </c>
      <c r="AN441" s="373">
        <v>11</v>
      </c>
      <c r="AO441" s="478"/>
      <c r="AP441" s="209"/>
      <c r="AQ441" s="209"/>
      <c r="AR441" s="209">
        <v>11</v>
      </c>
      <c r="AS441" s="209"/>
      <c r="AT441" s="209"/>
      <c r="AU441" s="209"/>
      <c r="AV441" s="209"/>
      <c r="AW441" s="230">
        <v>1</v>
      </c>
      <c r="AX441" s="242" t="s">
        <v>668</v>
      </c>
      <c r="AY441" s="373"/>
      <c r="AZ441" s="373"/>
      <c r="BA441" s="209"/>
      <c r="BB441" s="209"/>
      <c r="BC441" s="209"/>
      <c r="BD441" s="209"/>
      <c r="BE441" s="209"/>
      <c r="BF441" s="209"/>
      <c r="BG441" s="209"/>
      <c r="BH441" s="230">
        <v>1</v>
      </c>
      <c r="BI441" s="242" t="s">
        <v>668</v>
      </c>
      <c r="BJ441" s="498"/>
      <c r="BK441" s="21"/>
      <c r="BL441" s="22"/>
      <c r="BM441" s="23"/>
      <c r="BN441" s="24"/>
      <c r="BO441" s="21"/>
      <c r="BP441" s="22"/>
      <c r="BQ441" s="23"/>
      <c r="BR441" s="24"/>
      <c r="BS441" s="21"/>
      <c r="BT441" s="22"/>
      <c r="BU441" s="23"/>
      <c r="BV441" s="24"/>
      <c r="BW441" s="21"/>
      <c r="BX441" s="23"/>
      <c r="BY441" s="24"/>
      <c r="BZ441" s="21"/>
      <c r="CA441" s="22"/>
      <c r="CB441" s="23"/>
      <c r="CC441" s="24"/>
      <c r="CD441" s="21"/>
      <c r="CE441" s="22"/>
      <c r="CF441" s="23"/>
      <c r="CG441" s="24"/>
      <c r="CH441" s="21"/>
      <c r="CI441" s="22"/>
      <c r="CJ441" s="23"/>
      <c r="CK441" s="24"/>
      <c r="CL441" s="21"/>
      <c r="CM441" s="22"/>
      <c r="CN441" s="23"/>
      <c r="CO441" s="24"/>
      <c r="CP441" s="21"/>
      <c r="CQ441" s="22"/>
      <c r="CR441" s="23"/>
      <c r="CS441" s="24"/>
      <c r="CT441" s="21"/>
      <c r="CU441" s="22"/>
      <c r="CV441" s="23"/>
      <c r="CW441" s="24"/>
      <c r="CX441" s="21"/>
      <c r="CY441" s="22"/>
      <c r="CZ441" s="23"/>
      <c r="DA441" s="24"/>
      <c r="DB441" s="21"/>
      <c r="DC441" s="22"/>
      <c r="DD441" s="23"/>
      <c r="DE441" s="24"/>
      <c r="DF441" s="21"/>
      <c r="DG441" s="22"/>
      <c r="DH441" s="23"/>
      <c r="DI441" s="24"/>
      <c r="DJ441" s="21"/>
      <c r="DK441" s="22"/>
      <c r="DL441" s="23"/>
      <c r="DM441" s="24"/>
      <c r="DN441" s="21"/>
      <c r="DO441" s="22"/>
      <c r="DP441" s="23"/>
      <c r="DQ441" s="24"/>
      <c r="DR441" s="21"/>
      <c r="DS441" s="22"/>
      <c r="DT441" s="23"/>
      <c r="DU441" s="24"/>
      <c r="DV441" s="21"/>
      <c r="DW441" s="22"/>
      <c r="DX441" s="23"/>
      <c r="DY441" s="24"/>
      <c r="DZ441" s="21"/>
      <c r="EA441" s="22"/>
      <c r="EB441" s="23"/>
      <c r="EC441" s="24"/>
      <c r="ED441" s="21"/>
      <c r="EE441" s="22"/>
      <c r="EF441" s="23"/>
      <c r="EG441" s="24"/>
      <c r="EH441" s="21"/>
      <c r="EI441" s="22"/>
      <c r="EJ441" s="23"/>
      <c r="EK441" s="24"/>
      <c r="EL441" s="21"/>
      <c r="EM441" s="22"/>
      <c r="EN441" s="23"/>
      <c r="EO441" s="24"/>
      <c r="EP441" s="21"/>
      <c r="EQ441" s="22"/>
      <c r="ER441" s="23"/>
      <c r="ES441" s="24"/>
      <c r="ET441" s="21"/>
      <c r="EU441" s="22"/>
      <c r="EV441" s="23"/>
      <c r="EW441" s="24"/>
      <c r="EX441" s="21"/>
    </row>
    <row r="442" spans="1:154" s="16" customFormat="1" ht="22.5" hidden="1">
      <c r="A442" s="517"/>
      <c r="B442" s="590" t="s">
        <v>519</v>
      </c>
      <c r="C442" s="229" t="s">
        <v>914</v>
      </c>
      <c r="D442" s="229" t="s">
        <v>910</v>
      </c>
      <c r="E442" s="421" t="s">
        <v>288</v>
      </c>
      <c r="F442" s="161" t="s">
        <v>742</v>
      </c>
      <c r="G442" s="209"/>
      <c r="H442" s="209"/>
      <c r="I442" s="209"/>
      <c r="J442" s="209"/>
      <c r="K442" s="209"/>
      <c r="L442" s="209">
        <v>34</v>
      </c>
      <c r="M442" s="230"/>
      <c r="N442" s="230"/>
      <c r="O442" s="209"/>
      <c r="P442" s="209"/>
      <c r="Q442" s="230">
        <v>0</v>
      </c>
      <c r="R442" s="242" t="s">
        <v>532</v>
      </c>
      <c r="S442" s="209"/>
      <c r="T442" s="209"/>
      <c r="U442" s="209">
        <v>34</v>
      </c>
      <c r="V442" s="230"/>
      <c r="W442" s="230"/>
      <c r="X442" s="209"/>
      <c r="Y442" s="209"/>
      <c r="Z442" s="230">
        <v>0</v>
      </c>
      <c r="AA442" s="242" t="s">
        <v>532</v>
      </c>
      <c r="AB442" s="242"/>
      <c r="AC442" s="373">
        <v>34</v>
      </c>
      <c r="AD442" s="478"/>
      <c r="AE442" s="209"/>
      <c r="AF442" s="209">
        <v>34</v>
      </c>
      <c r="AG442" s="230"/>
      <c r="AH442" s="209"/>
      <c r="AI442" s="209"/>
      <c r="AJ442" s="209"/>
      <c r="AK442" s="209"/>
      <c r="AL442" s="230">
        <v>0.46899999999999997</v>
      </c>
      <c r="AM442" s="242" t="s">
        <v>41</v>
      </c>
      <c r="AN442" s="373">
        <v>34</v>
      </c>
      <c r="AO442" s="478"/>
      <c r="AP442" s="209"/>
      <c r="AQ442" s="209"/>
      <c r="AR442" s="209">
        <v>34</v>
      </c>
      <c r="AS442" s="209"/>
      <c r="AT442" s="209"/>
      <c r="AU442" s="209"/>
      <c r="AV442" s="209"/>
      <c r="AW442" s="230">
        <v>1</v>
      </c>
      <c r="AX442" s="242" t="s">
        <v>668</v>
      </c>
      <c r="AY442" s="373"/>
      <c r="AZ442" s="373"/>
      <c r="BA442" s="209"/>
      <c r="BB442" s="209"/>
      <c r="BC442" s="209"/>
      <c r="BD442" s="209"/>
      <c r="BE442" s="209"/>
      <c r="BF442" s="209"/>
      <c r="BG442" s="209"/>
      <c r="BH442" s="230">
        <v>1</v>
      </c>
      <c r="BI442" s="242" t="s">
        <v>668</v>
      </c>
      <c r="BJ442" s="498"/>
      <c r="BK442" s="21"/>
      <c r="BL442" s="22"/>
      <c r="BM442" s="23"/>
      <c r="BN442" s="24"/>
      <c r="BO442" s="21"/>
      <c r="BP442" s="22"/>
      <c r="BQ442" s="23"/>
      <c r="BR442" s="24"/>
      <c r="BS442" s="21"/>
      <c r="BT442" s="22"/>
      <c r="BU442" s="23"/>
      <c r="BV442" s="24"/>
      <c r="BW442" s="21"/>
      <c r="BX442" s="23"/>
      <c r="BY442" s="24"/>
      <c r="BZ442" s="21"/>
      <c r="CA442" s="22"/>
      <c r="CB442" s="23"/>
      <c r="CC442" s="24"/>
      <c r="CD442" s="21"/>
      <c r="CE442" s="22"/>
      <c r="CF442" s="23"/>
      <c r="CG442" s="24"/>
      <c r="CH442" s="21"/>
      <c r="CI442" s="22"/>
      <c r="CJ442" s="23"/>
      <c r="CK442" s="24"/>
      <c r="CL442" s="21"/>
      <c r="CM442" s="22"/>
      <c r="CN442" s="23"/>
      <c r="CO442" s="24"/>
      <c r="CP442" s="21"/>
      <c r="CQ442" s="22"/>
      <c r="CR442" s="23"/>
      <c r="CS442" s="24"/>
      <c r="CT442" s="21"/>
      <c r="CU442" s="22"/>
      <c r="CV442" s="23"/>
      <c r="CW442" s="24"/>
      <c r="CX442" s="21"/>
      <c r="CY442" s="22"/>
      <c r="CZ442" s="23"/>
      <c r="DA442" s="24"/>
      <c r="DB442" s="21"/>
      <c r="DC442" s="22"/>
      <c r="DD442" s="23"/>
      <c r="DE442" s="24"/>
      <c r="DF442" s="21"/>
      <c r="DG442" s="22"/>
      <c r="DH442" s="23"/>
      <c r="DI442" s="24"/>
      <c r="DJ442" s="21"/>
      <c r="DK442" s="22"/>
      <c r="DL442" s="23"/>
      <c r="DM442" s="24"/>
      <c r="DN442" s="21"/>
      <c r="DO442" s="22"/>
      <c r="DP442" s="23"/>
      <c r="DQ442" s="24"/>
      <c r="DR442" s="21"/>
      <c r="DS442" s="22"/>
      <c r="DT442" s="23"/>
      <c r="DU442" s="24"/>
      <c r="DV442" s="21"/>
      <c r="DW442" s="22"/>
      <c r="DX442" s="23"/>
      <c r="DY442" s="24"/>
      <c r="DZ442" s="21"/>
      <c r="EA442" s="22"/>
      <c r="EB442" s="23"/>
      <c r="EC442" s="24"/>
      <c r="ED442" s="21"/>
      <c r="EE442" s="22"/>
      <c r="EF442" s="23"/>
      <c r="EG442" s="24"/>
      <c r="EH442" s="21"/>
      <c r="EI442" s="22"/>
      <c r="EJ442" s="23"/>
      <c r="EK442" s="24"/>
      <c r="EL442" s="21"/>
      <c r="EM442" s="22"/>
      <c r="EN442" s="23"/>
      <c r="EO442" s="24"/>
      <c r="EP442" s="21"/>
      <c r="EQ442" s="22"/>
      <c r="ER442" s="23"/>
      <c r="ES442" s="24"/>
      <c r="ET442" s="21"/>
      <c r="EU442" s="22"/>
      <c r="EV442" s="23"/>
      <c r="EW442" s="24"/>
      <c r="EX442" s="21"/>
    </row>
    <row r="443" spans="1:154" s="16" customFormat="1" ht="22.5" hidden="1">
      <c r="A443" s="517"/>
      <c r="B443" s="590" t="s">
        <v>519</v>
      </c>
      <c r="C443" s="229" t="s">
        <v>915</v>
      </c>
      <c r="D443" s="229" t="s">
        <v>912</v>
      </c>
      <c r="E443" s="421" t="s">
        <v>288</v>
      </c>
      <c r="F443" s="161" t="s">
        <v>742</v>
      </c>
      <c r="G443" s="209"/>
      <c r="H443" s="209"/>
      <c r="I443" s="209"/>
      <c r="J443" s="209"/>
      <c r="K443" s="209"/>
      <c r="L443" s="209">
        <v>42</v>
      </c>
      <c r="M443" s="230"/>
      <c r="N443" s="230"/>
      <c r="O443" s="209"/>
      <c r="P443" s="209"/>
      <c r="Q443" s="230">
        <v>0</v>
      </c>
      <c r="R443" s="242" t="s">
        <v>532</v>
      </c>
      <c r="S443" s="209"/>
      <c r="T443" s="209"/>
      <c r="U443" s="209">
        <v>42</v>
      </c>
      <c r="V443" s="230"/>
      <c r="W443" s="230"/>
      <c r="X443" s="209"/>
      <c r="Y443" s="209"/>
      <c r="Z443" s="230">
        <v>0</v>
      </c>
      <c r="AA443" s="242" t="s">
        <v>532</v>
      </c>
      <c r="AB443" s="242"/>
      <c r="AC443" s="373">
        <v>42</v>
      </c>
      <c r="AD443" s="478"/>
      <c r="AE443" s="209"/>
      <c r="AF443" s="209">
        <v>42</v>
      </c>
      <c r="AG443" s="230"/>
      <c r="AH443" s="209"/>
      <c r="AI443" s="209"/>
      <c r="AJ443" s="209"/>
      <c r="AK443" s="209"/>
      <c r="AL443" s="230">
        <v>0.56420000000000003</v>
      </c>
      <c r="AM443" s="242" t="s">
        <v>41</v>
      </c>
      <c r="AN443" s="373">
        <v>42</v>
      </c>
      <c r="AO443" s="478"/>
      <c r="AP443" s="209"/>
      <c r="AQ443" s="209"/>
      <c r="AR443" s="209">
        <v>42</v>
      </c>
      <c r="AS443" s="209"/>
      <c r="AT443" s="209"/>
      <c r="AU443" s="209"/>
      <c r="AV443" s="209"/>
      <c r="AW443" s="230">
        <v>1</v>
      </c>
      <c r="AX443" s="242" t="s">
        <v>668</v>
      </c>
      <c r="AY443" s="373"/>
      <c r="AZ443" s="373"/>
      <c r="BA443" s="209"/>
      <c r="BB443" s="209"/>
      <c r="BC443" s="209"/>
      <c r="BD443" s="209"/>
      <c r="BE443" s="209"/>
      <c r="BF443" s="209"/>
      <c r="BG443" s="209"/>
      <c r="BH443" s="230">
        <v>1</v>
      </c>
      <c r="BI443" s="242" t="s">
        <v>668</v>
      </c>
      <c r="BJ443" s="498"/>
      <c r="BK443" s="21"/>
      <c r="BL443" s="22"/>
      <c r="BM443" s="23"/>
      <c r="BN443" s="24"/>
      <c r="BO443" s="21"/>
      <c r="BP443" s="22"/>
      <c r="BQ443" s="23"/>
      <c r="BR443" s="24"/>
      <c r="BS443" s="21"/>
      <c r="BT443" s="22"/>
      <c r="BU443" s="23"/>
      <c r="BV443" s="24"/>
      <c r="BW443" s="21"/>
      <c r="BX443" s="23"/>
      <c r="BY443" s="24"/>
      <c r="BZ443" s="21"/>
      <c r="CA443" s="22"/>
      <c r="CB443" s="23"/>
      <c r="CC443" s="24"/>
      <c r="CD443" s="21"/>
      <c r="CE443" s="22"/>
      <c r="CF443" s="23"/>
      <c r="CG443" s="24"/>
      <c r="CH443" s="21"/>
      <c r="CI443" s="22"/>
      <c r="CJ443" s="23"/>
      <c r="CK443" s="24"/>
      <c r="CL443" s="21"/>
      <c r="CM443" s="22"/>
      <c r="CN443" s="23"/>
      <c r="CO443" s="24"/>
      <c r="CP443" s="21"/>
      <c r="CQ443" s="22"/>
      <c r="CR443" s="23"/>
      <c r="CS443" s="24"/>
      <c r="CT443" s="21"/>
      <c r="CU443" s="22"/>
      <c r="CV443" s="23"/>
      <c r="CW443" s="24"/>
      <c r="CX443" s="21"/>
      <c r="CY443" s="22"/>
      <c r="CZ443" s="23"/>
      <c r="DA443" s="24"/>
      <c r="DB443" s="21"/>
      <c r="DC443" s="22"/>
      <c r="DD443" s="23"/>
      <c r="DE443" s="24"/>
      <c r="DF443" s="21"/>
      <c r="DG443" s="22"/>
      <c r="DH443" s="23"/>
      <c r="DI443" s="24"/>
      <c r="DJ443" s="21"/>
      <c r="DK443" s="22"/>
      <c r="DL443" s="23"/>
      <c r="DM443" s="24"/>
      <c r="DN443" s="21"/>
      <c r="DO443" s="22"/>
      <c r="DP443" s="23"/>
      <c r="DQ443" s="24"/>
      <c r="DR443" s="21"/>
      <c r="DS443" s="22"/>
      <c r="DT443" s="23"/>
      <c r="DU443" s="24"/>
      <c r="DV443" s="21"/>
      <c r="DW443" s="22"/>
      <c r="DX443" s="23"/>
      <c r="DY443" s="24"/>
      <c r="DZ443" s="21"/>
      <c r="EA443" s="22"/>
      <c r="EB443" s="23"/>
      <c r="EC443" s="24"/>
      <c r="ED443" s="21"/>
      <c r="EE443" s="22"/>
      <c r="EF443" s="23"/>
      <c r="EG443" s="24"/>
      <c r="EH443" s="21"/>
      <c r="EI443" s="22"/>
      <c r="EJ443" s="23"/>
      <c r="EK443" s="24"/>
      <c r="EL443" s="21"/>
      <c r="EM443" s="22"/>
      <c r="EN443" s="23"/>
      <c r="EO443" s="24"/>
      <c r="EP443" s="21"/>
      <c r="EQ443" s="22"/>
      <c r="ER443" s="23"/>
      <c r="ES443" s="24"/>
      <c r="ET443" s="21"/>
      <c r="EU443" s="22"/>
      <c r="EV443" s="23"/>
      <c r="EW443" s="24"/>
      <c r="EX443" s="21"/>
    </row>
    <row r="444" spans="1:154" s="16" customFormat="1" ht="22.5" hidden="1">
      <c r="A444" s="517"/>
      <c r="B444" s="590" t="s">
        <v>519</v>
      </c>
      <c r="C444" s="229" t="s">
        <v>916</v>
      </c>
      <c r="D444" s="229" t="s">
        <v>912</v>
      </c>
      <c r="E444" s="229" t="s">
        <v>983</v>
      </c>
      <c r="F444" s="161" t="s">
        <v>742</v>
      </c>
      <c r="G444" s="209"/>
      <c r="H444" s="209"/>
      <c r="I444" s="209"/>
      <c r="J444" s="209"/>
      <c r="K444" s="209"/>
      <c r="L444" s="209">
        <v>34</v>
      </c>
      <c r="M444" s="230"/>
      <c r="N444" s="230"/>
      <c r="O444" s="209"/>
      <c r="P444" s="209"/>
      <c r="Q444" s="230">
        <v>0</v>
      </c>
      <c r="R444" s="242" t="s">
        <v>532</v>
      </c>
      <c r="S444" s="209"/>
      <c r="T444" s="209"/>
      <c r="U444" s="209">
        <v>34</v>
      </c>
      <c r="V444" s="230"/>
      <c r="W444" s="230"/>
      <c r="X444" s="209"/>
      <c r="Y444" s="209"/>
      <c r="Z444" s="230">
        <v>0</v>
      </c>
      <c r="AA444" s="242" t="s">
        <v>532</v>
      </c>
      <c r="AB444" s="242"/>
      <c r="AC444" s="373">
        <v>34</v>
      </c>
      <c r="AD444" s="478"/>
      <c r="AE444" s="209"/>
      <c r="AF444" s="209">
        <v>34</v>
      </c>
      <c r="AG444" s="230"/>
      <c r="AH444" s="209"/>
      <c r="AI444" s="209"/>
      <c r="AJ444" s="209"/>
      <c r="AK444" s="209"/>
      <c r="AL444" s="230">
        <v>0.55000000000000004</v>
      </c>
      <c r="AM444" s="242" t="s">
        <v>41</v>
      </c>
      <c r="AN444" s="373">
        <v>34</v>
      </c>
      <c r="AO444" s="478"/>
      <c r="AP444" s="209"/>
      <c r="AQ444" s="209"/>
      <c r="AR444" s="209">
        <v>34</v>
      </c>
      <c r="AS444" s="209"/>
      <c r="AT444" s="209"/>
      <c r="AU444" s="209"/>
      <c r="AV444" s="209"/>
      <c r="AW444" s="230">
        <v>1</v>
      </c>
      <c r="AX444" s="242" t="s">
        <v>668</v>
      </c>
      <c r="AY444" s="373"/>
      <c r="AZ444" s="373"/>
      <c r="BA444" s="209"/>
      <c r="BB444" s="209"/>
      <c r="BC444" s="209"/>
      <c r="BD444" s="209"/>
      <c r="BE444" s="209"/>
      <c r="BF444" s="209"/>
      <c r="BG444" s="209"/>
      <c r="BH444" s="230">
        <v>1</v>
      </c>
      <c r="BI444" s="242" t="s">
        <v>668</v>
      </c>
      <c r="BJ444" s="498"/>
      <c r="BK444" s="21"/>
      <c r="BL444" s="22"/>
      <c r="BM444" s="23"/>
      <c r="BN444" s="24"/>
      <c r="BO444" s="21"/>
      <c r="BP444" s="22"/>
      <c r="BQ444" s="23"/>
      <c r="BR444" s="24"/>
      <c r="BS444" s="21"/>
      <c r="BT444" s="22"/>
      <c r="BU444" s="23"/>
      <c r="BV444" s="24"/>
      <c r="BW444" s="21"/>
      <c r="BX444" s="23"/>
      <c r="BY444" s="24"/>
      <c r="BZ444" s="21"/>
      <c r="CA444" s="22"/>
      <c r="CB444" s="23"/>
      <c r="CC444" s="24"/>
      <c r="CD444" s="21"/>
      <c r="CE444" s="22"/>
      <c r="CF444" s="23"/>
      <c r="CG444" s="24"/>
      <c r="CH444" s="21"/>
      <c r="CI444" s="22"/>
      <c r="CJ444" s="23"/>
      <c r="CK444" s="24"/>
      <c r="CL444" s="21"/>
      <c r="CM444" s="22"/>
      <c r="CN444" s="23"/>
      <c r="CO444" s="24"/>
      <c r="CP444" s="21"/>
      <c r="CQ444" s="22"/>
      <c r="CR444" s="23"/>
      <c r="CS444" s="24"/>
      <c r="CT444" s="21"/>
      <c r="CU444" s="22"/>
      <c r="CV444" s="23"/>
      <c r="CW444" s="24"/>
      <c r="CX444" s="21"/>
      <c r="CY444" s="22"/>
      <c r="CZ444" s="23"/>
      <c r="DA444" s="24"/>
      <c r="DB444" s="21"/>
      <c r="DC444" s="22"/>
      <c r="DD444" s="23"/>
      <c r="DE444" s="24"/>
      <c r="DF444" s="21"/>
      <c r="DG444" s="22"/>
      <c r="DH444" s="23"/>
      <c r="DI444" s="24"/>
      <c r="DJ444" s="21"/>
      <c r="DK444" s="22"/>
      <c r="DL444" s="23"/>
      <c r="DM444" s="24"/>
      <c r="DN444" s="21"/>
      <c r="DO444" s="22"/>
      <c r="DP444" s="23"/>
      <c r="DQ444" s="24"/>
      <c r="DR444" s="21"/>
      <c r="DS444" s="22"/>
      <c r="DT444" s="23"/>
      <c r="DU444" s="24"/>
      <c r="DV444" s="21"/>
      <c r="DW444" s="22"/>
      <c r="DX444" s="23"/>
      <c r="DY444" s="24"/>
      <c r="DZ444" s="21"/>
      <c r="EA444" s="22"/>
      <c r="EB444" s="23"/>
      <c r="EC444" s="24"/>
      <c r="ED444" s="21"/>
      <c r="EE444" s="22"/>
      <c r="EF444" s="23"/>
      <c r="EG444" s="24"/>
      <c r="EH444" s="21"/>
      <c r="EI444" s="22"/>
      <c r="EJ444" s="23"/>
      <c r="EK444" s="24"/>
      <c r="EL444" s="21"/>
      <c r="EM444" s="22"/>
      <c r="EN444" s="23"/>
      <c r="EO444" s="24"/>
      <c r="EP444" s="21"/>
      <c r="EQ444" s="22"/>
      <c r="ER444" s="23"/>
      <c r="ES444" s="24"/>
      <c r="ET444" s="21"/>
      <c r="EU444" s="22"/>
      <c r="EV444" s="23"/>
      <c r="EW444" s="24"/>
      <c r="EX444" s="21"/>
    </row>
    <row r="445" spans="1:154" s="16" customFormat="1" ht="24" hidden="1" customHeight="1">
      <c r="A445" s="517"/>
      <c r="B445" s="590" t="s">
        <v>519</v>
      </c>
      <c r="C445" s="229" t="s">
        <v>917</v>
      </c>
      <c r="D445" s="229" t="s">
        <v>918</v>
      </c>
      <c r="E445" s="421" t="s">
        <v>288</v>
      </c>
      <c r="F445" s="161" t="s">
        <v>742</v>
      </c>
      <c r="G445" s="209"/>
      <c r="H445" s="209"/>
      <c r="I445" s="209"/>
      <c r="J445" s="209"/>
      <c r="K445" s="209"/>
      <c r="L445" s="209">
        <v>24</v>
      </c>
      <c r="M445" s="230"/>
      <c r="N445" s="230"/>
      <c r="O445" s="209"/>
      <c r="P445" s="209"/>
      <c r="Q445" s="230">
        <v>0</v>
      </c>
      <c r="R445" s="242" t="s">
        <v>532</v>
      </c>
      <c r="S445" s="209"/>
      <c r="T445" s="209"/>
      <c r="U445" s="209">
        <v>24</v>
      </c>
      <c r="V445" s="230"/>
      <c r="W445" s="230"/>
      <c r="X445" s="209"/>
      <c r="Y445" s="209"/>
      <c r="Z445" s="230">
        <v>0</v>
      </c>
      <c r="AA445" s="242" t="s">
        <v>532</v>
      </c>
      <c r="AB445" s="242"/>
      <c r="AC445" s="373">
        <v>24</v>
      </c>
      <c r="AD445" s="478"/>
      <c r="AE445" s="209"/>
      <c r="AF445" s="209">
        <v>24</v>
      </c>
      <c r="AG445" s="230"/>
      <c r="AH445" s="209"/>
      <c r="AI445" s="209"/>
      <c r="AJ445" s="209"/>
      <c r="AK445" s="209"/>
      <c r="AL445" s="230">
        <v>0.68389999999999995</v>
      </c>
      <c r="AM445" s="242" t="s">
        <v>41</v>
      </c>
      <c r="AN445" s="373">
        <v>24</v>
      </c>
      <c r="AO445" s="478"/>
      <c r="AP445" s="209"/>
      <c r="AQ445" s="209"/>
      <c r="AR445" s="209">
        <v>24</v>
      </c>
      <c r="AS445" s="209"/>
      <c r="AT445" s="209"/>
      <c r="AU445" s="209"/>
      <c r="AV445" s="209"/>
      <c r="AW445" s="230">
        <v>1</v>
      </c>
      <c r="AX445" s="242" t="s">
        <v>668</v>
      </c>
      <c r="AY445" s="373"/>
      <c r="AZ445" s="373"/>
      <c r="BA445" s="209"/>
      <c r="BB445" s="209"/>
      <c r="BC445" s="209"/>
      <c r="BD445" s="209"/>
      <c r="BE445" s="209"/>
      <c r="BF445" s="209"/>
      <c r="BG445" s="209"/>
      <c r="BH445" s="230">
        <v>1</v>
      </c>
      <c r="BI445" s="242" t="s">
        <v>668</v>
      </c>
      <c r="BJ445" s="498"/>
      <c r="BK445" s="21"/>
      <c r="BL445" s="22"/>
      <c r="BM445" s="23"/>
      <c r="BN445" s="24"/>
      <c r="BO445" s="21"/>
      <c r="BP445" s="22"/>
      <c r="BQ445" s="23"/>
      <c r="BR445" s="24"/>
      <c r="BS445" s="21"/>
      <c r="BT445" s="22"/>
      <c r="BU445" s="23"/>
      <c r="BV445" s="24"/>
      <c r="BW445" s="21"/>
      <c r="BX445" s="23"/>
      <c r="BY445" s="24"/>
      <c r="BZ445" s="21"/>
      <c r="CA445" s="22"/>
      <c r="CB445" s="23"/>
      <c r="CC445" s="24"/>
      <c r="CD445" s="21"/>
      <c r="CE445" s="22"/>
      <c r="CF445" s="23"/>
      <c r="CG445" s="24"/>
      <c r="CH445" s="21"/>
      <c r="CI445" s="22"/>
      <c r="CJ445" s="23"/>
      <c r="CK445" s="24"/>
      <c r="CL445" s="21"/>
      <c r="CM445" s="22"/>
      <c r="CN445" s="23"/>
      <c r="CO445" s="24"/>
      <c r="CP445" s="21"/>
      <c r="CQ445" s="22"/>
      <c r="CR445" s="23"/>
      <c r="CS445" s="24"/>
      <c r="CT445" s="21"/>
      <c r="CU445" s="22"/>
      <c r="CV445" s="23"/>
      <c r="CW445" s="24"/>
      <c r="CX445" s="21"/>
      <c r="CY445" s="22"/>
      <c r="CZ445" s="23"/>
      <c r="DA445" s="24"/>
      <c r="DB445" s="21"/>
      <c r="DC445" s="22"/>
      <c r="DD445" s="23"/>
      <c r="DE445" s="24"/>
      <c r="DF445" s="21"/>
      <c r="DG445" s="22"/>
      <c r="DH445" s="23"/>
      <c r="DI445" s="24"/>
      <c r="DJ445" s="21"/>
      <c r="DK445" s="22"/>
      <c r="DL445" s="23"/>
      <c r="DM445" s="24"/>
      <c r="DN445" s="21"/>
      <c r="DO445" s="22"/>
      <c r="DP445" s="23"/>
      <c r="DQ445" s="24"/>
      <c r="DR445" s="21"/>
      <c r="DS445" s="22"/>
      <c r="DT445" s="23"/>
      <c r="DU445" s="24"/>
      <c r="DV445" s="21"/>
      <c r="DW445" s="22"/>
      <c r="DX445" s="23"/>
      <c r="DY445" s="24"/>
      <c r="DZ445" s="21"/>
      <c r="EA445" s="22"/>
      <c r="EB445" s="23"/>
      <c r="EC445" s="24"/>
      <c r="ED445" s="21"/>
      <c r="EE445" s="22"/>
      <c r="EF445" s="23"/>
      <c r="EG445" s="24"/>
      <c r="EH445" s="21"/>
      <c r="EI445" s="22"/>
      <c r="EJ445" s="23"/>
      <c r="EK445" s="24"/>
      <c r="EL445" s="21"/>
      <c r="EM445" s="22"/>
      <c r="EN445" s="23"/>
      <c r="EO445" s="24"/>
      <c r="EP445" s="21"/>
      <c r="EQ445" s="22"/>
      <c r="ER445" s="23"/>
      <c r="ES445" s="24"/>
      <c r="ET445" s="21"/>
      <c r="EU445" s="22"/>
      <c r="EV445" s="23"/>
      <c r="EW445" s="24"/>
      <c r="EX445" s="21"/>
    </row>
    <row r="446" spans="1:154" s="16" customFormat="1" ht="22.5" hidden="1">
      <c r="A446" s="517"/>
      <c r="B446" s="590" t="s">
        <v>519</v>
      </c>
      <c r="C446" s="229" t="s">
        <v>917</v>
      </c>
      <c r="D446" s="229" t="s">
        <v>918</v>
      </c>
      <c r="E446" s="421" t="s">
        <v>288</v>
      </c>
      <c r="F446" s="161" t="s">
        <v>742</v>
      </c>
      <c r="G446" s="209"/>
      <c r="H446" s="209"/>
      <c r="I446" s="209"/>
      <c r="J446" s="209"/>
      <c r="K446" s="209"/>
      <c r="L446" s="209">
        <v>1</v>
      </c>
      <c r="M446" s="230"/>
      <c r="N446" s="230"/>
      <c r="O446" s="209"/>
      <c r="P446" s="209"/>
      <c r="Q446" s="230">
        <v>0</v>
      </c>
      <c r="R446" s="242" t="s">
        <v>532</v>
      </c>
      <c r="S446" s="209"/>
      <c r="T446" s="209"/>
      <c r="U446" s="209">
        <v>1</v>
      </c>
      <c r="V446" s="230"/>
      <c r="W446" s="230"/>
      <c r="X446" s="209"/>
      <c r="Y446" s="209"/>
      <c r="Z446" s="230">
        <v>0</v>
      </c>
      <c r="AA446" s="242" t="s">
        <v>532</v>
      </c>
      <c r="AB446" s="242"/>
      <c r="AC446" s="373">
        <v>1</v>
      </c>
      <c r="AD446" s="478"/>
      <c r="AE446" s="209"/>
      <c r="AF446" s="209">
        <v>1</v>
      </c>
      <c r="AG446" s="230"/>
      <c r="AH446" s="209"/>
      <c r="AI446" s="209"/>
      <c r="AJ446" s="209"/>
      <c r="AK446" s="209"/>
      <c r="AL446" s="230">
        <v>0.68389999999999995</v>
      </c>
      <c r="AM446" s="242" t="s">
        <v>41</v>
      </c>
      <c r="AN446" s="373">
        <v>1</v>
      </c>
      <c r="AO446" s="478"/>
      <c r="AP446" s="209"/>
      <c r="AQ446" s="209"/>
      <c r="AR446" s="209">
        <v>1</v>
      </c>
      <c r="AS446" s="209"/>
      <c r="AT446" s="209"/>
      <c r="AU446" s="209"/>
      <c r="AV446" s="209"/>
      <c r="AW446" s="230">
        <v>1</v>
      </c>
      <c r="AX446" s="242" t="s">
        <v>668</v>
      </c>
      <c r="AY446" s="373"/>
      <c r="AZ446" s="373"/>
      <c r="BA446" s="209"/>
      <c r="BB446" s="209"/>
      <c r="BC446" s="209"/>
      <c r="BD446" s="209"/>
      <c r="BE446" s="209"/>
      <c r="BF446" s="209"/>
      <c r="BG446" s="209"/>
      <c r="BH446" s="230">
        <v>1</v>
      </c>
      <c r="BI446" s="242" t="s">
        <v>668</v>
      </c>
      <c r="BJ446" s="498"/>
      <c r="BK446" s="21"/>
      <c r="BL446" s="22"/>
      <c r="BM446" s="23"/>
      <c r="BN446" s="24"/>
      <c r="BO446" s="21"/>
      <c r="BP446" s="22"/>
      <c r="BQ446" s="23"/>
      <c r="BR446" s="24"/>
      <c r="BS446" s="21"/>
      <c r="BT446" s="22"/>
      <c r="BU446" s="23"/>
      <c r="BV446" s="24"/>
      <c r="BW446" s="21"/>
      <c r="BX446" s="23"/>
      <c r="BY446" s="24"/>
      <c r="BZ446" s="21"/>
      <c r="CA446" s="22"/>
      <c r="CB446" s="23"/>
      <c r="CC446" s="24"/>
      <c r="CD446" s="21"/>
      <c r="CE446" s="22"/>
      <c r="CF446" s="23"/>
      <c r="CG446" s="24"/>
      <c r="CH446" s="21"/>
      <c r="CI446" s="22"/>
      <c r="CJ446" s="23"/>
      <c r="CK446" s="24"/>
      <c r="CL446" s="21"/>
      <c r="CM446" s="22"/>
      <c r="CN446" s="23"/>
      <c r="CO446" s="24"/>
      <c r="CP446" s="21"/>
      <c r="CQ446" s="22"/>
      <c r="CR446" s="23"/>
      <c r="CS446" s="24"/>
      <c r="CT446" s="21"/>
      <c r="CU446" s="22"/>
      <c r="CV446" s="23"/>
      <c r="CW446" s="24"/>
      <c r="CX446" s="21"/>
      <c r="CY446" s="22"/>
      <c r="CZ446" s="23"/>
      <c r="DA446" s="24"/>
      <c r="DB446" s="21"/>
      <c r="DC446" s="22"/>
      <c r="DD446" s="23"/>
      <c r="DE446" s="24"/>
      <c r="DF446" s="21"/>
      <c r="DG446" s="22"/>
      <c r="DH446" s="23"/>
      <c r="DI446" s="24"/>
      <c r="DJ446" s="21"/>
      <c r="DK446" s="22"/>
      <c r="DL446" s="23"/>
      <c r="DM446" s="24"/>
      <c r="DN446" s="21"/>
      <c r="DO446" s="22"/>
      <c r="DP446" s="23"/>
      <c r="DQ446" s="24"/>
      <c r="DR446" s="21"/>
      <c r="DS446" s="22"/>
      <c r="DT446" s="23"/>
      <c r="DU446" s="24"/>
      <c r="DV446" s="21"/>
      <c r="DW446" s="22"/>
      <c r="DX446" s="23"/>
      <c r="DY446" s="24"/>
      <c r="DZ446" s="21"/>
      <c r="EA446" s="22"/>
      <c r="EB446" s="23"/>
      <c r="EC446" s="24"/>
      <c r="ED446" s="21"/>
      <c r="EE446" s="22"/>
      <c r="EF446" s="23"/>
      <c r="EG446" s="24"/>
      <c r="EH446" s="21"/>
      <c r="EI446" s="22"/>
      <c r="EJ446" s="23"/>
      <c r="EK446" s="24"/>
      <c r="EL446" s="21"/>
      <c r="EM446" s="22"/>
      <c r="EN446" s="23"/>
      <c r="EO446" s="24"/>
      <c r="EP446" s="21"/>
      <c r="EQ446" s="22"/>
      <c r="ER446" s="23"/>
      <c r="ES446" s="24"/>
      <c r="ET446" s="21"/>
      <c r="EU446" s="22"/>
      <c r="EV446" s="23"/>
      <c r="EW446" s="24"/>
      <c r="EX446" s="21"/>
    </row>
    <row r="447" spans="1:154" s="16" customFormat="1" ht="21.75" hidden="1" customHeight="1">
      <c r="A447" s="517"/>
      <c r="B447" s="590" t="s">
        <v>519</v>
      </c>
      <c r="C447" s="229" t="s">
        <v>927</v>
      </c>
      <c r="D447" s="229" t="s">
        <v>918</v>
      </c>
      <c r="E447" s="421" t="s">
        <v>288</v>
      </c>
      <c r="F447" s="161" t="s">
        <v>742</v>
      </c>
      <c r="G447" s="209"/>
      <c r="H447" s="209"/>
      <c r="I447" s="209"/>
      <c r="J447" s="209"/>
      <c r="K447" s="209"/>
      <c r="L447" s="209">
        <v>17</v>
      </c>
      <c r="M447" s="230"/>
      <c r="N447" s="230"/>
      <c r="O447" s="209"/>
      <c r="P447" s="209"/>
      <c r="Q447" s="230">
        <v>0</v>
      </c>
      <c r="R447" s="242" t="s">
        <v>532</v>
      </c>
      <c r="S447" s="209"/>
      <c r="T447" s="209"/>
      <c r="U447" s="209">
        <v>17</v>
      </c>
      <c r="V447" s="230"/>
      <c r="W447" s="230"/>
      <c r="X447" s="209"/>
      <c r="Y447" s="209"/>
      <c r="Z447" s="230">
        <v>0</v>
      </c>
      <c r="AA447" s="242" t="s">
        <v>532</v>
      </c>
      <c r="AB447" s="242"/>
      <c r="AC447" s="373">
        <v>17</v>
      </c>
      <c r="AD447" s="478"/>
      <c r="AE447" s="209"/>
      <c r="AF447" s="230"/>
      <c r="AG447" s="209">
        <v>17</v>
      </c>
      <c r="AH447" s="209"/>
      <c r="AI447" s="209"/>
      <c r="AJ447" s="209"/>
      <c r="AK447" s="209"/>
      <c r="AL447" s="230">
        <v>1</v>
      </c>
      <c r="AM447" s="242" t="s">
        <v>668</v>
      </c>
      <c r="AN447" s="373">
        <v>17</v>
      </c>
      <c r="AO447" s="478"/>
      <c r="AP447" s="209"/>
      <c r="AQ447" s="230"/>
      <c r="AR447" s="209">
        <v>17</v>
      </c>
      <c r="AS447" s="209"/>
      <c r="AT447" s="209"/>
      <c r="AU447" s="209"/>
      <c r="AV447" s="209"/>
      <c r="AW447" s="230">
        <v>1</v>
      </c>
      <c r="AX447" s="242" t="s">
        <v>668</v>
      </c>
      <c r="AY447" s="373"/>
      <c r="AZ447" s="373"/>
      <c r="BA447" s="209"/>
      <c r="BB447" s="230"/>
      <c r="BC447" s="209"/>
      <c r="BD447" s="209"/>
      <c r="BE447" s="209"/>
      <c r="BF447" s="209"/>
      <c r="BG447" s="209"/>
      <c r="BH447" s="230">
        <v>1</v>
      </c>
      <c r="BI447" s="242" t="s">
        <v>668</v>
      </c>
      <c r="BJ447" s="498"/>
      <c r="BK447" s="21"/>
      <c r="BL447" s="22"/>
      <c r="BM447" s="23"/>
      <c r="BN447" s="24"/>
      <c r="BO447" s="21"/>
      <c r="BP447" s="22"/>
      <c r="BQ447" s="23"/>
      <c r="BR447" s="24"/>
      <c r="BS447" s="21"/>
      <c r="BT447" s="22"/>
      <c r="BU447" s="23"/>
      <c r="BV447" s="24"/>
      <c r="BW447" s="21"/>
      <c r="BX447" s="23"/>
      <c r="BY447" s="24"/>
      <c r="BZ447" s="21"/>
      <c r="CA447" s="22"/>
      <c r="CB447" s="23"/>
      <c r="CC447" s="24"/>
      <c r="CD447" s="21"/>
      <c r="CE447" s="22"/>
      <c r="CF447" s="23"/>
      <c r="CG447" s="24"/>
      <c r="CH447" s="21"/>
      <c r="CI447" s="22"/>
      <c r="CJ447" s="23"/>
      <c r="CK447" s="24"/>
      <c r="CL447" s="21"/>
      <c r="CM447" s="22"/>
      <c r="CN447" s="23"/>
      <c r="CO447" s="24"/>
      <c r="CP447" s="21"/>
      <c r="CQ447" s="22"/>
      <c r="CR447" s="23"/>
      <c r="CS447" s="24"/>
      <c r="CT447" s="21"/>
      <c r="CU447" s="22"/>
      <c r="CV447" s="23"/>
      <c r="CW447" s="24"/>
      <c r="CX447" s="21"/>
      <c r="CY447" s="22"/>
      <c r="CZ447" s="23"/>
      <c r="DA447" s="24"/>
      <c r="DB447" s="21"/>
      <c r="DC447" s="22"/>
      <c r="DD447" s="23"/>
      <c r="DE447" s="24"/>
      <c r="DF447" s="21"/>
      <c r="DG447" s="22"/>
      <c r="DH447" s="23"/>
      <c r="DI447" s="24"/>
      <c r="DJ447" s="21"/>
      <c r="DK447" s="22"/>
      <c r="DL447" s="23"/>
      <c r="DM447" s="24"/>
      <c r="DN447" s="21"/>
      <c r="DO447" s="22"/>
      <c r="DP447" s="23"/>
      <c r="DQ447" s="24"/>
      <c r="DR447" s="21"/>
      <c r="DS447" s="22"/>
      <c r="DT447" s="23"/>
      <c r="DU447" s="24"/>
      <c r="DV447" s="21"/>
      <c r="DW447" s="22"/>
      <c r="DX447" s="23"/>
      <c r="DY447" s="24"/>
      <c r="DZ447" s="21"/>
      <c r="EA447" s="22"/>
      <c r="EB447" s="23"/>
      <c r="EC447" s="24"/>
      <c r="ED447" s="21"/>
      <c r="EE447" s="22"/>
      <c r="EF447" s="23"/>
      <c r="EG447" s="24"/>
      <c r="EH447" s="21"/>
      <c r="EI447" s="22"/>
      <c r="EJ447" s="23"/>
      <c r="EK447" s="24"/>
      <c r="EL447" s="21"/>
      <c r="EM447" s="22"/>
      <c r="EN447" s="23"/>
      <c r="EO447" s="24"/>
      <c r="EP447" s="21"/>
      <c r="EQ447" s="22"/>
      <c r="ER447" s="23"/>
      <c r="ES447" s="24"/>
      <c r="ET447" s="21"/>
      <c r="EU447" s="22"/>
      <c r="EV447" s="23"/>
      <c r="EW447" s="24"/>
      <c r="EX447" s="21"/>
    </row>
    <row r="448" spans="1:154" s="16" customFormat="1" ht="24.75" hidden="1" customHeight="1">
      <c r="A448" s="517"/>
      <c r="B448" s="590" t="s">
        <v>519</v>
      </c>
      <c r="C448" s="229" t="s">
        <v>927</v>
      </c>
      <c r="D448" s="229" t="s">
        <v>918</v>
      </c>
      <c r="E448" s="421" t="s">
        <v>288</v>
      </c>
      <c r="F448" s="161" t="s">
        <v>742</v>
      </c>
      <c r="G448" s="209"/>
      <c r="H448" s="209"/>
      <c r="I448" s="209"/>
      <c r="J448" s="209"/>
      <c r="K448" s="209"/>
      <c r="L448" s="209">
        <v>1</v>
      </c>
      <c r="M448" s="230"/>
      <c r="N448" s="230"/>
      <c r="O448" s="209"/>
      <c r="P448" s="209"/>
      <c r="Q448" s="230">
        <v>0</v>
      </c>
      <c r="R448" s="242" t="s">
        <v>532</v>
      </c>
      <c r="S448" s="209"/>
      <c r="T448" s="209"/>
      <c r="U448" s="209">
        <v>1</v>
      </c>
      <c r="V448" s="230"/>
      <c r="W448" s="230"/>
      <c r="X448" s="209"/>
      <c r="Y448" s="209"/>
      <c r="Z448" s="230">
        <v>0</v>
      </c>
      <c r="AA448" s="242" t="s">
        <v>532</v>
      </c>
      <c r="AB448" s="242"/>
      <c r="AC448" s="373">
        <v>1</v>
      </c>
      <c r="AD448" s="478"/>
      <c r="AE448" s="209"/>
      <c r="AF448" s="230"/>
      <c r="AG448" s="209">
        <v>1</v>
      </c>
      <c r="AH448" s="209"/>
      <c r="AI448" s="209"/>
      <c r="AJ448" s="209"/>
      <c r="AK448" s="209"/>
      <c r="AL448" s="230">
        <v>1</v>
      </c>
      <c r="AM448" s="242" t="s">
        <v>668</v>
      </c>
      <c r="AN448" s="373">
        <v>1</v>
      </c>
      <c r="AO448" s="478"/>
      <c r="AP448" s="209"/>
      <c r="AQ448" s="230"/>
      <c r="AR448" s="209">
        <v>1</v>
      </c>
      <c r="AS448" s="209"/>
      <c r="AT448" s="209"/>
      <c r="AU448" s="209"/>
      <c r="AV448" s="209"/>
      <c r="AW448" s="230">
        <v>1</v>
      </c>
      <c r="AX448" s="242" t="s">
        <v>668</v>
      </c>
      <c r="AY448" s="373"/>
      <c r="AZ448" s="373"/>
      <c r="BA448" s="209"/>
      <c r="BB448" s="230"/>
      <c r="BC448" s="209"/>
      <c r="BD448" s="209"/>
      <c r="BE448" s="209"/>
      <c r="BF448" s="209"/>
      <c r="BG448" s="209"/>
      <c r="BH448" s="230">
        <v>1</v>
      </c>
      <c r="BI448" s="242" t="s">
        <v>668</v>
      </c>
      <c r="BJ448" s="498"/>
      <c r="BK448" s="21"/>
      <c r="BL448" s="22"/>
      <c r="BM448" s="23"/>
      <c r="BN448" s="24"/>
      <c r="BO448" s="21"/>
      <c r="BP448" s="22"/>
      <c r="BQ448" s="23"/>
      <c r="BR448" s="24"/>
      <c r="BS448" s="21"/>
      <c r="BT448" s="22"/>
      <c r="BU448" s="23"/>
      <c r="BV448" s="24"/>
      <c r="BW448" s="21"/>
      <c r="BX448" s="23"/>
      <c r="BY448" s="24"/>
      <c r="BZ448" s="21"/>
      <c r="CA448" s="22"/>
      <c r="CB448" s="23"/>
      <c r="CC448" s="24"/>
      <c r="CD448" s="21"/>
      <c r="CE448" s="22"/>
      <c r="CF448" s="23"/>
      <c r="CG448" s="24"/>
      <c r="CH448" s="21"/>
      <c r="CI448" s="22"/>
      <c r="CJ448" s="23"/>
      <c r="CK448" s="24"/>
      <c r="CL448" s="21"/>
      <c r="CM448" s="22"/>
      <c r="CN448" s="23"/>
      <c r="CO448" s="24"/>
      <c r="CP448" s="21"/>
      <c r="CQ448" s="22"/>
      <c r="CR448" s="23"/>
      <c r="CS448" s="24"/>
      <c r="CT448" s="21"/>
      <c r="CU448" s="22"/>
      <c r="CV448" s="23"/>
      <c r="CW448" s="24"/>
      <c r="CX448" s="21"/>
      <c r="CY448" s="22"/>
      <c r="CZ448" s="23"/>
      <c r="DA448" s="24"/>
      <c r="DB448" s="21"/>
      <c r="DC448" s="22"/>
      <c r="DD448" s="23"/>
      <c r="DE448" s="24"/>
      <c r="DF448" s="21"/>
      <c r="DG448" s="22"/>
      <c r="DH448" s="23"/>
      <c r="DI448" s="24"/>
      <c r="DJ448" s="21"/>
      <c r="DK448" s="22"/>
      <c r="DL448" s="23"/>
      <c r="DM448" s="24"/>
      <c r="DN448" s="21"/>
      <c r="DO448" s="22"/>
      <c r="DP448" s="23"/>
      <c r="DQ448" s="24"/>
      <c r="DR448" s="21"/>
      <c r="DS448" s="22"/>
      <c r="DT448" s="23"/>
      <c r="DU448" s="24"/>
      <c r="DV448" s="21"/>
      <c r="DW448" s="22"/>
      <c r="DX448" s="23"/>
      <c r="DY448" s="24"/>
      <c r="DZ448" s="21"/>
      <c r="EA448" s="22"/>
      <c r="EB448" s="23"/>
      <c r="EC448" s="24"/>
      <c r="ED448" s="21"/>
      <c r="EE448" s="22"/>
      <c r="EF448" s="23"/>
      <c r="EG448" s="24"/>
      <c r="EH448" s="21"/>
      <c r="EI448" s="22"/>
      <c r="EJ448" s="23"/>
      <c r="EK448" s="24"/>
      <c r="EL448" s="21"/>
      <c r="EM448" s="22"/>
      <c r="EN448" s="23"/>
      <c r="EO448" s="24"/>
      <c r="EP448" s="21"/>
      <c r="EQ448" s="22"/>
      <c r="ER448" s="23"/>
      <c r="ES448" s="24"/>
      <c r="ET448" s="21"/>
      <c r="EU448" s="22"/>
      <c r="EV448" s="23"/>
      <c r="EW448" s="24"/>
      <c r="EX448" s="21"/>
    </row>
    <row r="449" spans="1:154" s="16" customFormat="1" ht="22.5">
      <c r="A449" s="517"/>
      <c r="B449" s="590" t="s">
        <v>519</v>
      </c>
      <c r="C449" s="229" t="s">
        <v>928</v>
      </c>
      <c r="D449" s="229" t="s">
        <v>919</v>
      </c>
      <c r="E449" s="229" t="s">
        <v>203</v>
      </c>
      <c r="F449" s="161" t="s">
        <v>742</v>
      </c>
      <c r="G449" s="209"/>
      <c r="H449" s="209"/>
      <c r="I449" s="209"/>
      <c r="J449" s="209"/>
      <c r="K449" s="209"/>
      <c r="L449" s="209">
        <v>28</v>
      </c>
      <c r="M449" s="230"/>
      <c r="N449" s="230"/>
      <c r="O449" s="209"/>
      <c r="P449" s="209"/>
      <c r="Q449" s="230">
        <v>0</v>
      </c>
      <c r="R449" s="242" t="s">
        <v>532</v>
      </c>
      <c r="S449" s="209"/>
      <c r="T449" s="209"/>
      <c r="U449" s="209">
        <v>28</v>
      </c>
      <c r="V449" s="230"/>
      <c r="W449" s="230"/>
      <c r="X449" s="209"/>
      <c r="Y449" s="209"/>
      <c r="Z449" s="230">
        <v>0</v>
      </c>
      <c r="AA449" s="242" t="s">
        <v>532</v>
      </c>
      <c r="AB449" s="242"/>
      <c r="AC449" s="373">
        <v>28</v>
      </c>
      <c r="AD449" s="478"/>
      <c r="AE449" s="209"/>
      <c r="AF449" s="209">
        <v>28</v>
      </c>
      <c r="AG449" s="230"/>
      <c r="AH449" s="209"/>
      <c r="AI449" s="209"/>
      <c r="AJ449" s="209"/>
      <c r="AK449" s="209"/>
      <c r="AL449" s="230">
        <v>0.4728</v>
      </c>
      <c r="AM449" s="242" t="s">
        <v>41</v>
      </c>
      <c r="AN449" s="373">
        <v>28</v>
      </c>
      <c r="AO449" s="478"/>
      <c r="AP449" s="209"/>
      <c r="AQ449" s="209">
        <v>28</v>
      </c>
      <c r="AR449" s="230"/>
      <c r="AS449" s="209"/>
      <c r="AT449" s="209"/>
      <c r="AU449" s="209"/>
      <c r="AV449" s="209"/>
      <c r="AW449" s="230">
        <v>0.9</v>
      </c>
      <c r="AX449" s="242" t="s">
        <v>41</v>
      </c>
      <c r="AY449" s="373"/>
      <c r="AZ449" s="373">
        <v>28</v>
      </c>
      <c r="BA449" s="209"/>
      <c r="BB449" s="209">
        <v>28</v>
      </c>
      <c r="BC449" s="230"/>
      <c r="BD449" s="209"/>
      <c r="BE449" s="209"/>
      <c r="BF449" s="209"/>
      <c r="BG449" s="209"/>
      <c r="BH449" s="230">
        <v>0.93130000000000002</v>
      </c>
      <c r="BI449" s="242" t="s">
        <v>41</v>
      </c>
      <c r="BJ449" s="498"/>
      <c r="BK449" s="21"/>
      <c r="BL449" s="22"/>
      <c r="BM449" s="23"/>
      <c r="BN449" s="24"/>
      <c r="BO449" s="21"/>
      <c r="BP449" s="22"/>
      <c r="BQ449" s="23"/>
      <c r="BR449" s="24"/>
      <c r="BS449" s="21"/>
      <c r="BT449" s="22"/>
      <c r="BU449" s="23"/>
      <c r="BV449" s="24"/>
      <c r="BW449" s="21"/>
      <c r="BX449" s="23"/>
      <c r="BY449" s="24"/>
      <c r="BZ449" s="21"/>
      <c r="CA449" s="22"/>
      <c r="CB449" s="23"/>
      <c r="CC449" s="24"/>
      <c r="CD449" s="21"/>
      <c r="CE449" s="22"/>
      <c r="CF449" s="23"/>
      <c r="CG449" s="24"/>
      <c r="CH449" s="21"/>
      <c r="CI449" s="22"/>
      <c r="CJ449" s="23"/>
      <c r="CK449" s="24"/>
      <c r="CL449" s="21"/>
      <c r="CM449" s="22"/>
      <c r="CN449" s="23"/>
      <c r="CO449" s="24"/>
      <c r="CP449" s="21"/>
      <c r="CQ449" s="22"/>
      <c r="CR449" s="23"/>
      <c r="CS449" s="24"/>
      <c r="CT449" s="21"/>
      <c r="CU449" s="22"/>
      <c r="CV449" s="23"/>
      <c r="CW449" s="24"/>
      <c r="CX449" s="21"/>
      <c r="CY449" s="22"/>
      <c r="CZ449" s="23"/>
      <c r="DA449" s="24"/>
      <c r="DB449" s="21"/>
      <c r="DC449" s="22"/>
      <c r="DD449" s="23"/>
      <c r="DE449" s="24"/>
      <c r="DF449" s="21"/>
      <c r="DG449" s="22"/>
      <c r="DH449" s="23"/>
      <c r="DI449" s="24"/>
      <c r="DJ449" s="21"/>
      <c r="DK449" s="22"/>
      <c r="DL449" s="23"/>
      <c r="DM449" s="24"/>
      <c r="DN449" s="21"/>
      <c r="DO449" s="22"/>
      <c r="DP449" s="23"/>
      <c r="DQ449" s="24"/>
      <c r="DR449" s="21"/>
      <c r="DS449" s="22"/>
      <c r="DT449" s="23"/>
      <c r="DU449" s="24"/>
      <c r="DV449" s="21"/>
      <c r="DW449" s="22"/>
      <c r="DX449" s="23"/>
      <c r="DY449" s="24"/>
      <c r="DZ449" s="21"/>
      <c r="EA449" s="22"/>
      <c r="EB449" s="23"/>
      <c r="EC449" s="24"/>
      <c r="ED449" s="21"/>
      <c r="EE449" s="22"/>
      <c r="EF449" s="23"/>
      <c r="EG449" s="24"/>
      <c r="EH449" s="21"/>
      <c r="EI449" s="22"/>
      <c r="EJ449" s="23"/>
      <c r="EK449" s="24"/>
      <c r="EL449" s="21"/>
      <c r="EM449" s="22"/>
      <c r="EN449" s="23"/>
      <c r="EO449" s="24"/>
      <c r="EP449" s="21"/>
      <c r="EQ449" s="22"/>
      <c r="ER449" s="23"/>
      <c r="ES449" s="24"/>
      <c r="ET449" s="21"/>
      <c r="EU449" s="22"/>
      <c r="EV449" s="23"/>
      <c r="EW449" s="24"/>
      <c r="EX449" s="21"/>
    </row>
    <row r="450" spans="1:154" s="16" customFormat="1" ht="22.5" hidden="1" customHeight="1">
      <c r="A450" s="517"/>
      <c r="B450" s="590" t="s">
        <v>519</v>
      </c>
      <c r="C450" s="229" t="s">
        <v>929</v>
      </c>
      <c r="D450" s="229" t="s">
        <v>912</v>
      </c>
      <c r="E450" s="229" t="s">
        <v>203</v>
      </c>
      <c r="F450" s="161" t="s">
        <v>742</v>
      </c>
      <c r="G450" s="209"/>
      <c r="H450" s="209"/>
      <c r="I450" s="209"/>
      <c r="J450" s="209"/>
      <c r="K450" s="209"/>
      <c r="L450" s="209">
        <v>20</v>
      </c>
      <c r="M450" s="230"/>
      <c r="N450" s="230"/>
      <c r="O450" s="209"/>
      <c r="P450" s="209"/>
      <c r="Q450" s="230">
        <v>0</v>
      </c>
      <c r="R450" s="242" t="s">
        <v>532</v>
      </c>
      <c r="S450" s="209"/>
      <c r="T450" s="209"/>
      <c r="U450" s="209">
        <v>20</v>
      </c>
      <c r="V450" s="230"/>
      <c r="W450" s="230"/>
      <c r="X450" s="209"/>
      <c r="Y450" s="209"/>
      <c r="Z450" s="230">
        <v>0</v>
      </c>
      <c r="AA450" s="242" t="s">
        <v>532</v>
      </c>
      <c r="AB450" s="242"/>
      <c r="AC450" s="373">
        <v>20</v>
      </c>
      <c r="AD450" s="478"/>
      <c r="AE450" s="209"/>
      <c r="AF450" s="209">
        <v>20</v>
      </c>
      <c r="AG450" s="230"/>
      <c r="AH450" s="209"/>
      <c r="AI450" s="209"/>
      <c r="AJ450" s="209"/>
      <c r="AK450" s="209"/>
      <c r="AL450" s="230">
        <v>0.72699999999999998</v>
      </c>
      <c r="AM450" s="242" t="s">
        <v>41</v>
      </c>
      <c r="AN450" s="373">
        <v>20</v>
      </c>
      <c r="AO450" s="478"/>
      <c r="AP450" s="209"/>
      <c r="AQ450" s="209"/>
      <c r="AR450" s="209">
        <v>20</v>
      </c>
      <c r="AS450" s="209"/>
      <c r="AT450" s="209"/>
      <c r="AU450" s="209"/>
      <c r="AV450" s="209"/>
      <c r="AW450" s="230">
        <v>1</v>
      </c>
      <c r="AX450" s="242" t="s">
        <v>668</v>
      </c>
      <c r="AY450" s="373"/>
      <c r="AZ450" s="373"/>
      <c r="BA450" s="209"/>
      <c r="BB450" s="209"/>
      <c r="BC450" s="209"/>
      <c r="BD450" s="209"/>
      <c r="BE450" s="209"/>
      <c r="BF450" s="209"/>
      <c r="BG450" s="209"/>
      <c r="BH450" s="230">
        <v>1</v>
      </c>
      <c r="BI450" s="242" t="s">
        <v>668</v>
      </c>
      <c r="BJ450" s="498"/>
      <c r="BK450" s="21"/>
      <c r="BL450" s="22"/>
      <c r="BM450" s="23"/>
      <c r="BN450" s="24"/>
      <c r="BO450" s="21"/>
      <c r="BP450" s="22"/>
      <c r="BQ450" s="23"/>
      <c r="BR450" s="24"/>
      <c r="BS450" s="21"/>
      <c r="BT450" s="22"/>
      <c r="BU450" s="23"/>
      <c r="BV450" s="24"/>
      <c r="BW450" s="21"/>
      <c r="BX450" s="23"/>
      <c r="BY450" s="24"/>
      <c r="BZ450" s="21"/>
      <c r="CA450" s="22"/>
      <c r="CB450" s="23"/>
      <c r="CC450" s="24"/>
      <c r="CD450" s="21"/>
      <c r="CE450" s="22"/>
      <c r="CF450" s="23"/>
      <c r="CG450" s="24"/>
      <c r="CH450" s="21"/>
      <c r="CI450" s="22"/>
      <c r="CJ450" s="23"/>
      <c r="CK450" s="24"/>
      <c r="CL450" s="21"/>
      <c r="CM450" s="22"/>
      <c r="CN450" s="23"/>
      <c r="CO450" s="24"/>
      <c r="CP450" s="21"/>
      <c r="CQ450" s="22"/>
      <c r="CR450" s="23"/>
      <c r="CS450" s="24"/>
      <c r="CT450" s="21"/>
      <c r="CU450" s="22"/>
      <c r="CV450" s="23"/>
      <c r="CW450" s="24"/>
      <c r="CX450" s="21"/>
      <c r="CY450" s="22"/>
      <c r="CZ450" s="23"/>
      <c r="DA450" s="24"/>
      <c r="DB450" s="21"/>
      <c r="DC450" s="22"/>
      <c r="DD450" s="23"/>
      <c r="DE450" s="24"/>
      <c r="DF450" s="21"/>
      <c r="DG450" s="22"/>
      <c r="DH450" s="23"/>
      <c r="DI450" s="24"/>
      <c r="DJ450" s="21"/>
      <c r="DK450" s="22"/>
      <c r="DL450" s="23"/>
      <c r="DM450" s="24"/>
      <c r="DN450" s="21"/>
      <c r="DO450" s="22"/>
      <c r="DP450" s="23"/>
      <c r="DQ450" s="24"/>
      <c r="DR450" s="21"/>
      <c r="DS450" s="22"/>
      <c r="DT450" s="23"/>
      <c r="DU450" s="24"/>
      <c r="DV450" s="21"/>
      <c r="DW450" s="22"/>
      <c r="DX450" s="23"/>
      <c r="DY450" s="24"/>
      <c r="DZ450" s="21"/>
      <c r="EA450" s="22"/>
      <c r="EB450" s="23"/>
      <c r="EC450" s="24"/>
      <c r="ED450" s="21"/>
      <c r="EE450" s="22"/>
      <c r="EF450" s="23"/>
      <c r="EG450" s="24"/>
      <c r="EH450" s="21"/>
      <c r="EI450" s="22"/>
      <c r="EJ450" s="23"/>
      <c r="EK450" s="24"/>
      <c r="EL450" s="21"/>
      <c r="EM450" s="22"/>
      <c r="EN450" s="23"/>
      <c r="EO450" s="24"/>
      <c r="EP450" s="21"/>
      <c r="EQ450" s="22"/>
      <c r="ER450" s="23"/>
      <c r="ES450" s="24"/>
      <c r="ET450" s="21"/>
      <c r="EU450" s="22"/>
      <c r="EV450" s="23"/>
      <c r="EW450" s="24"/>
      <c r="EX450" s="21"/>
    </row>
    <row r="451" spans="1:154" s="16" customFormat="1" ht="33.75">
      <c r="A451" s="517"/>
      <c r="B451" s="590" t="s">
        <v>519</v>
      </c>
      <c r="C451" s="229" t="s">
        <v>934</v>
      </c>
      <c r="D451" s="229" t="s">
        <v>771</v>
      </c>
      <c r="E451" s="421" t="s">
        <v>288</v>
      </c>
      <c r="F451" s="161" t="s">
        <v>747</v>
      </c>
      <c r="G451" s="209"/>
      <c r="H451" s="209"/>
      <c r="I451" s="209"/>
      <c r="J451" s="209"/>
      <c r="K451" s="209"/>
      <c r="L451" s="209">
        <v>64</v>
      </c>
      <c r="M451" s="230"/>
      <c r="N451" s="230"/>
      <c r="O451" s="209"/>
      <c r="P451" s="209"/>
      <c r="Q451" s="230">
        <v>0</v>
      </c>
      <c r="R451" s="242" t="s">
        <v>532</v>
      </c>
      <c r="S451" s="209"/>
      <c r="T451" s="209"/>
      <c r="U451" s="209">
        <v>64</v>
      </c>
      <c r="V451" s="230"/>
      <c r="W451" s="230"/>
      <c r="X451" s="209"/>
      <c r="Y451" s="209"/>
      <c r="Z451" s="230">
        <v>0</v>
      </c>
      <c r="AA451" s="242" t="s">
        <v>532</v>
      </c>
      <c r="AB451" s="242"/>
      <c r="AC451" s="373">
        <v>64</v>
      </c>
      <c r="AD451" s="478"/>
      <c r="AE451" s="209"/>
      <c r="AF451" s="209">
        <v>64</v>
      </c>
      <c r="AG451" s="230"/>
      <c r="AH451" s="209"/>
      <c r="AI451" s="209"/>
      <c r="AJ451" s="209"/>
      <c r="AK451" s="209"/>
      <c r="AL451" s="230">
        <v>0.3</v>
      </c>
      <c r="AM451" s="242" t="s">
        <v>41</v>
      </c>
      <c r="AN451" s="373">
        <v>64</v>
      </c>
      <c r="AO451" s="478"/>
      <c r="AP451" s="209"/>
      <c r="AQ451" s="209">
        <v>64</v>
      </c>
      <c r="AR451" s="230"/>
      <c r="AS451" s="209"/>
      <c r="AT451" s="209"/>
      <c r="AU451" s="209"/>
      <c r="AV451" s="209"/>
      <c r="AW451" s="230">
        <v>0.83</v>
      </c>
      <c r="AX451" s="242" t="s">
        <v>41</v>
      </c>
      <c r="AY451" s="373"/>
      <c r="AZ451" s="373">
        <v>64</v>
      </c>
      <c r="BA451" s="209"/>
      <c r="BB451" s="209"/>
      <c r="BC451" s="209">
        <v>64</v>
      </c>
      <c r="BD451" s="209"/>
      <c r="BE451" s="209"/>
      <c r="BF451" s="209"/>
      <c r="BG451" s="209"/>
      <c r="BH451" s="230">
        <v>1</v>
      </c>
      <c r="BI451" s="242" t="s">
        <v>668</v>
      </c>
      <c r="BJ451" s="498"/>
      <c r="BK451" s="21"/>
      <c r="BL451" s="22"/>
      <c r="BM451" s="23"/>
      <c r="BN451" s="24"/>
      <c r="BO451" s="21"/>
      <c r="BP451" s="22"/>
      <c r="BQ451" s="23"/>
      <c r="BR451" s="24"/>
      <c r="BS451" s="21"/>
      <c r="BT451" s="22"/>
      <c r="BU451" s="23"/>
      <c r="BV451" s="24"/>
      <c r="BW451" s="21"/>
      <c r="BX451" s="23"/>
      <c r="BY451" s="24"/>
      <c r="BZ451" s="21"/>
      <c r="CA451" s="22"/>
      <c r="CB451" s="23"/>
      <c r="CC451" s="24"/>
      <c r="CD451" s="21"/>
      <c r="CE451" s="22"/>
      <c r="CF451" s="23"/>
      <c r="CG451" s="24"/>
      <c r="CH451" s="21"/>
      <c r="CI451" s="22"/>
      <c r="CJ451" s="23"/>
      <c r="CK451" s="24"/>
      <c r="CL451" s="21"/>
      <c r="CM451" s="22"/>
      <c r="CN451" s="23"/>
      <c r="CO451" s="24"/>
      <c r="CP451" s="21"/>
      <c r="CQ451" s="22"/>
      <c r="CR451" s="23"/>
      <c r="CS451" s="24"/>
      <c r="CT451" s="21"/>
      <c r="CU451" s="22"/>
      <c r="CV451" s="23"/>
      <c r="CW451" s="24"/>
      <c r="CX451" s="21"/>
      <c r="CY451" s="22"/>
      <c r="CZ451" s="23"/>
      <c r="DA451" s="24"/>
      <c r="DB451" s="21"/>
      <c r="DC451" s="22"/>
      <c r="DD451" s="23"/>
      <c r="DE451" s="24"/>
      <c r="DF451" s="21"/>
      <c r="DG451" s="22"/>
      <c r="DH451" s="23"/>
      <c r="DI451" s="24"/>
      <c r="DJ451" s="21"/>
      <c r="DK451" s="22"/>
      <c r="DL451" s="23"/>
      <c r="DM451" s="24"/>
      <c r="DN451" s="21"/>
      <c r="DO451" s="22"/>
      <c r="DP451" s="23"/>
      <c r="DQ451" s="24"/>
      <c r="DR451" s="21"/>
      <c r="DS451" s="22"/>
      <c r="DT451" s="23"/>
      <c r="DU451" s="24"/>
      <c r="DV451" s="21"/>
      <c r="DW451" s="22"/>
      <c r="DX451" s="23"/>
      <c r="DY451" s="24"/>
      <c r="DZ451" s="21"/>
      <c r="EA451" s="22"/>
      <c r="EB451" s="23"/>
      <c r="EC451" s="24"/>
      <c r="ED451" s="21"/>
      <c r="EE451" s="22"/>
      <c r="EF451" s="23"/>
      <c r="EG451" s="24"/>
      <c r="EH451" s="21"/>
      <c r="EI451" s="22"/>
      <c r="EJ451" s="23"/>
      <c r="EK451" s="24"/>
      <c r="EL451" s="21"/>
      <c r="EM451" s="22"/>
      <c r="EN451" s="23"/>
      <c r="EO451" s="24"/>
      <c r="EP451" s="21"/>
      <c r="EQ451" s="22"/>
      <c r="ER451" s="23"/>
      <c r="ES451" s="24"/>
      <c r="ET451" s="21"/>
      <c r="EU451" s="22"/>
      <c r="EV451" s="23"/>
      <c r="EW451" s="24"/>
      <c r="EX451" s="21"/>
    </row>
    <row r="452" spans="1:154" s="16" customFormat="1" ht="33.75">
      <c r="A452" s="517"/>
      <c r="B452" s="590" t="s">
        <v>519</v>
      </c>
      <c r="C452" s="229" t="s">
        <v>920</v>
      </c>
      <c r="D452" s="229" t="s">
        <v>771</v>
      </c>
      <c r="E452" s="229" t="s">
        <v>269</v>
      </c>
      <c r="F452" s="161" t="s">
        <v>747</v>
      </c>
      <c r="G452" s="209"/>
      <c r="H452" s="209"/>
      <c r="I452" s="209"/>
      <c r="J452" s="209"/>
      <c r="K452" s="209"/>
      <c r="L452" s="209">
        <v>15</v>
      </c>
      <c r="M452" s="230"/>
      <c r="N452" s="230"/>
      <c r="O452" s="209"/>
      <c r="P452" s="209"/>
      <c r="Q452" s="230">
        <v>0</v>
      </c>
      <c r="R452" s="242" t="s">
        <v>532</v>
      </c>
      <c r="S452" s="209"/>
      <c r="T452" s="209"/>
      <c r="U452" s="209">
        <v>15</v>
      </c>
      <c r="V452" s="230"/>
      <c r="W452" s="230"/>
      <c r="X452" s="209"/>
      <c r="Y452" s="209"/>
      <c r="Z452" s="230">
        <v>0</v>
      </c>
      <c r="AA452" s="242" t="s">
        <v>532</v>
      </c>
      <c r="AB452" s="242"/>
      <c r="AC452" s="373">
        <v>15</v>
      </c>
      <c r="AD452" s="478"/>
      <c r="AE452" s="209">
        <v>15</v>
      </c>
      <c r="AF452" s="230"/>
      <c r="AG452" s="230"/>
      <c r="AH452" s="209"/>
      <c r="AI452" s="209"/>
      <c r="AJ452" s="209"/>
      <c r="AK452" s="209"/>
      <c r="AL452" s="230">
        <v>0</v>
      </c>
      <c r="AM452" s="242" t="s">
        <v>532</v>
      </c>
      <c r="AN452" s="373">
        <v>15</v>
      </c>
      <c r="AO452" s="478"/>
      <c r="AP452" s="209"/>
      <c r="AQ452" s="209">
        <v>15</v>
      </c>
      <c r="AR452" s="230"/>
      <c r="AS452" s="209"/>
      <c r="AT452" s="209"/>
      <c r="AU452" s="209"/>
      <c r="AV452" s="209"/>
      <c r="AW452" s="230">
        <v>0.73029999999999995</v>
      </c>
      <c r="AX452" s="242" t="s">
        <v>41</v>
      </c>
      <c r="AY452" s="373"/>
      <c r="AZ452" s="373">
        <v>15</v>
      </c>
      <c r="BA452" s="209"/>
      <c r="BB452" s="209"/>
      <c r="BC452" s="209">
        <v>15</v>
      </c>
      <c r="BD452" s="209"/>
      <c r="BE452" s="209"/>
      <c r="BF452" s="209"/>
      <c r="BG452" s="209"/>
      <c r="BH452" s="230">
        <v>1</v>
      </c>
      <c r="BI452" s="242" t="s">
        <v>668</v>
      </c>
      <c r="BJ452" s="498"/>
      <c r="BK452" s="21"/>
      <c r="BL452" s="22"/>
      <c r="BM452" s="23"/>
      <c r="BN452" s="24"/>
      <c r="BO452" s="21"/>
      <c r="BP452" s="22"/>
      <c r="BQ452" s="23"/>
      <c r="BR452" s="24"/>
      <c r="BS452" s="21"/>
      <c r="BT452" s="22"/>
      <c r="BU452" s="23"/>
      <c r="BV452" s="24"/>
      <c r="BW452" s="21"/>
      <c r="BX452" s="23"/>
      <c r="BY452" s="24"/>
      <c r="BZ452" s="21"/>
      <c r="CA452" s="22"/>
      <c r="CB452" s="23"/>
      <c r="CC452" s="24"/>
      <c r="CD452" s="21"/>
      <c r="CE452" s="22"/>
      <c r="CF452" s="23"/>
      <c r="CG452" s="24"/>
      <c r="CH452" s="21"/>
      <c r="CI452" s="22"/>
      <c r="CJ452" s="23"/>
      <c r="CK452" s="24"/>
      <c r="CL452" s="21"/>
      <c r="CM452" s="22"/>
      <c r="CN452" s="23"/>
      <c r="CO452" s="24"/>
      <c r="CP452" s="21"/>
      <c r="CQ452" s="22"/>
      <c r="CR452" s="23"/>
      <c r="CS452" s="24"/>
      <c r="CT452" s="21"/>
      <c r="CU452" s="22"/>
      <c r="CV452" s="23"/>
      <c r="CW452" s="24"/>
      <c r="CX452" s="21"/>
      <c r="CY452" s="22"/>
      <c r="CZ452" s="23"/>
      <c r="DA452" s="24"/>
      <c r="DB452" s="21"/>
      <c r="DC452" s="22"/>
      <c r="DD452" s="23"/>
      <c r="DE452" s="24"/>
      <c r="DF452" s="21"/>
      <c r="DG452" s="22"/>
      <c r="DH452" s="23"/>
      <c r="DI452" s="24"/>
      <c r="DJ452" s="21"/>
      <c r="DK452" s="22"/>
      <c r="DL452" s="23"/>
      <c r="DM452" s="24"/>
      <c r="DN452" s="21"/>
      <c r="DO452" s="22"/>
      <c r="DP452" s="23"/>
      <c r="DQ452" s="24"/>
      <c r="DR452" s="21"/>
      <c r="DS452" s="22"/>
      <c r="DT452" s="23"/>
      <c r="DU452" s="24"/>
      <c r="DV452" s="21"/>
      <c r="DW452" s="22"/>
      <c r="DX452" s="23"/>
      <c r="DY452" s="24"/>
      <c r="DZ452" s="21"/>
      <c r="EA452" s="22"/>
      <c r="EB452" s="23"/>
      <c r="EC452" s="24"/>
      <c r="ED452" s="21"/>
      <c r="EE452" s="22"/>
      <c r="EF452" s="23"/>
      <c r="EG452" s="24"/>
      <c r="EH452" s="21"/>
      <c r="EI452" s="22"/>
      <c r="EJ452" s="23"/>
      <c r="EK452" s="24"/>
      <c r="EL452" s="21"/>
      <c r="EM452" s="22"/>
      <c r="EN452" s="23"/>
      <c r="EO452" s="24"/>
      <c r="EP452" s="21"/>
      <c r="EQ452" s="22"/>
      <c r="ER452" s="23"/>
      <c r="ES452" s="24"/>
      <c r="ET452" s="21"/>
      <c r="EU452" s="22"/>
      <c r="EV452" s="23"/>
      <c r="EW452" s="24"/>
      <c r="EX452" s="21"/>
    </row>
    <row r="453" spans="1:154" s="16" customFormat="1" ht="23.25" customHeight="1">
      <c r="A453" s="517"/>
      <c r="B453" s="590" t="s">
        <v>519</v>
      </c>
      <c r="C453" s="229" t="s">
        <v>921</v>
      </c>
      <c r="D453" s="229" t="s">
        <v>918</v>
      </c>
      <c r="E453" s="421" t="s">
        <v>288</v>
      </c>
      <c r="F453" s="161" t="s">
        <v>747</v>
      </c>
      <c r="G453" s="209"/>
      <c r="H453" s="209"/>
      <c r="I453" s="209"/>
      <c r="J453" s="209"/>
      <c r="K453" s="209"/>
      <c r="L453" s="209">
        <v>57</v>
      </c>
      <c r="M453" s="230"/>
      <c r="N453" s="230"/>
      <c r="O453" s="209"/>
      <c r="P453" s="209"/>
      <c r="Q453" s="230">
        <v>0</v>
      </c>
      <c r="R453" s="242" t="s">
        <v>532</v>
      </c>
      <c r="S453" s="209"/>
      <c r="T453" s="209"/>
      <c r="U453" s="209">
        <v>57</v>
      </c>
      <c r="V453" s="230"/>
      <c r="W453" s="230"/>
      <c r="X453" s="209"/>
      <c r="Y453" s="209"/>
      <c r="Z453" s="230">
        <v>0</v>
      </c>
      <c r="AA453" s="242" t="s">
        <v>532</v>
      </c>
      <c r="AB453" s="242"/>
      <c r="AC453" s="373">
        <v>56</v>
      </c>
      <c r="AD453" s="478"/>
      <c r="AE453" s="209"/>
      <c r="AF453" s="209">
        <v>56</v>
      </c>
      <c r="AG453" s="230"/>
      <c r="AH453" s="209"/>
      <c r="AI453" s="209"/>
      <c r="AJ453" s="209"/>
      <c r="AK453" s="209"/>
      <c r="AL453" s="230">
        <v>0.45</v>
      </c>
      <c r="AM453" s="242" t="s">
        <v>41</v>
      </c>
      <c r="AN453" s="373">
        <v>56</v>
      </c>
      <c r="AO453" s="478"/>
      <c r="AP453" s="209"/>
      <c r="AQ453" s="209">
        <v>56</v>
      </c>
      <c r="AR453" s="230"/>
      <c r="AS453" s="209"/>
      <c r="AT453" s="209"/>
      <c r="AU453" s="209"/>
      <c r="AV453" s="209"/>
      <c r="AW453" s="230">
        <v>0.96479999999999999</v>
      </c>
      <c r="AX453" s="242" t="s">
        <v>41</v>
      </c>
      <c r="AY453" s="373">
        <v>56</v>
      </c>
      <c r="AZ453" s="478"/>
      <c r="BA453" s="209"/>
      <c r="BB453" s="209"/>
      <c r="BC453" s="209">
        <v>56</v>
      </c>
      <c r="BD453" s="209"/>
      <c r="BE453" s="209"/>
      <c r="BF453" s="209"/>
      <c r="BG453" s="209"/>
      <c r="BH453" s="230">
        <v>1</v>
      </c>
      <c r="BI453" s="242" t="s">
        <v>668</v>
      </c>
      <c r="BJ453" s="498"/>
      <c r="BK453" s="21"/>
      <c r="BL453" s="22"/>
      <c r="BM453" s="23"/>
      <c r="BN453" s="24"/>
      <c r="BO453" s="21"/>
      <c r="BP453" s="22"/>
      <c r="BQ453" s="23"/>
      <c r="BR453" s="24"/>
      <c r="BS453" s="21"/>
      <c r="BT453" s="22"/>
      <c r="BU453" s="23"/>
      <c r="BV453" s="24"/>
      <c r="BW453" s="21"/>
      <c r="BX453" s="23"/>
      <c r="BY453" s="24"/>
      <c r="BZ453" s="21"/>
      <c r="CA453" s="22"/>
      <c r="CB453" s="23"/>
      <c r="CC453" s="24"/>
      <c r="CD453" s="21"/>
      <c r="CE453" s="22"/>
      <c r="CF453" s="23"/>
      <c r="CG453" s="24"/>
      <c r="CH453" s="21"/>
      <c r="CI453" s="22"/>
      <c r="CJ453" s="23"/>
      <c r="CK453" s="24"/>
      <c r="CL453" s="21"/>
      <c r="CM453" s="22"/>
      <c r="CN453" s="23"/>
      <c r="CO453" s="24"/>
      <c r="CP453" s="21"/>
      <c r="CQ453" s="22"/>
      <c r="CR453" s="23"/>
      <c r="CS453" s="24"/>
      <c r="CT453" s="21"/>
      <c r="CU453" s="22"/>
      <c r="CV453" s="23"/>
      <c r="CW453" s="24"/>
      <c r="CX453" s="21"/>
      <c r="CY453" s="22"/>
      <c r="CZ453" s="23"/>
      <c r="DA453" s="24"/>
      <c r="DB453" s="21"/>
      <c r="DC453" s="22"/>
      <c r="DD453" s="23"/>
      <c r="DE453" s="24"/>
      <c r="DF453" s="21"/>
      <c r="DG453" s="22"/>
      <c r="DH453" s="23"/>
      <c r="DI453" s="24"/>
      <c r="DJ453" s="21"/>
      <c r="DK453" s="22"/>
      <c r="DL453" s="23"/>
      <c r="DM453" s="24"/>
      <c r="DN453" s="21"/>
      <c r="DO453" s="22"/>
      <c r="DP453" s="23"/>
      <c r="DQ453" s="24"/>
      <c r="DR453" s="21"/>
      <c r="DS453" s="22"/>
      <c r="DT453" s="23"/>
      <c r="DU453" s="24"/>
      <c r="DV453" s="21"/>
      <c r="DW453" s="22"/>
      <c r="DX453" s="23"/>
      <c r="DY453" s="24"/>
      <c r="DZ453" s="21"/>
      <c r="EA453" s="22"/>
      <c r="EB453" s="23"/>
      <c r="EC453" s="24"/>
      <c r="ED453" s="21"/>
      <c r="EE453" s="22"/>
      <c r="EF453" s="23"/>
      <c r="EG453" s="24"/>
      <c r="EH453" s="21"/>
      <c r="EI453" s="22"/>
      <c r="EJ453" s="23"/>
      <c r="EK453" s="24"/>
      <c r="EL453" s="21"/>
      <c r="EM453" s="22"/>
      <c r="EN453" s="23"/>
      <c r="EO453" s="24"/>
      <c r="EP453" s="21"/>
      <c r="EQ453" s="22"/>
      <c r="ER453" s="23"/>
      <c r="ES453" s="24"/>
      <c r="ET453" s="21"/>
      <c r="EU453" s="22"/>
      <c r="EV453" s="23"/>
      <c r="EW453" s="24"/>
      <c r="EX453" s="21"/>
    </row>
    <row r="454" spans="1:154" s="16" customFormat="1" ht="23.25" customHeight="1">
      <c r="A454" s="517"/>
      <c r="B454" s="590" t="s">
        <v>519</v>
      </c>
      <c r="C454" s="229" t="s">
        <v>921</v>
      </c>
      <c r="D454" s="229" t="s">
        <v>918</v>
      </c>
      <c r="E454" s="421" t="s">
        <v>288</v>
      </c>
      <c r="F454" s="161" t="s">
        <v>747</v>
      </c>
      <c r="G454" s="209"/>
      <c r="H454" s="209"/>
      <c r="I454" s="209"/>
      <c r="J454" s="209"/>
      <c r="K454" s="209"/>
      <c r="L454" s="209"/>
      <c r="M454" s="230"/>
      <c r="N454" s="230"/>
      <c r="O454" s="209"/>
      <c r="P454" s="209"/>
      <c r="Q454" s="230"/>
      <c r="R454" s="242"/>
      <c r="S454" s="209"/>
      <c r="T454" s="209"/>
      <c r="U454" s="209"/>
      <c r="V454" s="230"/>
      <c r="W454" s="230"/>
      <c r="X454" s="209"/>
      <c r="Y454" s="209"/>
      <c r="Z454" s="230"/>
      <c r="AA454" s="242"/>
      <c r="AB454" s="242"/>
      <c r="AC454" s="373">
        <v>1</v>
      </c>
      <c r="AD454" s="478"/>
      <c r="AE454" s="209">
        <v>1</v>
      </c>
      <c r="AF454" s="230"/>
      <c r="AG454" s="230"/>
      <c r="AH454" s="209"/>
      <c r="AI454" s="209"/>
      <c r="AJ454" s="209"/>
      <c r="AK454" s="209"/>
      <c r="AL454" s="230">
        <v>0</v>
      </c>
      <c r="AM454" s="242" t="s">
        <v>532</v>
      </c>
      <c r="AN454" s="373">
        <v>1</v>
      </c>
      <c r="AO454" s="478"/>
      <c r="AP454" s="209"/>
      <c r="AQ454" s="209">
        <v>1</v>
      </c>
      <c r="AR454" s="230"/>
      <c r="AS454" s="209"/>
      <c r="AT454" s="209"/>
      <c r="AU454" s="209"/>
      <c r="AV454" s="209"/>
      <c r="AW454" s="230">
        <v>0.96479999999999999</v>
      </c>
      <c r="AX454" s="242" t="s">
        <v>41</v>
      </c>
      <c r="AY454" s="373"/>
      <c r="AZ454" s="373">
        <v>1</v>
      </c>
      <c r="BA454" s="209"/>
      <c r="BB454" s="209"/>
      <c r="BC454" s="209">
        <v>1</v>
      </c>
      <c r="BD454" s="209"/>
      <c r="BE454" s="209"/>
      <c r="BF454" s="209"/>
      <c r="BG454" s="209"/>
      <c r="BH454" s="230">
        <v>1</v>
      </c>
      <c r="BI454" s="242" t="s">
        <v>668</v>
      </c>
      <c r="BJ454" s="498"/>
      <c r="BK454" s="21"/>
      <c r="BL454" s="22"/>
      <c r="BM454" s="23"/>
      <c r="BN454" s="24"/>
      <c r="BO454" s="21"/>
      <c r="BP454" s="22"/>
      <c r="BQ454" s="23"/>
      <c r="BR454" s="24"/>
      <c r="BS454" s="21"/>
      <c r="BT454" s="22"/>
      <c r="BU454" s="23"/>
      <c r="BV454" s="24"/>
      <c r="BW454" s="21"/>
      <c r="BX454" s="23"/>
      <c r="BY454" s="24"/>
      <c r="BZ454" s="21"/>
      <c r="CA454" s="22"/>
      <c r="CB454" s="23"/>
      <c r="CC454" s="24"/>
      <c r="CD454" s="21"/>
      <c r="CE454" s="22"/>
      <c r="CF454" s="23"/>
      <c r="CG454" s="24"/>
      <c r="CH454" s="21"/>
      <c r="CI454" s="22"/>
      <c r="CJ454" s="23"/>
      <c r="CK454" s="24"/>
      <c r="CL454" s="21"/>
      <c r="CM454" s="22"/>
      <c r="CN454" s="23"/>
      <c r="CO454" s="24"/>
      <c r="CP454" s="21"/>
      <c r="CQ454" s="22"/>
      <c r="CR454" s="23"/>
      <c r="CS454" s="24"/>
      <c r="CT454" s="21"/>
      <c r="CU454" s="22"/>
      <c r="CV454" s="23"/>
      <c r="CW454" s="24"/>
      <c r="CX454" s="21"/>
      <c r="CY454" s="22"/>
      <c r="CZ454" s="23"/>
      <c r="DA454" s="24"/>
      <c r="DB454" s="21"/>
      <c r="DC454" s="22"/>
      <c r="DD454" s="23"/>
      <c r="DE454" s="24"/>
      <c r="DF454" s="21"/>
      <c r="DG454" s="22"/>
      <c r="DH454" s="23"/>
      <c r="DI454" s="24"/>
      <c r="DJ454" s="21"/>
      <c r="DK454" s="22"/>
      <c r="DL454" s="23"/>
      <c r="DM454" s="24"/>
      <c r="DN454" s="21"/>
      <c r="DO454" s="22"/>
      <c r="DP454" s="23"/>
      <c r="DQ454" s="24"/>
      <c r="DR454" s="21"/>
      <c r="DS454" s="22"/>
      <c r="DT454" s="23"/>
      <c r="DU454" s="24"/>
      <c r="DV454" s="21"/>
      <c r="DW454" s="22"/>
      <c r="DX454" s="23"/>
      <c r="DY454" s="24"/>
      <c r="DZ454" s="21"/>
      <c r="EA454" s="22"/>
      <c r="EB454" s="23"/>
      <c r="EC454" s="24"/>
      <c r="ED454" s="21"/>
      <c r="EE454" s="22"/>
      <c r="EF454" s="23"/>
      <c r="EG454" s="24"/>
      <c r="EH454" s="21"/>
      <c r="EI454" s="22"/>
      <c r="EJ454" s="23"/>
      <c r="EK454" s="24"/>
      <c r="EL454" s="21"/>
      <c r="EM454" s="22"/>
      <c r="EN454" s="23"/>
      <c r="EO454" s="24"/>
      <c r="EP454" s="21"/>
      <c r="EQ454" s="22"/>
      <c r="ER454" s="23"/>
      <c r="ES454" s="24"/>
      <c r="ET454" s="21"/>
      <c r="EU454" s="22"/>
      <c r="EV454" s="23"/>
      <c r="EW454" s="24"/>
      <c r="EX454" s="21"/>
    </row>
    <row r="455" spans="1:154" s="16" customFormat="1" ht="23.25" customHeight="1">
      <c r="A455" s="517"/>
      <c r="B455" s="590" t="s">
        <v>519</v>
      </c>
      <c r="C455" s="229" t="s">
        <v>935</v>
      </c>
      <c r="D455" s="229" t="s">
        <v>936</v>
      </c>
      <c r="E455" s="229" t="s">
        <v>217</v>
      </c>
      <c r="F455" s="161" t="s">
        <v>747</v>
      </c>
      <c r="G455" s="209"/>
      <c r="H455" s="209"/>
      <c r="I455" s="209"/>
      <c r="J455" s="209"/>
      <c r="K455" s="209"/>
      <c r="L455" s="209">
        <v>50</v>
      </c>
      <c r="M455" s="230"/>
      <c r="N455" s="230"/>
      <c r="O455" s="209"/>
      <c r="P455" s="209"/>
      <c r="Q455" s="230">
        <v>0</v>
      </c>
      <c r="R455" s="242" t="s">
        <v>532</v>
      </c>
      <c r="S455" s="209"/>
      <c r="T455" s="209"/>
      <c r="U455" s="209">
        <v>50</v>
      </c>
      <c r="V455" s="230"/>
      <c r="W455" s="230"/>
      <c r="X455" s="209"/>
      <c r="Y455" s="209"/>
      <c r="Z455" s="230">
        <v>0</v>
      </c>
      <c r="AA455" s="242" t="s">
        <v>532</v>
      </c>
      <c r="AB455" s="242"/>
      <c r="AC455" s="373">
        <v>47</v>
      </c>
      <c r="AD455" s="478"/>
      <c r="AE455" s="209">
        <v>47</v>
      </c>
      <c r="AF455" s="230"/>
      <c r="AG455" s="230"/>
      <c r="AH455" s="209"/>
      <c r="AI455" s="209"/>
      <c r="AJ455" s="209"/>
      <c r="AK455" s="209"/>
      <c r="AL455" s="230">
        <v>0</v>
      </c>
      <c r="AM455" s="242" t="s">
        <v>532</v>
      </c>
      <c r="AN455" s="373">
        <v>47</v>
      </c>
      <c r="AO455" s="478"/>
      <c r="AP455" s="209"/>
      <c r="AQ455" s="209">
        <v>47</v>
      </c>
      <c r="AR455" s="230"/>
      <c r="AS455" s="209"/>
      <c r="AT455" s="209"/>
      <c r="AU455" s="209"/>
      <c r="AV455" s="209"/>
      <c r="AW455" s="230">
        <v>0.45050000000000001</v>
      </c>
      <c r="AX455" s="242" t="s">
        <v>41</v>
      </c>
      <c r="AY455" s="373"/>
      <c r="AZ455" s="373">
        <v>47</v>
      </c>
      <c r="BA455" s="209"/>
      <c r="BB455" s="209">
        <v>47</v>
      </c>
      <c r="BC455" s="230"/>
      <c r="BD455" s="209"/>
      <c r="BE455" s="209"/>
      <c r="BF455" s="209"/>
      <c r="BG455" s="209"/>
      <c r="BH455" s="230">
        <v>0.64300000000000002</v>
      </c>
      <c r="BI455" s="242" t="s">
        <v>41</v>
      </c>
      <c r="BJ455" s="498"/>
      <c r="BK455" s="21"/>
      <c r="BL455" s="22"/>
      <c r="BM455" s="23"/>
      <c r="BN455" s="24"/>
      <c r="BO455" s="21"/>
      <c r="BP455" s="22"/>
      <c r="BQ455" s="23"/>
      <c r="BR455" s="24"/>
      <c r="BS455" s="21"/>
      <c r="BT455" s="22"/>
      <c r="BU455" s="23"/>
      <c r="BV455" s="24"/>
      <c r="BW455" s="21"/>
      <c r="BX455" s="23"/>
      <c r="BY455" s="24"/>
      <c r="BZ455" s="21"/>
      <c r="CA455" s="22"/>
      <c r="CB455" s="23"/>
      <c r="CC455" s="24"/>
      <c r="CD455" s="21"/>
      <c r="CE455" s="22"/>
      <c r="CF455" s="23"/>
      <c r="CG455" s="24"/>
      <c r="CH455" s="21"/>
      <c r="CI455" s="22"/>
      <c r="CJ455" s="23"/>
      <c r="CK455" s="24"/>
      <c r="CL455" s="21"/>
      <c r="CM455" s="22"/>
      <c r="CN455" s="23"/>
      <c r="CO455" s="24"/>
      <c r="CP455" s="21"/>
      <c r="CQ455" s="22"/>
      <c r="CR455" s="23"/>
      <c r="CS455" s="24"/>
      <c r="CT455" s="21"/>
      <c r="CU455" s="22"/>
      <c r="CV455" s="23"/>
      <c r="CW455" s="24"/>
      <c r="CX455" s="21"/>
      <c r="CY455" s="22"/>
      <c r="CZ455" s="23"/>
      <c r="DA455" s="24"/>
      <c r="DB455" s="21"/>
      <c r="DC455" s="22"/>
      <c r="DD455" s="23"/>
      <c r="DE455" s="24"/>
      <c r="DF455" s="21"/>
      <c r="DG455" s="22"/>
      <c r="DH455" s="23"/>
      <c r="DI455" s="24"/>
      <c r="DJ455" s="21"/>
      <c r="DK455" s="22"/>
      <c r="DL455" s="23"/>
      <c r="DM455" s="24"/>
      <c r="DN455" s="21"/>
      <c r="DO455" s="22"/>
      <c r="DP455" s="23"/>
      <c r="DQ455" s="24"/>
      <c r="DR455" s="21"/>
      <c r="DS455" s="22"/>
      <c r="DT455" s="23"/>
      <c r="DU455" s="24"/>
      <c r="DV455" s="21"/>
      <c r="DW455" s="22"/>
      <c r="DX455" s="23"/>
      <c r="DY455" s="24"/>
      <c r="DZ455" s="21"/>
      <c r="EA455" s="22"/>
      <c r="EB455" s="23"/>
      <c r="EC455" s="24"/>
      <c r="ED455" s="21"/>
      <c r="EE455" s="22"/>
      <c r="EF455" s="23"/>
      <c r="EG455" s="24"/>
      <c r="EH455" s="21"/>
      <c r="EI455" s="22"/>
      <c r="EJ455" s="23"/>
      <c r="EK455" s="24"/>
      <c r="EL455" s="21"/>
      <c r="EM455" s="22"/>
      <c r="EN455" s="23"/>
      <c r="EO455" s="24"/>
      <c r="EP455" s="21"/>
      <c r="EQ455" s="22"/>
      <c r="ER455" s="23"/>
      <c r="ES455" s="24"/>
      <c r="ET455" s="21"/>
      <c r="EU455" s="22"/>
      <c r="EV455" s="23"/>
      <c r="EW455" s="24"/>
      <c r="EX455" s="21"/>
    </row>
    <row r="456" spans="1:154" s="16" customFormat="1" ht="23.25" customHeight="1">
      <c r="A456" s="517"/>
      <c r="B456" s="590" t="s">
        <v>519</v>
      </c>
      <c r="C456" s="229" t="s">
        <v>935</v>
      </c>
      <c r="D456" s="229" t="s">
        <v>936</v>
      </c>
      <c r="E456" s="229" t="s">
        <v>217</v>
      </c>
      <c r="F456" s="161" t="s">
        <v>747</v>
      </c>
      <c r="G456" s="209"/>
      <c r="H456" s="209"/>
      <c r="I456" s="209"/>
      <c r="J456" s="209"/>
      <c r="K456" s="209"/>
      <c r="L456" s="209"/>
      <c r="M456" s="230"/>
      <c r="N456" s="230"/>
      <c r="O456" s="209"/>
      <c r="P456" s="209"/>
      <c r="Q456" s="230"/>
      <c r="R456" s="242"/>
      <c r="S456" s="209"/>
      <c r="T456" s="209"/>
      <c r="U456" s="209"/>
      <c r="V456" s="230"/>
      <c r="W456" s="230"/>
      <c r="X456" s="209"/>
      <c r="Y456" s="209"/>
      <c r="Z456" s="230"/>
      <c r="AA456" s="242"/>
      <c r="AB456" s="242"/>
      <c r="AC456" s="373">
        <v>3</v>
      </c>
      <c r="AD456" s="478"/>
      <c r="AE456" s="209">
        <v>3</v>
      </c>
      <c r="AF456" s="230"/>
      <c r="AG456" s="230"/>
      <c r="AH456" s="209"/>
      <c r="AI456" s="209"/>
      <c r="AJ456" s="209"/>
      <c r="AK456" s="209"/>
      <c r="AL456" s="230">
        <v>0</v>
      </c>
      <c r="AM456" s="242" t="s">
        <v>532</v>
      </c>
      <c r="AN456" s="373">
        <v>3</v>
      </c>
      <c r="AO456" s="478"/>
      <c r="AP456" s="209"/>
      <c r="AQ456" s="209">
        <v>3</v>
      </c>
      <c r="AR456" s="230"/>
      <c r="AS456" s="209"/>
      <c r="AT456" s="209"/>
      <c r="AU456" s="209"/>
      <c r="AV456" s="209"/>
      <c r="AW456" s="230">
        <v>0.80279999999999996</v>
      </c>
      <c r="AX456" s="242" t="s">
        <v>41</v>
      </c>
      <c r="AY456" s="373"/>
      <c r="AZ456" s="373">
        <v>3</v>
      </c>
      <c r="BA456" s="209"/>
      <c r="BB456" s="209">
        <v>3</v>
      </c>
      <c r="BC456" s="230"/>
      <c r="BD456" s="209"/>
      <c r="BE456" s="209"/>
      <c r="BF456" s="209"/>
      <c r="BG456" s="209"/>
      <c r="BH456" s="230">
        <v>0.80279999999999996</v>
      </c>
      <c r="BI456" s="242" t="s">
        <v>41</v>
      </c>
      <c r="BJ456" s="498"/>
      <c r="BK456" s="21"/>
      <c r="BL456" s="22"/>
      <c r="BM456" s="23"/>
      <c r="BN456" s="24"/>
      <c r="BO456" s="21"/>
      <c r="BP456" s="22"/>
      <c r="BQ456" s="23"/>
      <c r="BR456" s="24"/>
      <c r="BS456" s="21"/>
      <c r="BT456" s="22"/>
      <c r="BU456" s="23"/>
      <c r="BV456" s="24"/>
      <c r="BW456" s="21"/>
      <c r="BX456" s="23"/>
      <c r="BY456" s="24"/>
      <c r="BZ456" s="21"/>
      <c r="CA456" s="22"/>
      <c r="CB456" s="23"/>
      <c r="CC456" s="24"/>
      <c r="CD456" s="21"/>
      <c r="CE456" s="22"/>
      <c r="CF456" s="23"/>
      <c r="CG456" s="24"/>
      <c r="CH456" s="21"/>
      <c r="CI456" s="22"/>
      <c r="CJ456" s="23"/>
      <c r="CK456" s="24"/>
      <c r="CL456" s="21"/>
      <c r="CM456" s="22"/>
      <c r="CN456" s="23"/>
      <c r="CO456" s="24"/>
      <c r="CP456" s="21"/>
      <c r="CQ456" s="22"/>
      <c r="CR456" s="23"/>
      <c r="CS456" s="24"/>
      <c r="CT456" s="21"/>
      <c r="CU456" s="22"/>
      <c r="CV456" s="23"/>
      <c r="CW456" s="24"/>
      <c r="CX456" s="21"/>
      <c r="CY456" s="22"/>
      <c r="CZ456" s="23"/>
      <c r="DA456" s="24"/>
      <c r="DB456" s="21"/>
      <c r="DC456" s="22"/>
      <c r="DD456" s="23"/>
      <c r="DE456" s="24"/>
      <c r="DF456" s="21"/>
      <c r="DG456" s="22"/>
      <c r="DH456" s="23"/>
      <c r="DI456" s="24"/>
      <c r="DJ456" s="21"/>
      <c r="DK456" s="22"/>
      <c r="DL456" s="23"/>
      <c r="DM456" s="24"/>
      <c r="DN456" s="21"/>
      <c r="DO456" s="22"/>
      <c r="DP456" s="23"/>
      <c r="DQ456" s="24"/>
      <c r="DR456" s="21"/>
      <c r="DS456" s="22"/>
      <c r="DT456" s="23"/>
      <c r="DU456" s="24"/>
      <c r="DV456" s="21"/>
      <c r="DW456" s="22"/>
      <c r="DX456" s="23"/>
      <c r="DY456" s="24"/>
      <c r="DZ456" s="21"/>
      <c r="EA456" s="22"/>
      <c r="EB456" s="23"/>
      <c r="EC456" s="24"/>
      <c r="ED456" s="21"/>
      <c r="EE456" s="22"/>
      <c r="EF456" s="23"/>
      <c r="EG456" s="24"/>
      <c r="EH456" s="21"/>
      <c r="EI456" s="22"/>
      <c r="EJ456" s="23"/>
      <c r="EK456" s="24"/>
      <c r="EL456" s="21"/>
      <c r="EM456" s="22"/>
      <c r="EN456" s="23"/>
      <c r="EO456" s="24"/>
      <c r="EP456" s="21"/>
      <c r="EQ456" s="22"/>
      <c r="ER456" s="23"/>
      <c r="ES456" s="24"/>
      <c r="ET456" s="21"/>
      <c r="EU456" s="22"/>
      <c r="EV456" s="23"/>
      <c r="EW456" s="24"/>
      <c r="EX456" s="21"/>
    </row>
    <row r="457" spans="1:154" s="16" customFormat="1" ht="36" customHeight="1">
      <c r="A457" s="517"/>
      <c r="B457" s="590" t="s">
        <v>519</v>
      </c>
      <c r="C457" s="229" t="s">
        <v>930</v>
      </c>
      <c r="D457" s="229" t="s">
        <v>908</v>
      </c>
      <c r="E457" s="229" t="s">
        <v>214</v>
      </c>
      <c r="F457" s="161" t="s">
        <v>747</v>
      </c>
      <c r="G457" s="209"/>
      <c r="H457" s="209"/>
      <c r="I457" s="209"/>
      <c r="J457" s="209"/>
      <c r="K457" s="209"/>
      <c r="L457" s="209">
        <v>4</v>
      </c>
      <c r="M457" s="230"/>
      <c r="N457" s="230"/>
      <c r="O457" s="209"/>
      <c r="P457" s="209"/>
      <c r="Q457" s="230">
        <v>0</v>
      </c>
      <c r="R457" s="242" t="s">
        <v>532</v>
      </c>
      <c r="S457" s="209"/>
      <c r="T457" s="209"/>
      <c r="U457" s="209">
        <v>4</v>
      </c>
      <c r="V457" s="230"/>
      <c r="W457" s="230"/>
      <c r="X457" s="209"/>
      <c r="Y457" s="209"/>
      <c r="Z457" s="230">
        <v>0</v>
      </c>
      <c r="AA457" s="242" t="s">
        <v>532</v>
      </c>
      <c r="AB457" s="242"/>
      <c r="AC457" s="373">
        <v>3</v>
      </c>
      <c r="AD457" s="478"/>
      <c r="AE457" s="373"/>
      <c r="AF457" s="373">
        <v>3</v>
      </c>
      <c r="AG457" s="479"/>
      <c r="AH457" s="228"/>
      <c r="AI457" s="228"/>
      <c r="AJ457" s="228"/>
      <c r="AK457" s="228"/>
      <c r="AL457" s="474">
        <v>0.22339999999999999</v>
      </c>
      <c r="AM457" s="242" t="s">
        <v>41</v>
      </c>
      <c r="AN457" s="373">
        <v>3</v>
      </c>
      <c r="AO457" s="478"/>
      <c r="AP457" s="373"/>
      <c r="AQ457" s="373">
        <v>3</v>
      </c>
      <c r="AR457" s="479"/>
      <c r="AS457" s="228"/>
      <c r="AT457" s="228"/>
      <c r="AU457" s="228"/>
      <c r="AV457" s="228"/>
      <c r="AW457" s="474">
        <v>0.22389999999999999</v>
      </c>
      <c r="AX457" s="242" t="s">
        <v>41</v>
      </c>
      <c r="AY457" s="373"/>
      <c r="AZ457" s="373">
        <v>3</v>
      </c>
      <c r="BA457" s="373"/>
      <c r="BB457" s="373">
        <v>3</v>
      </c>
      <c r="BC457" s="479"/>
      <c r="BD457" s="228"/>
      <c r="BE457" s="228"/>
      <c r="BF457" s="228"/>
      <c r="BG457" s="228"/>
      <c r="BH457" s="474">
        <v>0.22389999999999999</v>
      </c>
      <c r="BI457" s="242" t="s">
        <v>41</v>
      </c>
      <c r="BJ457" s="498"/>
      <c r="BK457" s="21"/>
      <c r="BL457" s="22"/>
      <c r="BM457" s="23"/>
      <c r="BN457" s="24"/>
      <c r="BO457" s="21"/>
      <c r="BP457" s="22"/>
      <c r="BQ457" s="23"/>
      <c r="BR457" s="24"/>
      <c r="BS457" s="21"/>
      <c r="BT457" s="22"/>
      <c r="BU457" s="23"/>
      <c r="BV457" s="24"/>
      <c r="BW457" s="21"/>
      <c r="BX457" s="23"/>
      <c r="BY457" s="24"/>
      <c r="BZ457" s="21"/>
      <c r="CA457" s="22"/>
      <c r="CB457" s="23"/>
      <c r="CC457" s="24"/>
      <c r="CD457" s="21"/>
      <c r="CE457" s="22"/>
      <c r="CF457" s="23"/>
      <c r="CG457" s="24"/>
      <c r="CH457" s="21"/>
      <c r="CI457" s="22"/>
      <c r="CJ457" s="23"/>
      <c r="CK457" s="24"/>
      <c r="CL457" s="21"/>
      <c r="CM457" s="22"/>
      <c r="CN457" s="23"/>
      <c r="CO457" s="24"/>
      <c r="CP457" s="21"/>
      <c r="CQ457" s="22"/>
      <c r="CR457" s="23"/>
      <c r="CS457" s="24"/>
      <c r="CT457" s="21"/>
      <c r="CU457" s="22"/>
      <c r="CV457" s="23"/>
      <c r="CW457" s="24"/>
      <c r="CX457" s="21"/>
      <c r="CY457" s="22"/>
      <c r="CZ457" s="23"/>
      <c r="DA457" s="24"/>
      <c r="DB457" s="21"/>
      <c r="DC457" s="22"/>
      <c r="DD457" s="23"/>
      <c r="DE457" s="24"/>
      <c r="DF457" s="21"/>
      <c r="DG457" s="22"/>
      <c r="DH457" s="23"/>
      <c r="DI457" s="24"/>
      <c r="DJ457" s="21"/>
      <c r="DK457" s="22"/>
      <c r="DL457" s="23"/>
      <c r="DM457" s="24"/>
      <c r="DN457" s="21"/>
      <c r="DO457" s="22"/>
      <c r="DP457" s="23"/>
      <c r="DQ457" s="24"/>
      <c r="DR457" s="21"/>
      <c r="DS457" s="22"/>
      <c r="DT457" s="23"/>
      <c r="DU457" s="24"/>
      <c r="DV457" s="21"/>
      <c r="DW457" s="22"/>
      <c r="DX457" s="23"/>
      <c r="DY457" s="24"/>
      <c r="DZ457" s="21"/>
      <c r="EA457" s="22"/>
      <c r="EB457" s="23"/>
      <c r="EC457" s="24"/>
      <c r="ED457" s="21"/>
      <c r="EE457" s="22"/>
      <c r="EF457" s="23"/>
      <c r="EG457" s="24"/>
      <c r="EH457" s="21"/>
      <c r="EI457" s="22"/>
      <c r="EJ457" s="23"/>
      <c r="EK457" s="24"/>
      <c r="EL457" s="21"/>
      <c r="EM457" s="22"/>
      <c r="EN457" s="23"/>
      <c r="EO457" s="24"/>
      <c r="EP457" s="21"/>
      <c r="EQ457" s="22"/>
      <c r="ER457" s="23"/>
      <c r="ES457" s="24"/>
      <c r="ET457" s="21"/>
      <c r="EU457" s="22"/>
      <c r="EV457" s="23"/>
      <c r="EW457" s="24"/>
      <c r="EX457" s="21"/>
    </row>
    <row r="458" spans="1:154" s="16" customFormat="1" ht="33" customHeight="1">
      <c r="A458" s="517"/>
      <c r="B458" s="590" t="s">
        <v>519</v>
      </c>
      <c r="C458" s="229" t="s">
        <v>930</v>
      </c>
      <c r="D458" s="229" t="s">
        <v>908</v>
      </c>
      <c r="E458" s="229" t="s">
        <v>214</v>
      </c>
      <c r="F458" s="161" t="s">
        <v>747</v>
      </c>
      <c r="G458" s="209"/>
      <c r="H458" s="209"/>
      <c r="I458" s="209"/>
      <c r="J458" s="209"/>
      <c r="K458" s="209"/>
      <c r="L458" s="209"/>
      <c r="M458" s="230"/>
      <c r="N458" s="230"/>
      <c r="O458" s="209"/>
      <c r="P458" s="209"/>
      <c r="Q458" s="230"/>
      <c r="R458" s="242"/>
      <c r="S458" s="209"/>
      <c r="T458" s="209"/>
      <c r="U458" s="209"/>
      <c r="V458" s="230"/>
      <c r="W458" s="230"/>
      <c r="X458" s="209"/>
      <c r="Y458" s="209"/>
      <c r="Z458" s="230"/>
      <c r="AA458" s="242"/>
      <c r="AB458" s="242"/>
      <c r="AC458" s="373">
        <v>1</v>
      </c>
      <c r="AD458" s="478"/>
      <c r="AE458" s="373"/>
      <c r="AF458" s="373">
        <v>1</v>
      </c>
      <c r="AG458" s="479"/>
      <c r="AH458" s="228"/>
      <c r="AI458" s="228"/>
      <c r="AJ458" s="228"/>
      <c r="AK458" s="228"/>
      <c r="AL458" s="230">
        <v>0</v>
      </c>
      <c r="AM458" s="242" t="s">
        <v>41</v>
      </c>
      <c r="AN458" s="373">
        <v>1</v>
      </c>
      <c r="AO458" s="478"/>
      <c r="AP458" s="373"/>
      <c r="AQ458" s="373">
        <v>1</v>
      </c>
      <c r="AR458" s="479"/>
      <c r="AS458" s="228"/>
      <c r="AT458" s="228"/>
      <c r="AU458" s="228"/>
      <c r="AV458" s="228"/>
      <c r="AW458" s="474">
        <v>0.22389999999999999</v>
      </c>
      <c r="AX458" s="242" t="s">
        <v>41</v>
      </c>
      <c r="AY458" s="373"/>
      <c r="AZ458" s="373">
        <v>1</v>
      </c>
      <c r="BA458" s="373"/>
      <c r="BB458" s="373">
        <v>1</v>
      </c>
      <c r="BC458" s="479"/>
      <c r="BD458" s="228"/>
      <c r="BE458" s="228"/>
      <c r="BF458" s="228"/>
      <c r="BG458" s="228"/>
      <c r="BH458" s="474">
        <v>0.22389999999999999</v>
      </c>
      <c r="BI458" s="242" t="s">
        <v>41</v>
      </c>
      <c r="BJ458" s="498"/>
      <c r="BK458" s="21"/>
      <c r="BL458" s="22"/>
      <c r="BM458" s="23"/>
      <c r="BN458" s="24"/>
      <c r="BO458" s="21"/>
      <c r="BP458" s="22"/>
      <c r="BQ458" s="23"/>
      <c r="BR458" s="24"/>
      <c r="BS458" s="21"/>
      <c r="BT458" s="22"/>
      <c r="BU458" s="23"/>
      <c r="BV458" s="24"/>
      <c r="BW458" s="21"/>
      <c r="BX458" s="23"/>
      <c r="BY458" s="24"/>
      <c r="BZ458" s="21"/>
      <c r="CA458" s="22"/>
      <c r="CB458" s="23"/>
      <c r="CC458" s="24"/>
      <c r="CD458" s="21"/>
      <c r="CE458" s="22"/>
      <c r="CF458" s="23"/>
      <c r="CG458" s="24"/>
      <c r="CH458" s="21"/>
      <c r="CI458" s="22"/>
      <c r="CJ458" s="23"/>
      <c r="CK458" s="24"/>
      <c r="CL458" s="21"/>
      <c r="CM458" s="22"/>
      <c r="CN458" s="23"/>
      <c r="CO458" s="24"/>
      <c r="CP458" s="21"/>
      <c r="CQ458" s="22"/>
      <c r="CR458" s="23"/>
      <c r="CS458" s="24"/>
      <c r="CT458" s="21"/>
      <c r="CU458" s="22"/>
      <c r="CV458" s="23"/>
      <c r="CW458" s="24"/>
      <c r="CX458" s="21"/>
      <c r="CY458" s="22"/>
      <c r="CZ458" s="23"/>
      <c r="DA458" s="24"/>
      <c r="DB458" s="21"/>
      <c r="DC458" s="22"/>
      <c r="DD458" s="23"/>
      <c r="DE458" s="24"/>
      <c r="DF458" s="21"/>
      <c r="DG458" s="22"/>
      <c r="DH458" s="23"/>
      <c r="DI458" s="24"/>
      <c r="DJ458" s="21"/>
      <c r="DK458" s="22"/>
      <c r="DL458" s="23"/>
      <c r="DM458" s="24"/>
      <c r="DN458" s="21"/>
      <c r="DO458" s="22"/>
      <c r="DP458" s="23"/>
      <c r="DQ458" s="24"/>
      <c r="DR458" s="21"/>
      <c r="DS458" s="22"/>
      <c r="DT458" s="23"/>
      <c r="DU458" s="24"/>
      <c r="DV458" s="21"/>
      <c r="DW458" s="22"/>
      <c r="DX458" s="23"/>
      <c r="DY458" s="24"/>
      <c r="DZ458" s="21"/>
      <c r="EA458" s="22"/>
      <c r="EB458" s="23"/>
      <c r="EC458" s="24"/>
      <c r="ED458" s="21"/>
      <c r="EE458" s="22"/>
      <c r="EF458" s="23"/>
      <c r="EG458" s="24"/>
      <c r="EH458" s="21"/>
      <c r="EI458" s="22"/>
      <c r="EJ458" s="23"/>
      <c r="EK458" s="24"/>
      <c r="EL458" s="21"/>
      <c r="EM458" s="22"/>
      <c r="EN458" s="23"/>
      <c r="EO458" s="24"/>
      <c r="EP458" s="21"/>
      <c r="EQ458" s="22"/>
      <c r="ER458" s="23"/>
      <c r="ES458" s="24"/>
      <c r="ET458" s="21"/>
      <c r="EU458" s="22"/>
      <c r="EV458" s="23"/>
      <c r="EW458" s="24"/>
      <c r="EX458" s="21"/>
    </row>
    <row r="459" spans="1:154" s="16" customFormat="1" ht="31.5" customHeight="1">
      <c r="A459" s="517"/>
      <c r="B459" s="590" t="s">
        <v>519</v>
      </c>
      <c r="C459" s="229" t="s">
        <v>931</v>
      </c>
      <c r="D459" s="229" t="s">
        <v>919</v>
      </c>
      <c r="E459" s="229" t="s">
        <v>203</v>
      </c>
      <c r="F459" s="161" t="s">
        <v>759</v>
      </c>
      <c r="G459" s="209"/>
      <c r="H459" s="209"/>
      <c r="I459" s="209"/>
      <c r="J459" s="209"/>
      <c r="K459" s="209"/>
      <c r="L459" s="209">
        <v>10</v>
      </c>
      <c r="M459" s="230"/>
      <c r="N459" s="230"/>
      <c r="O459" s="209"/>
      <c r="P459" s="209"/>
      <c r="Q459" s="230">
        <v>0</v>
      </c>
      <c r="R459" s="242" t="s">
        <v>532</v>
      </c>
      <c r="S459" s="209"/>
      <c r="T459" s="209"/>
      <c r="U459" s="209">
        <v>10</v>
      </c>
      <c r="V459" s="230"/>
      <c r="W459" s="230"/>
      <c r="X459" s="209"/>
      <c r="Y459" s="209"/>
      <c r="Z459" s="230">
        <v>0</v>
      </c>
      <c r="AA459" s="242" t="s">
        <v>532</v>
      </c>
      <c r="AB459" s="242"/>
      <c r="AC459" s="373">
        <v>9</v>
      </c>
      <c r="AD459" s="478"/>
      <c r="AE459" s="209">
        <v>9</v>
      </c>
      <c r="AF459" s="230"/>
      <c r="AG459" s="230"/>
      <c r="AH459" s="209"/>
      <c r="AI459" s="209"/>
      <c r="AJ459" s="209"/>
      <c r="AK459" s="209"/>
      <c r="AL459" s="230">
        <v>0</v>
      </c>
      <c r="AM459" s="242" t="s">
        <v>532</v>
      </c>
      <c r="AN459" s="373">
        <v>9</v>
      </c>
      <c r="AO459" s="478"/>
      <c r="AP459" s="209"/>
      <c r="AQ459" s="209">
        <v>9</v>
      </c>
      <c r="AR459" s="230"/>
      <c r="AS459" s="209"/>
      <c r="AT459" s="209"/>
      <c r="AU459" s="209"/>
      <c r="AV459" s="209"/>
      <c r="AW459" s="230">
        <v>0.90939999999999999</v>
      </c>
      <c r="AX459" s="242" t="s">
        <v>41</v>
      </c>
      <c r="AY459" s="373"/>
      <c r="AZ459" s="373">
        <v>9</v>
      </c>
      <c r="BA459" s="209"/>
      <c r="BB459" s="209"/>
      <c r="BC459" s="230"/>
      <c r="BD459" s="209"/>
      <c r="BE459" s="209"/>
      <c r="BF459" s="209">
        <v>9</v>
      </c>
      <c r="BG459" s="209"/>
      <c r="BH459" s="230">
        <v>0.90939999999999999</v>
      </c>
      <c r="BI459" s="242" t="s">
        <v>1059</v>
      </c>
      <c r="BJ459" s="498"/>
      <c r="BK459" s="21"/>
      <c r="BL459" s="22"/>
      <c r="BM459" s="23"/>
      <c r="BN459" s="24"/>
      <c r="BO459" s="21"/>
      <c r="BP459" s="22"/>
      <c r="BQ459" s="23"/>
      <c r="BR459" s="24"/>
      <c r="BS459" s="21"/>
      <c r="BT459" s="22"/>
      <c r="BU459" s="23"/>
      <c r="BV459" s="24"/>
      <c r="BW459" s="21"/>
      <c r="BX459" s="23"/>
      <c r="BY459" s="24"/>
      <c r="BZ459" s="21"/>
      <c r="CA459" s="22"/>
      <c r="CB459" s="23"/>
      <c r="CC459" s="24"/>
      <c r="CD459" s="21"/>
      <c r="CE459" s="22"/>
      <c r="CF459" s="23"/>
      <c r="CG459" s="24"/>
      <c r="CH459" s="21"/>
      <c r="CI459" s="22"/>
      <c r="CJ459" s="23"/>
      <c r="CK459" s="24"/>
      <c r="CL459" s="21"/>
      <c r="CM459" s="22"/>
      <c r="CN459" s="23"/>
      <c r="CO459" s="24"/>
      <c r="CP459" s="21"/>
      <c r="CQ459" s="22"/>
      <c r="CR459" s="23"/>
      <c r="CS459" s="24"/>
      <c r="CT459" s="21"/>
      <c r="CU459" s="22"/>
      <c r="CV459" s="23"/>
      <c r="CW459" s="24"/>
      <c r="CX459" s="21"/>
      <c r="CY459" s="22"/>
      <c r="CZ459" s="23"/>
      <c r="DA459" s="24"/>
      <c r="DB459" s="21"/>
      <c r="DC459" s="22"/>
      <c r="DD459" s="23"/>
      <c r="DE459" s="24"/>
      <c r="DF459" s="21"/>
      <c r="DG459" s="22"/>
      <c r="DH459" s="23"/>
      <c r="DI459" s="24"/>
      <c r="DJ459" s="21"/>
      <c r="DK459" s="22"/>
      <c r="DL459" s="23"/>
      <c r="DM459" s="24"/>
      <c r="DN459" s="21"/>
      <c r="DO459" s="22"/>
      <c r="DP459" s="23"/>
      <c r="DQ459" s="24"/>
      <c r="DR459" s="21"/>
      <c r="DS459" s="22"/>
      <c r="DT459" s="23"/>
      <c r="DU459" s="24"/>
      <c r="DV459" s="21"/>
      <c r="DW459" s="22"/>
      <c r="DX459" s="23"/>
      <c r="DY459" s="24"/>
      <c r="DZ459" s="21"/>
      <c r="EA459" s="22"/>
      <c r="EB459" s="23"/>
      <c r="EC459" s="24"/>
      <c r="ED459" s="21"/>
      <c r="EE459" s="22"/>
      <c r="EF459" s="23"/>
      <c r="EG459" s="24"/>
      <c r="EH459" s="21"/>
      <c r="EI459" s="22"/>
      <c r="EJ459" s="23"/>
      <c r="EK459" s="24"/>
      <c r="EL459" s="21"/>
      <c r="EM459" s="22"/>
      <c r="EN459" s="23"/>
      <c r="EO459" s="24"/>
      <c r="EP459" s="21"/>
      <c r="EQ459" s="22"/>
      <c r="ER459" s="23"/>
      <c r="ES459" s="24"/>
      <c r="ET459" s="21"/>
      <c r="EU459" s="22"/>
      <c r="EV459" s="23"/>
      <c r="EW459" s="24"/>
      <c r="EX459" s="21"/>
    </row>
    <row r="460" spans="1:154" s="16" customFormat="1" ht="31.5" customHeight="1">
      <c r="A460" s="517"/>
      <c r="B460" s="590" t="s">
        <v>519</v>
      </c>
      <c r="C460" s="229" t="s">
        <v>931</v>
      </c>
      <c r="D460" s="229" t="s">
        <v>919</v>
      </c>
      <c r="E460" s="229" t="s">
        <v>203</v>
      </c>
      <c r="F460" s="161" t="s">
        <v>759</v>
      </c>
      <c r="G460" s="209"/>
      <c r="H460" s="209"/>
      <c r="I460" s="209"/>
      <c r="J460" s="209"/>
      <c r="K460" s="209"/>
      <c r="L460" s="209"/>
      <c r="M460" s="230"/>
      <c r="N460" s="230"/>
      <c r="O460" s="209"/>
      <c r="P460" s="209"/>
      <c r="Q460" s="230"/>
      <c r="R460" s="242"/>
      <c r="S460" s="209"/>
      <c r="T460" s="209"/>
      <c r="U460" s="209"/>
      <c r="V460" s="230"/>
      <c r="W460" s="230"/>
      <c r="X460" s="209"/>
      <c r="Y460" s="209"/>
      <c r="Z460" s="230"/>
      <c r="AA460" s="242"/>
      <c r="AB460" s="242"/>
      <c r="AC460" s="373">
        <v>1</v>
      </c>
      <c r="AD460" s="478"/>
      <c r="AE460" s="209">
        <v>1</v>
      </c>
      <c r="AF460" s="230"/>
      <c r="AG460" s="230"/>
      <c r="AH460" s="209"/>
      <c r="AI460" s="209"/>
      <c r="AJ460" s="209"/>
      <c r="AK460" s="209"/>
      <c r="AL460" s="230">
        <v>0</v>
      </c>
      <c r="AM460" s="242" t="s">
        <v>532</v>
      </c>
      <c r="AN460" s="373">
        <v>1</v>
      </c>
      <c r="AO460" s="478"/>
      <c r="AP460" s="209">
        <v>1</v>
      </c>
      <c r="AQ460" s="209"/>
      <c r="AR460" s="230"/>
      <c r="AS460" s="209"/>
      <c r="AT460" s="209"/>
      <c r="AU460" s="209"/>
      <c r="AV460" s="209"/>
      <c r="AW460" s="230">
        <v>0</v>
      </c>
      <c r="AX460" s="242" t="s">
        <v>532</v>
      </c>
      <c r="AY460" s="373"/>
      <c r="AZ460" s="373">
        <v>1</v>
      </c>
      <c r="BA460" s="209">
        <v>1</v>
      </c>
      <c r="BB460" s="209"/>
      <c r="BC460" s="230"/>
      <c r="BD460" s="209"/>
      <c r="BE460" s="209"/>
      <c r="BF460" s="209"/>
      <c r="BG460" s="209"/>
      <c r="BH460" s="230">
        <v>0</v>
      </c>
      <c r="BI460" s="242" t="s">
        <v>532</v>
      </c>
      <c r="BJ460" s="498"/>
      <c r="BK460" s="21"/>
      <c r="BL460" s="22"/>
      <c r="BM460" s="23"/>
      <c r="BN460" s="24"/>
      <c r="BO460" s="21"/>
      <c r="BP460" s="22"/>
      <c r="BQ460" s="23"/>
      <c r="BR460" s="24"/>
      <c r="BS460" s="21"/>
      <c r="BT460" s="22"/>
      <c r="BU460" s="23"/>
      <c r="BV460" s="24"/>
      <c r="BW460" s="21"/>
      <c r="BX460" s="23"/>
      <c r="BY460" s="24"/>
      <c r="BZ460" s="21"/>
      <c r="CA460" s="22"/>
      <c r="CB460" s="23"/>
      <c r="CC460" s="24"/>
      <c r="CD460" s="21"/>
      <c r="CE460" s="22"/>
      <c r="CF460" s="23"/>
      <c r="CG460" s="24"/>
      <c r="CH460" s="21"/>
      <c r="CI460" s="22"/>
      <c r="CJ460" s="23"/>
      <c r="CK460" s="24"/>
      <c r="CL460" s="21"/>
      <c r="CM460" s="22"/>
      <c r="CN460" s="23"/>
      <c r="CO460" s="24"/>
      <c r="CP460" s="21"/>
      <c r="CQ460" s="22"/>
      <c r="CR460" s="23"/>
      <c r="CS460" s="24"/>
      <c r="CT460" s="21"/>
      <c r="CU460" s="22"/>
      <c r="CV460" s="23"/>
      <c r="CW460" s="24"/>
      <c r="CX460" s="21"/>
      <c r="CY460" s="22"/>
      <c r="CZ460" s="23"/>
      <c r="DA460" s="24"/>
      <c r="DB460" s="21"/>
      <c r="DC460" s="22"/>
      <c r="DD460" s="23"/>
      <c r="DE460" s="24"/>
      <c r="DF460" s="21"/>
      <c r="DG460" s="22"/>
      <c r="DH460" s="23"/>
      <c r="DI460" s="24"/>
      <c r="DJ460" s="21"/>
      <c r="DK460" s="22"/>
      <c r="DL460" s="23"/>
      <c r="DM460" s="24"/>
      <c r="DN460" s="21"/>
      <c r="DO460" s="22"/>
      <c r="DP460" s="23"/>
      <c r="DQ460" s="24"/>
      <c r="DR460" s="21"/>
      <c r="DS460" s="22"/>
      <c r="DT460" s="23"/>
      <c r="DU460" s="24"/>
      <c r="DV460" s="21"/>
      <c r="DW460" s="22"/>
      <c r="DX460" s="23"/>
      <c r="DY460" s="24"/>
      <c r="DZ460" s="21"/>
      <c r="EA460" s="22"/>
      <c r="EB460" s="23"/>
      <c r="EC460" s="24"/>
      <c r="ED460" s="21"/>
      <c r="EE460" s="22"/>
      <c r="EF460" s="23"/>
      <c r="EG460" s="24"/>
      <c r="EH460" s="21"/>
      <c r="EI460" s="22"/>
      <c r="EJ460" s="23"/>
      <c r="EK460" s="24"/>
      <c r="EL460" s="21"/>
      <c r="EM460" s="22"/>
      <c r="EN460" s="23"/>
      <c r="EO460" s="24"/>
      <c r="EP460" s="21"/>
      <c r="EQ460" s="22"/>
      <c r="ER460" s="23"/>
      <c r="ES460" s="24"/>
      <c r="ET460" s="21"/>
      <c r="EU460" s="22"/>
      <c r="EV460" s="23"/>
      <c r="EW460" s="24"/>
      <c r="EX460" s="21"/>
    </row>
    <row r="461" spans="1:154" s="16" customFormat="1" ht="33" customHeight="1">
      <c r="A461" s="517"/>
      <c r="B461" s="590" t="s">
        <v>519</v>
      </c>
      <c r="C461" s="421" t="s">
        <v>1014</v>
      </c>
      <c r="D461" s="229" t="s">
        <v>1085</v>
      </c>
      <c r="E461" s="229" t="s">
        <v>1086</v>
      </c>
      <c r="F461" s="123" t="s">
        <v>1041</v>
      </c>
      <c r="G461" s="209"/>
      <c r="H461" s="209"/>
      <c r="I461" s="209"/>
      <c r="J461" s="209"/>
      <c r="K461" s="209"/>
      <c r="L461" s="209"/>
      <c r="M461" s="230"/>
      <c r="N461" s="230"/>
      <c r="O461" s="209"/>
      <c r="P461" s="209"/>
      <c r="Q461" s="230"/>
      <c r="R461" s="242"/>
      <c r="S461" s="209"/>
      <c r="T461" s="209"/>
      <c r="U461" s="209"/>
      <c r="V461" s="230"/>
      <c r="W461" s="230"/>
      <c r="X461" s="209"/>
      <c r="Y461" s="209"/>
      <c r="Z461" s="230"/>
      <c r="AA461" s="242"/>
      <c r="AB461" s="242"/>
      <c r="AC461" s="588">
        <v>4</v>
      </c>
      <c r="AD461" s="469"/>
      <c r="AE461" s="209">
        <v>4</v>
      </c>
      <c r="AF461" s="230"/>
      <c r="AG461" s="230"/>
      <c r="AH461" s="209"/>
      <c r="AI461" s="209"/>
      <c r="AJ461" s="209"/>
      <c r="AK461" s="209"/>
      <c r="AL461" s="230">
        <v>0</v>
      </c>
      <c r="AM461" s="242" t="s">
        <v>532</v>
      </c>
      <c r="AN461" s="588">
        <v>4</v>
      </c>
      <c r="AO461" s="469"/>
      <c r="AP461" s="209"/>
      <c r="AQ461" s="209">
        <v>4</v>
      </c>
      <c r="AR461" s="230"/>
      <c r="AS461" s="209"/>
      <c r="AT461" s="209"/>
      <c r="AU461" s="209"/>
      <c r="AV461" s="209"/>
      <c r="AW461" s="230">
        <v>0.2208</v>
      </c>
      <c r="AX461" s="242" t="s">
        <v>41</v>
      </c>
      <c r="AY461" s="588">
        <v>4</v>
      </c>
      <c r="AZ461" s="469"/>
      <c r="BA461" s="209"/>
      <c r="BB461" s="209">
        <v>4</v>
      </c>
      <c r="BC461" s="230"/>
      <c r="BD461" s="209"/>
      <c r="BE461" s="209"/>
      <c r="BF461" s="209"/>
      <c r="BG461" s="209"/>
      <c r="BH461" s="230">
        <v>0.46350000000000002</v>
      </c>
      <c r="BI461" s="242" t="s">
        <v>41</v>
      </c>
      <c r="BJ461" s="498"/>
      <c r="BK461" s="21"/>
      <c r="BL461" s="22"/>
      <c r="BM461" s="23"/>
      <c r="BN461" s="24"/>
      <c r="BO461" s="21"/>
      <c r="BP461" s="22"/>
      <c r="BQ461" s="23"/>
      <c r="BR461" s="24"/>
      <c r="BS461" s="21"/>
      <c r="BT461" s="22"/>
      <c r="BU461" s="23"/>
      <c r="BV461" s="24"/>
      <c r="BW461" s="21"/>
      <c r="BX461" s="23"/>
      <c r="BY461" s="24"/>
      <c r="BZ461" s="21"/>
      <c r="CA461" s="22"/>
      <c r="CB461" s="23"/>
      <c r="CC461" s="24"/>
      <c r="CD461" s="21"/>
      <c r="CE461" s="22"/>
      <c r="CF461" s="23"/>
      <c r="CG461" s="24"/>
      <c r="CH461" s="21"/>
      <c r="CI461" s="22"/>
      <c r="CJ461" s="23"/>
      <c r="CK461" s="24"/>
      <c r="CL461" s="21"/>
      <c r="CM461" s="22"/>
      <c r="CN461" s="23"/>
      <c r="CO461" s="24"/>
      <c r="CP461" s="21"/>
      <c r="CQ461" s="22"/>
      <c r="CR461" s="23"/>
      <c r="CS461" s="24"/>
      <c r="CT461" s="21"/>
      <c r="CU461" s="22"/>
      <c r="CV461" s="23"/>
      <c r="CW461" s="24"/>
      <c r="CX461" s="21"/>
      <c r="CY461" s="22"/>
      <c r="CZ461" s="23"/>
      <c r="DA461" s="24"/>
      <c r="DB461" s="21"/>
      <c r="DC461" s="22"/>
      <c r="DD461" s="23"/>
      <c r="DE461" s="24"/>
      <c r="DF461" s="21"/>
      <c r="DG461" s="22"/>
      <c r="DH461" s="23"/>
      <c r="DI461" s="24"/>
      <c r="DJ461" s="21"/>
      <c r="DK461" s="22"/>
      <c r="DL461" s="23"/>
      <c r="DM461" s="24"/>
      <c r="DN461" s="21"/>
      <c r="DO461" s="22"/>
      <c r="DP461" s="23"/>
      <c r="DQ461" s="24"/>
      <c r="DR461" s="21"/>
      <c r="DS461" s="22"/>
      <c r="DT461" s="23"/>
      <c r="DU461" s="24"/>
      <c r="DV461" s="21"/>
      <c r="DW461" s="22"/>
      <c r="DX461" s="23"/>
      <c r="DY461" s="24"/>
      <c r="DZ461" s="21"/>
      <c r="EA461" s="22"/>
      <c r="EB461" s="23"/>
      <c r="EC461" s="24"/>
      <c r="ED461" s="21"/>
      <c r="EE461" s="22"/>
      <c r="EF461" s="23"/>
      <c r="EG461" s="24"/>
      <c r="EH461" s="21"/>
      <c r="EI461" s="22"/>
      <c r="EJ461" s="23"/>
      <c r="EK461" s="24"/>
      <c r="EL461" s="21"/>
      <c r="EM461" s="22"/>
      <c r="EN461" s="23"/>
      <c r="EO461" s="24"/>
      <c r="EP461" s="21"/>
      <c r="EQ461" s="22"/>
      <c r="ER461" s="23"/>
      <c r="ES461" s="24"/>
      <c r="ET461" s="21"/>
      <c r="EU461" s="22"/>
      <c r="EV461" s="23"/>
      <c r="EW461" s="24"/>
      <c r="EX461" s="21"/>
    </row>
    <row r="462" spans="1:154" s="16" customFormat="1" ht="33" hidden="1" customHeight="1">
      <c r="A462" s="517"/>
      <c r="B462" s="590" t="s">
        <v>519</v>
      </c>
      <c r="C462" s="421" t="s">
        <v>1015</v>
      </c>
      <c r="D462" s="229" t="s">
        <v>64</v>
      </c>
      <c r="E462" s="229" t="s">
        <v>288</v>
      </c>
      <c r="F462" s="123" t="s">
        <v>1041</v>
      </c>
      <c r="G462" s="209"/>
      <c r="H462" s="209"/>
      <c r="I462" s="209"/>
      <c r="J462" s="209"/>
      <c r="K462" s="209"/>
      <c r="L462" s="209"/>
      <c r="M462" s="230"/>
      <c r="N462" s="230"/>
      <c r="O462" s="209"/>
      <c r="P462" s="209"/>
      <c r="Q462" s="230"/>
      <c r="R462" s="242"/>
      <c r="S462" s="209"/>
      <c r="T462" s="209"/>
      <c r="U462" s="209"/>
      <c r="V462" s="230"/>
      <c r="W462" s="230"/>
      <c r="X462" s="209"/>
      <c r="Y462" s="209"/>
      <c r="Z462" s="230"/>
      <c r="AA462" s="242"/>
      <c r="AB462" s="242"/>
      <c r="AC462" s="588">
        <v>56</v>
      </c>
      <c r="AD462" s="469"/>
      <c r="AE462" s="209"/>
      <c r="AF462" s="209">
        <v>56</v>
      </c>
      <c r="AG462" s="230"/>
      <c r="AH462" s="209"/>
      <c r="AI462" s="209"/>
      <c r="AJ462" s="209"/>
      <c r="AK462" s="209"/>
      <c r="AL462" s="230">
        <v>7.5899999999999995E-2</v>
      </c>
      <c r="AM462" s="242" t="s">
        <v>41</v>
      </c>
      <c r="AN462" s="588">
        <v>56</v>
      </c>
      <c r="AO462" s="469"/>
      <c r="AP462" s="209"/>
      <c r="AQ462" s="209"/>
      <c r="AR462" s="209">
        <v>56</v>
      </c>
      <c r="AS462" s="209"/>
      <c r="AT462" s="209"/>
      <c r="AU462" s="209"/>
      <c r="AV462" s="209"/>
      <c r="AW462" s="230">
        <v>1</v>
      </c>
      <c r="AX462" s="242" t="s">
        <v>668</v>
      </c>
      <c r="AY462" s="588"/>
      <c r="AZ462" s="469"/>
      <c r="BA462" s="209"/>
      <c r="BB462" s="209"/>
      <c r="BC462" s="209"/>
      <c r="BD462" s="209"/>
      <c r="BE462" s="209"/>
      <c r="BF462" s="209"/>
      <c r="BG462" s="209"/>
      <c r="BH462" s="230">
        <v>1</v>
      </c>
      <c r="BI462" s="242" t="s">
        <v>668</v>
      </c>
      <c r="BJ462" s="498"/>
      <c r="BK462" s="21"/>
      <c r="BL462" s="22"/>
      <c r="BM462" s="23"/>
      <c r="BN462" s="24"/>
      <c r="BO462" s="21"/>
      <c r="BP462" s="22"/>
      <c r="BQ462" s="23"/>
      <c r="BR462" s="24"/>
      <c r="BS462" s="21"/>
      <c r="BT462" s="22"/>
      <c r="BU462" s="23"/>
      <c r="BV462" s="24"/>
      <c r="BW462" s="21"/>
      <c r="BX462" s="23"/>
      <c r="BY462" s="24"/>
      <c r="BZ462" s="21"/>
      <c r="CA462" s="22"/>
      <c r="CB462" s="23"/>
      <c r="CC462" s="24"/>
      <c r="CD462" s="21"/>
      <c r="CE462" s="22"/>
      <c r="CF462" s="23"/>
      <c r="CG462" s="24"/>
      <c r="CH462" s="21"/>
      <c r="CI462" s="22"/>
      <c r="CJ462" s="23"/>
      <c r="CK462" s="24"/>
      <c r="CL462" s="21"/>
      <c r="CM462" s="22"/>
      <c r="CN462" s="23"/>
      <c r="CO462" s="24"/>
      <c r="CP462" s="21"/>
      <c r="CQ462" s="22"/>
      <c r="CR462" s="23"/>
      <c r="CS462" s="24"/>
      <c r="CT462" s="21"/>
      <c r="CU462" s="22"/>
      <c r="CV462" s="23"/>
      <c r="CW462" s="24"/>
      <c r="CX462" s="21"/>
      <c r="CY462" s="22"/>
      <c r="CZ462" s="23"/>
      <c r="DA462" s="24"/>
      <c r="DB462" s="21"/>
      <c r="DC462" s="22"/>
      <c r="DD462" s="23"/>
      <c r="DE462" s="24"/>
      <c r="DF462" s="21"/>
      <c r="DG462" s="22"/>
      <c r="DH462" s="23"/>
      <c r="DI462" s="24"/>
      <c r="DJ462" s="21"/>
      <c r="DK462" s="22"/>
      <c r="DL462" s="23"/>
      <c r="DM462" s="24"/>
      <c r="DN462" s="21"/>
      <c r="DO462" s="22"/>
      <c r="DP462" s="23"/>
      <c r="DQ462" s="24"/>
      <c r="DR462" s="21"/>
      <c r="DS462" s="22"/>
      <c r="DT462" s="23"/>
      <c r="DU462" s="24"/>
      <c r="DV462" s="21"/>
      <c r="DW462" s="22"/>
      <c r="DX462" s="23"/>
      <c r="DY462" s="24"/>
      <c r="DZ462" s="21"/>
      <c r="EA462" s="22"/>
      <c r="EB462" s="23"/>
      <c r="EC462" s="24"/>
      <c r="ED462" s="21"/>
      <c r="EE462" s="22"/>
      <c r="EF462" s="23"/>
      <c r="EG462" s="24"/>
      <c r="EH462" s="21"/>
      <c r="EI462" s="22"/>
      <c r="EJ462" s="23"/>
      <c r="EK462" s="24"/>
      <c r="EL462" s="21"/>
      <c r="EM462" s="22"/>
      <c r="EN462" s="23"/>
      <c r="EO462" s="24"/>
      <c r="EP462" s="21"/>
      <c r="EQ462" s="22"/>
      <c r="ER462" s="23"/>
      <c r="ES462" s="24"/>
      <c r="ET462" s="21"/>
      <c r="EU462" s="22"/>
      <c r="EV462" s="23"/>
      <c r="EW462" s="24"/>
      <c r="EX462" s="21"/>
    </row>
    <row r="463" spans="1:154" s="16" customFormat="1" ht="27.75" customHeight="1">
      <c r="A463" s="517"/>
      <c r="B463" s="590" t="s">
        <v>519</v>
      </c>
      <c r="C463" s="421" t="s">
        <v>1016</v>
      </c>
      <c r="D463" s="229" t="s">
        <v>577</v>
      </c>
      <c r="E463" s="229" t="s">
        <v>1086</v>
      </c>
      <c r="F463" s="123" t="s">
        <v>1041</v>
      </c>
      <c r="G463" s="209"/>
      <c r="H463" s="209"/>
      <c r="I463" s="209"/>
      <c r="J463" s="209"/>
      <c r="K463" s="209"/>
      <c r="L463" s="209"/>
      <c r="M463" s="230"/>
      <c r="N463" s="230"/>
      <c r="O463" s="209"/>
      <c r="P463" s="209"/>
      <c r="Q463" s="230"/>
      <c r="R463" s="242"/>
      <c r="S463" s="209"/>
      <c r="T463" s="209"/>
      <c r="U463" s="209"/>
      <c r="V463" s="230"/>
      <c r="W463" s="230"/>
      <c r="X463" s="209"/>
      <c r="Y463" s="209"/>
      <c r="Z463" s="230"/>
      <c r="AA463" s="242"/>
      <c r="AB463" s="242"/>
      <c r="AC463" s="588">
        <v>16</v>
      </c>
      <c r="AD463" s="469"/>
      <c r="AE463" s="209">
        <v>16</v>
      </c>
      <c r="AF463" s="230"/>
      <c r="AG463" s="230"/>
      <c r="AH463" s="209"/>
      <c r="AI463" s="209"/>
      <c r="AJ463" s="209"/>
      <c r="AK463" s="209"/>
      <c r="AL463" s="230">
        <v>0</v>
      </c>
      <c r="AM463" s="242" t="s">
        <v>532</v>
      </c>
      <c r="AN463" s="588">
        <v>16</v>
      </c>
      <c r="AO463" s="469"/>
      <c r="AP463" s="209"/>
      <c r="AQ463" s="209">
        <v>16</v>
      </c>
      <c r="AR463" s="230"/>
      <c r="AS463" s="209"/>
      <c r="AT463" s="209"/>
      <c r="AU463" s="209"/>
      <c r="AV463" s="209"/>
      <c r="AW463" s="230">
        <v>0.49780000000000002</v>
      </c>
      <c r="AX463" s="242" t="s">
        <v>41</v>
      </c>
      <c r="AY463" s="588">
        <v>16</v>
      </c>
      <c r="AZ463" s="469"/>
      <c r="BA463" s="209"/>
      <c r="BB463" s="209">
        <v>16</v>
      </c>
      <c r="BC463" s="230"/>
      <c r="BD463" s="209"/>
      <c r="BE463" s="209"/>
      <c r="BF463" s="209"/>
      <c r="BG463" s="209"/>
      <c r="BH463" s="230">
        <v>0.49780000000000002</v>
      </c>
      <c r="BI463" s="242" t="s">
        <v>41</v>
      </c>
      <c r="BJ463" s="498"/>
      <c r="BK463" s="21"/>
      <c r="BL463" s="22"/>
      <c r="BM463" s="23"/>
      <c r="BN463" s="24"/>
      <c r="BO463" s="21"/>
      <c r="BP463" s="22"/>
      <c r="BQ463" s="23"/>
      <c r="BR463" s="24"/>
      <c r="BS463" s="21"/>
      <c r="BT463" s="22"/>
      <c r="BU463" s="23"/>
      <c r="BV463" s="24"/>
      <c r="BW463" s="21"/>
      <c r="BX463" s="23"/>
      <c r="BY463" s="24"/>
      <c r="BZ463" s="21"/>
      <c r="CA463" s="22"/>
      <c r="CB463" s="23"/>
      <c r="CC463" s="24"/>
      <c r="CD463" s="21"/>
      <c r="CE463" s="22"/>
      <c r="CF463" s="23"/>
      <c r="CG463" s="24"/>
      <c r="CH463" s="21"/>
      <c r="CI463" s="22"/>
      <c r="CJ463" s="23"/>
      <c r="CK463" s="24"/>
      <c r="CL463" s="21"/>
      <c r="CM463" s="22"/>
      <c r="CN463" s="23"/>
      <c r="CO463" s="24"/>
      <c r="CP463" s="21"/>
      <c r="CQ463" s="22"/>
      <c r="CR463" s="23"/>
      <c r="CS463" s="24"/>
      <c r="CT463" s="21"/>
      <c r="CU463" s="22"/>
      <c r="CV463" s="23"/>
      <c r="CW463" s="24"/>
      <c r="CX463" s="21"/>
      <c r="CY463" s="22"/>
      <c r="CZ463" s="23"/>
      <c r="DA463" s="24"/>
      <c r="DB463" s="21"/>
      <c r="DC463" s="22"/>
      <c r="DD463" s="23"/>
      <c r="DE463" s="24"/>
      <c r="DF463" s="21"/>
      <c r="DG463" s="22"/>
      <c r="DH463" s="23"/>
      <c r="DI463" s="24"/>
      <c r="DJ463" s="21"/>
      <c r="DK463" s="22"/>
      <c r="DL463" s="23"/>
      <c r="DM463" s="24"/>
      <c r="DN463" s="21"/>
      <c r="DO463" s="22"/>
      <c r="DP463" s="23"/>
      <c r="DQ463" s="24"/>
      <c r="DR463" s="21"/>
      <c r="DS463" s="22"/>
      <c r="DT463" s="23"/>
      <c r="DU463" s="24"/>
      <c r="DV463" s="21"/>
      <c r="DW463" s="22"/>
      <c r="DX463" s="23"/>
      <c r="DY463" s="24"/>
      <c r="DZ463" s="21"/>
      <c r="EA463" s="22"/>
      <c r="EB463" s="23"/>
      <c r="EC463" s="24"/>
      <c r="ED463" s="21"/>
      <c r="EE463" s="22"/>
      <c r="EF463" s="23"/>
      <c r="EG463" s="24"/>
      <c r="EH463" s="21"/>
      <c r="EI463" s="22"/>
      <c r="EJ463" s="23"/>
      <c r="EK463" s="24"/>
      <c r="EL463" s="21"/>
      <c r="EM463" s="22"/>
      <c r="EN463" s="23"/>
      <c r="EO463" s="24"/>
      <c r="EP463" s="21"/>
      <c r="EQ463" s="22"/>
      <c r="ER463" s="23"/>
      <c r="ES463" s="24"/>
      <c r="ET463" s="21"/>
      <c r="EU463" s="22"/>
      <c r="EV463" s="23"/>
      <c r="EW463" s="24"/>
      <c r="EX463" s="21"/>
    </row>
    <row r="464" spans="1:154" s="16" customFormat="1" ht="24.75" customHeight="1">
      <c r="A464" s="517"/>
      <c r="B464" s="590" t="s">
        <v>519</v>
      </c>
      <c r="C464" s="421" t="s">
        <v>266</v>
      </c>
      <c r="D464" s="229" t="s">
        <v>1176</v>
      </c>
      <c r="E464" s="229" t="s">
        <v>203</v>
      </c>
      <c r="F464" s="123" t="s">
        <v>1041</v>
      </c>
      <c r="G464" s="209"/>
      <c r="H464" s="209"/>
      <c r="I464" s="209"/>
      <c r="J464" s="209"/>
      <c r="K464" s="209"/>
      <c r="L464" s="209"/>
      <c r="M464" s="230"/>
      <c r="N464" s="230"/>
      <c r="O464" s="209"/>
      <c r="P464" s="209"/>
      <c r="Q464" s="230"/>
      <c r="R464" s="242"/>
      <c r="S464" s="209"/>
      <c r="T464" s="209"/>
      <c r="U464" s="209"/>
      <c r="V464" s="230"/>
      <c r="W464" s="230"/>
      <c r="X464" s="209"/>
      <c r="Y464" s="209"/>
      <c r="Z464" s="230"/>
      <c r="AA464" s="242"/>
      <c r="AB464" s="242"/>
      <c r="AC464" s="588">
        <v>54</v>
      </c>
      <c r="AD464" s="469"/>
      <c r="AE464" s="209">
        <v>54</v>
      </c>
      <c r="AF464" s="230"/>
      <c r="AG464" s="230"/>
      <c r="AH464" s="209"/>
      <c r="AI464" s="209"/>
      <c r="AJ464" s="209"/>
      <c r="AK464" s="209"/>
      <c r="AL464" s="230">
        <v>0</v>
      </c>
      <c r="AM464" s="242" t="s">
        <v>532</v>
      </c>
      <c r="AN464" s="588">
        <v>54</v>
      </c>
      <c r="AO464" s="469"/>
      <c r="AP464" s="209"/>
      <c r="AQ464" s="209">
        <v>54</v>
      </c>
      <c r="AR464" s="230"/>
      <c r="AS464" s="209"/>
      <c r="AT464" s="209"/>
      <c r="AU464" s="209"/>
      <c r="AV464" s="209"/>
      <c r="AW464" s="230">
        <v>0.53790000000000004</v>
      </c>
      <c r="AX464" s="242" t="s">
        <v>41</v>
      </c>
      <c r="AY464" s="588">
        <v>54</v>
      </c>
      <c r="AZ464" s="469"/>
      <c r="BA464" s="209"/>
      <c r="BB464" s="209">
        <v>54</v>
      </c>
      <c r="BC464" s="230"/>
      <c r="BD464" s="209"/>
      <c r="BE464" s="209"/>
      <c r="BF464" s="209"/>
      <c r="BG464" s="209"/>
      <c r="BH464" s="230">
        <v>0.7389</v>
      </c>
      <c r="BI464" s="242" t="s">
        <v>41</v>
      </c>
      <c r="BJ464" s="498"/>
      <c r="BK464" s="21"/>
      <c r="BL464" s="22"/>
      <c r="BM464" s="23"/>
      <c r="BN464" s="24"/>
      <c r="BO464" s="21"/>
      <c r="BP464" s="22"/>
      <c r="BQ464" s="23"/>
      <c r="BR464" s="24"/>
      <c r="BS464" s="21"/>
      <c r="BT464" s="22"/>
      <c r="BU464" s="23"/>
      <c r="BV464" s="24"/>
      <c r="BW464" s="21"/>
      <c r="BX464" s="23"/>
      <c r="BY464" s="24"/>
      <c r="BZ464" s="21"/>
      <c r="CA464" s="22"/>
      <c r="CB464" s="23"/>
      <c r="CC464" s="24"/>
      <c r="CD464" s="21"/>
      <c r="CE464" s="22"/>
      <c r="CF464" s="23"/>
      <c r="CG464" s="24"/>
      <c r="CH464" s="21"/>
      <c r="CI464" s="22"/>
      <c r="CJ464" s="23"/>
      <c r="CK464" s="24"/>
      <c r="CL464" s="21"/>
      <c r="CM464" s="22"/>
      <c r="CN464" s="23"/>
      <c r="CO464" s="24"/>
      <c r="CP464" s="21"/>
      <c r="CQ464" s="22"/>
      <c r="CR464" s="23"/>
      <c r="CS464" s="24"/>
      <c r="CT464" s="21"/>
      <c r="CU464" s="22"/>
      <c r="CV464" s="23"/>
      <c r="CW464" s="24"/>
      <c r="CX464" s="21"/>
      <c r="CY464" s="22"/>
      <c r="CZ464" s="23"/>
      <c r="DA464" s="24"/>
      <c r="DB464" s="21"/>
      <c r="DC464" s="22"/>
      <c r="DD464" s="23"/>
      <c r="DE464" s="24"/>
      <c r="DF464" s="21"/>
      <c r="DG464" s="22"/>
      <c r="DH464" s="23"/>
      <c r="DI464" s="24"/>
      <c r="DJ464" s="21"/>
      <c r="DK464" s="22"/>
      <c r="DL464" s="23"/>
      <c r="DM464" s="24"/>
      <c r="DN464" s="21"/>
      <c r="DO464" s="22"/>
      <c r="DP464" s="23"/>
      <c r="DQ464" s="24"/>
      <c r="DR464" s="21"/>
      <c r="DS464" s="22"/>
      <c r="DT464" s="23"/>
      <c r="DU464" s="24"/>
      <c r="DV464" s="21"/>
      <c r="DW464" s="22"/>
      <c r="DX464" s="23"/>
      <c r="DY464" s="24"/>
      <c r="DZ464" s="21"/>
      <c r="EA464" s="22"/>
      <c r="EB464" s="23"/>
      <c r="EC464" s="24"/>
      <c r="ED464" s="21"/>
      <c r="EE464" s="22"/>
      <c r="EF464" s="23"/>
      <c r="EG464" s="24"/>
      <c r="EH464" s="21"/>
      <c r="EI464" s="22"/>
      <c r="EJ464" s="23"/>
      <c r="EK464" s="24"/>
      <c r="EL464" s="21"/>
      <c r="EM464" s="22"/>
      <c r="EN464" s="23"/>
      <c r="EO464" s="24"/>
      <c r="EP464" s="21"/>
      <c r="EQ464" s="22"/>
      <c r="ER464" s="23"/>
      <c r="ES464" s="24"/>
      <c r="ET464" s="21"/>
      <c r="EU464" s="22"/>
      <c r="EV464" s="23"/>
      <c r="EW464" s="24"/>
      <c r="EX464" s="21"/>
    </row>
    <row r="465" spans="1:154" s="16" customFormat="1" ht="19.5" customHeight="1">
      <c r="A465" s="517"/>
      <c r="B465" s="590" t="s">
        <v>519</v>
      </c>
      <c r="C465" s="421" t="s">
        <v>1017</v>
      </c>
      <c r="D465" s="229" t="s">
        <v>64</v>
      </c>
      <c r="E465" s="229" t="s">
        <v>209</v>
      </c>
      <c r="F465" s="123" t="s">
        <v>1041</v>
      </c>
      <c r="G465" s="209"/>
      <c r="H465" s="209"/>
      <c r="I465" s="209"/>
      <c r="J465" s="209"/>
      <c r="K465" s="209"/>
      <c r="L465" s="209"/>
      <c r="M465" s="230"/>
      <c r="N465" s="230"/>
      <c r="O465" s="209"/>
      <c r="P465" s="209"/>
      <c r="Q465" s="230"/>
      <c r="R465" s="242"/>
      <c r="S465" s="209"/>
      <c r="T465" s="209"/>
      <c r="U465" s="209"/>
      <c r="V465" s="230"/>
      <c r="W465" s="230"/>
      <c r="X465" s="209"/>
      <c r="Y465" s="209"/>
      <c r="Z465" s="230"/>
      <c r="AA465" s="242"/>
      <c r="AB465" s="242"/>
      <c r="AC465" s="588">
        <v>10</v>
      </c>
      <c r="AD465" s="469"/>
      <c r="AE465" s="209">
        <v>10</v>
      </c>
      <c r="AF465" s="230"/>
      <c r="AG465" s="230"/>
      <c r="AH465" s="209"/>
      <c r="AI465" s="209"/>
      <c r="AJ465" s="209"/>
      <c r="AK465" s="209"/>
      <c r="AL465" s="230">
        <v>0</v>
      </c>
      <c r="AM465" s="242" t="s">
        <v>532</v>
      </c>
      <c r="AN465" s="588">
        <v>10</v>
      </c>
      <c r="AO465" s="469"/>
      <c r="AP465" s="209"/>
      <c r="AQ465" s="209">
        <v>10</v>
      </c>
      <c r="AR465" s="230"/>
      <c r="AS465" s="209"/>
      <c r="AT465" s="209"/>
      <c r="AU465" s="209"/>
      <c r="AV465" s="209"/>
      <c r="AW465" s="230">
        <v>0.7772</v>
      </c>
      <c r="AX465" s="242" t="s">
        <v>41</v>
      </c>
      <c r="AY465" s="588">
        <v>10</v>
      </c>
      <c r="AZ465" s="469"/>
      <c r="BA465" s="209"/>
      <c r="BB465" s="209"/>
      <c r="BC465" s="209">
        <v>10</v>
      </c>
      <c r="BD465" s="209"/>
      <c r="BE465" s="209"/>
      <c r="BF465" s="209"/>
      <c r="BG465" s="209"/>
      <c r="BH465" s="230">
        <v>1</v>
      </c>
      <c r="BI465" s="242" t="s">
        <v>668</v>
      </c>
      <c r="BJ465" s="498"/>
      <c r="BK465" s="21"/>
      <c r="BL465" s="22"/>
      <c r="BM465" s="23"/>
      <c r="BN465" s="24"/>
      <c r="BO465" s="21"/>
      <c r="BP465" s="22"/>
      <c r="BQ465" s="23"/>
      <c r="BR465" s="24"/>
      <c r="BS465" s="21"/>
      <c r="BT465" s="22"/>
      <c r="BU465" s="23"/>
      <c r="BV465" s="24"/>
      <c r="BW465" s="21"/>
      <c r="BX465" s="23"/>
      <c r="BY465" s="24"/>
      <c r="BZ465" s="21"/>
      <c r="CA465" s="22"/>
      <c r="CB465" s="23"/>
      <c r="CC465" s="24"/>
      <c r="CD465" s="21"/>
      <c r="CE465" s="22"/>
      <c r="CF465" s="23"/>
      <c r="CG465" s="24"/>
      <c r="CH465" s="21"/>
      <c r="CI465" s="22"/>
      <c r="CJ465" s="23"/>
      <c r="CK465" s="24"/>
      <c r="CL465" s="21"/>
      <c r="CM465" s="22"/>
      <c r="CN465" s="23"/>
      <c r="CO465" s="24"/>
      <c r="CP465" s="21"/>
      <c r="CQ465" s="22"/>
      <c r="CR465" s="23"/>
      <c r="CS465" s="24"/>
      <c r="CT465" s="21"/>
      <c r="CU465" s="22"/>
      <c r="CV465" s="23"/>
      <c r="CW465" s="24"/>
      <c r="CX465" s="21"/>
      <c r="CY465" s="22"/>
      <c r="CZ465" s="23"/>
      <c r="DA465" s="24"/>
      <c r="DB465" s="21"/>
      <c r="DC465" s="22"/>
      <c r="DD465" s="23"/>
      <c r="DE465" s="24"/>
      <c r="DF465" s="21"/>
      <c r="DG465" s="22"/>
      <c r="DH465" s="23"/>
      <c r="DI465" s="24"/>
      <c r="DJ465" s="21"/>
      <c r="DK465" s="22"/>
      <c r="DL465" s="23"/>
      <c r="DM465" s="24"/>
      <c r="DN465" s="21"/>
      <c r="DO465" s="22"/>
      <c r="DP465" s="23"/>
      <c r="DQ465" s="24"/>
      <c r="DR465" s="21"/>
      <c r="DS465" s="22"/>
      <c r="DT465" s="23"/>
      <c r="DU465" s="24"/>
      <c r="DV465" s="21"/>
      <c r="DW465" s="22"/>
      <c r="DX465" s="23"/>
      <c r="DY465" s="24"/>
      <c r="DZ465" s="21"/>
      <c r="EA465" s="22"/>
      <c r="EB465" s="23"/>
      <c r="EC465" s="24"/>
      <c r="ED465" s="21"/>
      <c r="EE465" s="22"/>
      <c r="EF465" s="23"/>
      <c r="EG465" s="24"/>
      <c r="EH465" s="21"/>
      <c r="EI465" s="22"/>
      <c r="EJ465" s="23"/>
      <c r="EK465" s="24"/>
      <c r="EL465" s="21"/>
      <c r="EM465" s="22"/>
      <c r="EN465" s="23"/>
      <c r="EO465" s="24"/>
      <c r="EP465" s="21"/>
      <c r="EQ465" s="22"/>
      <c r="ER465" s="23"/>
      <c r="ES465" s="24"/>
      <c r="ET465" s="21"/>
      <c r="EU465" s="22"/>
      <c r="EV465" s="23"/>
      <c r="EW465" s="24"/>
      <c r="EX465" s="21"/>
    </row>
    <row r="466" spans="1:154" s="16" customFormat="1" ht="26.25" customHeight="1">
      <c r="A466" s="517"/>
      <c r="B466" s="590" t="s">
        <v>519</v>
      </c>
      <c r="C466" s="421" t="s">
        <v>268</v>
      </c>
      <c r="D466" s="229" t="s">
        <v>1091</v>
      </c>
      <c r="E466" s="229" t="s">
        <v>269</v>
      </c>
      <c r="F466" s="123" t="s">
        <v>1041</v>
      </c>
      <c r="G466" s="209"/>
      <c r="H466" s="209"/>
      <c r="I466" s="209"/>
      <c r="J466" s="209"/>
      <c r="K466" s="209"/>
      <c r="L466" s="209"/>
      <c r="M466" s="230"/>
      <c r="N466" s="230"/>
      <c r="O466" s="209"/>
      <c r="P466" s="209"/>
      <c r="Q466" s="230"/>
      <c r="R466" s="242"/>
      <c r="S466" s="209"/>
      <c r="T466" s="209"/>
      <c r="U466" s="209"/>
      <c r="V466" s="230"/>
      <c r="W466" s="230"/>
      <c r="X466" s="209"/>
      <c r="Y466" s="209"/>
      <c r="Z466" s="230"/>
      <c r="AA466" s="242"/>
      <c r="AB466" s="242"/>
      <c r="AC466" s="588">
        <v>12</v>
      </c>
      <c r="AD466" s="469"/>
      <c r="AE466" s="209">
        <v>12</v>
      </c>
      <c r="AF466" s="230"/>
      <c r="AG466" s="230"/>
      <c r="AH466" s="209"/>
      <c r="AI466" s="209"/>
      <c r="AJ466" s="209"/>
      <c r="AK466" s="209"/>
      <c r="AL466" s="230">
        <v>0</v>
      </c>
      <c r="AM466" s="242" t="s">
        <v>532</v>
      </c>
      <c r="AN466" s="588">
        <v>12</v>
      </c>
      <c r="AO466" s="469"/>
      <c r="AP466" s="209"/>
      <c r="AQ466" s="209">
        <v>12</v>
      </c>
      <c r="AR466" s="230"/>
      <c r="AS466" s="209"/>
      <c r="AT466" s="209"/>
      <c r="AU466" s="209"/>
      <c r="AV466" s="209"/>
      <c r="AW466" s="230">
        <v>0.58150000000000002</v>
      </c>
      <c r="AX466" s="242" t="s">
        <v>41</v>
      </c>
      <c r="AY466" s="588">
        <v>12</v>
      </c>
      <c r="AZ466" s="469"/>
      <c r="BA466" s="209"/>
      <c r="BB466" s="209"/>
      <c r="BC466" s="209">
        <v>12</v>
      </c>
      <c r="BD466" s="209"/>
      <c r="BE466" s="209"/>
      <c r="BF466" s="209"/>
      <c r="BG466" s="209"/>
      <c r="BH466" s="230">
        <v>1</v>
      </c>
      <c r="BI466" s="242" t="s">
        <v>668</v>
      </c>
      <c r="BJ466" s="498"/>
      <c r="BK466" s="21"/>
      <c r="BL466" s="22"/>
      <c r="BM466" s="23"/>
      <c r="BN466" s="24"/>
      <c r="BO466" s="21"/>
      <c r="BP466" s="22"/>
      <c r="BQ466" s="23"/>
      <c r="BR466" s="24"/>
      <c r="BS466" s="21"/>
      <c r="BT466" s="22"/>
      <c r="BU466" s="23"/>
      <c r="BV466" s="24"/>
      <c r="BW466" s="21"/>
      <c r="BX466" s="23"/>
      <c r="BY466" s="24"/>
      <c r="BZ466" s="21"/>
      <c r="CA466" s="22"/>
      <c r="CB466" s="23"/>
      <c r="CC466" s="24"/>
      <c r="CD466" s="21"/>
      <c r="CE466" s="22"/>
      <c r="CF466" s="23"/>
      <c r="CG466" s="24"/>
      <c r="CH466" s="21"/>
      <c r="CI466" s="22"/>
      <c r="CJ466" s="23"/>
      <c r="CK466" s="24"/>
      <c r="CL466" s="21"/>
      <c r="CM466" s="22"/>
      <c r="CN466" s="23"/>
      <c r="CO466" s="24"/>
      <c r="CP466" s="21"/>
      <c r="CQ466" s="22"/>
      <c r="CR466" s="23"/>
      <c r="CS466" s="24"/>
      <c r="CT466" s="21"/>
      <c r="CU466" s="22"/>
      <c r="CV466" s="23"/>
      <c r="CW466" s="24"/>
      <c r="CX466" s="21"/>
      <c r="CY466" s="22"/>
      <c r="CZ466" s="23"/>
      <c r="DA466" s="24"/>
      <c r="DB466" s="21"/>
      <c r="DC466" s="22"/>
      <c r="DD466" s="23"/>
      <c r="DE466" s="24"/>
      <c r="DF466" s="21"/>
      <c r="DG466" s="22"/>
      <c r="DH466" s="23"/>
      <c r="DI466" s="24"/>
      <c r="DJ466" s="21"/>
      <c r="DK466" s="22"/>
      <c r="DL466" s="23"/>
      <c r="DM466" s="24"/>
      <c r="DN466" s="21"/>
      <c r="DO466" s="22"/>
      <c r="DP466" s="23"/>
      <c r="DQ466" s="24"/>
      <c r="DR466" s="21"/>
      <c r="DS466" s="22"/>
      <c r="DT466" s="23"/>
      <c r="DU466" s="24"/>
      <c r="DV466" s="21"/>
      <c r="DW466" s="22"/>
      <c r="DX466" s="23"/>
      <c r="DY466" s="24"/>
      <c r="DZ466" s="21"/>
      <c r="EA466" s="22"/>
      <c r="EB466" s="23"/>
      <c r="EC466" s="24"/>
      <c r="ED466" s="21"/>
      <c r="EE466" s="22"/>
      <c r="EF466" s="23"/>
      <c r="EG466" s="24"/>
      <c r="EH466" s="21"/>
      <c r="EI466" s="22"/>
      <c r="EJ466" s="23"/>
      <c r="EK466" s="24"/>
      <c r="EL466" s="21"/>
      <c r="EM466" s="22"/>
      <c r="EN466" s="23"/>
      <c r="EO466" s="24"/>
      <c r="EP466" s="21"/>
      <c r="EQ466" s="22"/>
      <c r="ER466" s="23"/>
      <c r="ES466" s="24"/>
      <c r="ET466" s="21"/>
      <c r="EU466" s="22"/>
      <c r="EV466" s="23"/>
      <c r="EW466" s="24"/>
      <c r="EX466" s="21"/>
    </row>
    <row r="467" spans="1:154" s="16" customFormat="1" ht="33" customHeight="1">
      <c r="A467" s="517"/>
      <c r="B467" s="590" t="s">
        <v>519</v>
      </c>
      <c r="C467" s="421" t="s">
        <v>1022</v>
      </c>
      <c r="D467" s="229" t="s">
        <v>1082</v>
      </c>
      <c r="E467" s="229" t="s">
        <v>288</v>
      </c>
      <c r="F467" s="123" t="s">
        <v>1041</v>
      </c>
      <c r="G467" s="209"/>
      <c r="H467" s="209"/>
      <c r="I467" s="209"/>
      <c r="J467" s="209"/>
      <c r="K467" s="209"/>
      <c r="L467" s="209"/>
      <c r="M467" s="230"/>
      <c r="N467" s="230"/>
      <c r="O467" s="209"/>
      <c r="P467" s="209"/>
      <c r="Q467" s="230"/>
      <c r="R467" s="242"/>
      <c r="S467" s="209"/>
      <c r="T467" s="209"/>
      <c r="U467" s="209"/>
      <c r="V467" s="230"/>
      <c r="W467" s="230"/>
      <c r="X467" s="209"/>
      <c r="Y467" s="209"/>
      <c r="Z467" s="230"/>
      <c r="AA467" s="242"/>
      <c r="AB467" s="242"/>
      <c r="AC467" s="588">
        <v>69</v>
      </c>
      <c r="AD467" s="469"/>
      <c r="AE467" s="209">
        <v>69</v>
      </c>
      <c r="AF467" s="230"/>
      <c r="AG467" s="230"/>
      <c r="AH467" s="209"/>
      <c r="AI467" s="209"/>
      <c r="AJ467" s="209"/>
      <c r="AK467" s="209"/>
      <c r="AL467" s="230">
        <v>0</v>
      </c>
      <c r="AM467" s="242" t="s">
        <v>532</v>
      </c>
      <c r="AN467" s="588">
        <v>69</v>
      </c>
      <c r="AO467" s="469"/>
      <c r="AP467" s="209"/>
      <c r="AQ467" s="209">
        <v>69</v>
      </c>
      <c r="AR467" s="230"/>
      <c r="AS467" s="209"/>
      <c r="AT467" s="209"/>
      <c r="AU467" s="209"/>
      <c r="AV467" s="209"/>
      <c r="AW467" s="230">
        <v>0.46539999999999998</v>
      </c>
      <c r="AX467" s="242" t="s">
        <v>41</v>
      </c>
      <c r="AY467" s="588">
        <v>69</v>
      </c>
      <c r="AZ467" s="469"/>
      <c r="BA467" s="209"/>
      <c r="BB467" s="209">
        <v>69</v>
      </c>
      <c r="BC467" s="230"/>
      <c r="BD467" s="209"/>
      <c r="BE467" s="209"/>
      <c r="BF467" s="209"/>
      <c r="BG467" s="209"/>
      <c r="BH467" s="230">
        <v>0.83430000000000004</v>
      </c>
      <c r="BI467" s="242" t="s">
        <v>41</v>
      </c>
      <c r="BJ467" s="498"/>
      <c r="BK467" s="21"/>
      <c r="BL467" s="22"/>
      <c r="BM467" s="23"/>
      <c r="BN467" s="24"/>
      <c r="BO467" s="21"/>
      <c r="BP467" s="22"/>
      <c r="BQ467" s="23"/>
      <c r="BR467" s="24"/>
      <c r="BS467" s="21"/>
      <c r="BT467" s="22"/>
      <c r="BU467" s="23"/>
      <c r="BV467" s="24"/>
      <c r="BW467" s="21"/>
      <c r="BX467" s="23"/>
      <c r="BY467" s="24"/>
      <c r="BZ467" s="21"/>
      <c r="CA467" s="22"/>
      <c r="CB467" s="23"/>
      <c r="CC467" s="24"/>
      <c r="CD467" s="21"/>
      <c r="CE467" s="22"/>
      <c r="CF467" s="23"/>
      <c r="CG467" s="24"/>
      <c r="CH467" s="21"/>
      <c r="CI467" s="22"/>
      <c r="CJ467" s="23"/>
      <c r="CK467" s="24"/>
      <c r="CL467" s="21"/>
      <c r="CM467" s="22"/>
      <c r="CN467" s="23"/>
      <c r="CO467" s="24"/>
      <c r="CP467" s="21"/>
      <c r="CQ467" s="22"/>
      <c r="CR467" s="23"/>
      <c r="CS467" s="24"/>
      <c r="CT467" s="21"/>
      <c r="CU467" s="22"/>
      <c r="CV467" s="23"/>
      <c r="CW467" s="24"/>
      <c r="CX467" s="21"/>
      <c r="CY467" s="22"/>
      <c r="CZ467" s="23"/>
      <c r="DA467" s="24"/>
      <c r="DB467" s="21"/>
      <c r="DC467" s="22"/>
      <c r="DD467" s="23"/>
      <c r="DE467" s="24"/>
      <c r="DF467" s="21"/>
      <c r="DG467" s="22"/>
      <c r="DH467" s="23"/>
      <c r="DI467" s="24"/>
      <c r="DJ467" s="21"/>
      <c r="DK467" s="22"/>
      <c r="DL467" s="23"/>
      <c r="DM467" s="24"/>
      <c r="DN467" s="21"/>
      <c r="DO467" s="22"/>
      <c r="DP467" s="23"/>
      <c r="DQ467" s="24"/>
      <c r="DR467" s="21"/>
      <c r="DS467" s="22"/>
      <c r="DT467" s="23"/>
      <c r="DU467" s="24"/>
      <c r="DV467" s="21"/>
      <c r="DW467" s="22"/>
      <c r="DX467" s="23"/>
      <c r="DY467" s="24"/>
      <c r="DZ467" s="21"/>
      <c r="EA467" s="22"/>
      <c r="EB467" s="23"/>
      <c r="EC467" s="24"/>
      <c r="ED467" s="21"/>
      <c r="EE467" s="22"/>
      <c r="EF467" s="23"/>
      <c r="EG467" s="24"/>
      <c r="EH467" s="21"/>
      <c r="EI467" s="22"/>
      <c r="EJ467" s="23"/>
      <c r="EK467" s="24"/>
      <c r="EL467" s="21"/>
      <c r="EM467" s="22"/>
      <c r="EN467" s="23"/>
      <c r="EO467" s="24"/>
      <c r="EP467" s="21"/>
      <c r="EQ467" s="22"/>
      <c r="ER467" s="23"/>
      <c r="ES467" s="24"/>
      <c r="ET467" s="21"/>
      <c r="EU467" s="22"/>
      <c r="EV467" s="23"/>
      <c r="EW467" s="24"/>
      <c r="EX467" s="21"/>
    </row>
    <row r="468" spans="1:154" s="16" customFormat="1" ht="33" customHeight="1">
      <c r="A468" s="517"/>
      <c r="B468" s="590" t="s">
        <v>519</v>
      </c>
      <c r="C468" s="421" t="s">
        <v>1023</v>
      </c>
      <c r="D468" s="229" t="s">
        <v>1083</v>
      </c>
      <c r="E468" s="229" t="s">
        <v>203</v>
      </c>
      <c r="F468" s="123" t="s">
        <v>1041</v>
      </c>
      <c r="G468" s="209"/>
      <c r="H468" s="209"/>
      <c r="I468" s="209"/>
      <c r="J468" s="209"/>
      <c r="K468" s="209"/>
      <c r="L468" s="209"/>
      <c r="M468" s="230"/>
      <c r="N468" s="230"/>
      <c r="O468" s="209"/>
      <c r="P468" s="209"/>
      <c r="Q468" s="230"/>
      <c r="R468" s="242"/>
      <c r="S468" s="209"/>
      <c r="T468" s="209"/>
      <c r="U468" s="209"/>
      <c r="V468" s="230"/>
      <c r="W468" s="230"/>
      <c r="X468" s="209"/>
      <c r="Y468" s="209"/>
      <c r="Z468" s="230"/>
      <c r="AA468" s="242"/>
      <c r="AB468" s="242"/>
      <c r="AC468" s="588">
        <v>14</v>
      </c>
      <c r="AD468" s="469"/>
      <c r="AE468" s="209">
        <v>14</v>
      </c>
      <c r="AF468" s="230"/>
      <c r="AG468" s="230"/>
      <c r="AH468" s="209"/>
      <c r="AI468" s="209"/>
      <c r="AJ468" s="209"/>
      <c r="AK468" s="209"/>
      <c r="AL468" s="230">
        <v>0</v>
      </c>
      <c r="AM468" s="242" t="s">
        <v>532</v>
      </c>
      <c r="AN468" s="588">
        <v>14</v>
      </c>
      <c r="AO468" s="469"/>
      <c r="AP468" s="209"/>
      <c r="AQ468" s="209">
        <v>14</v>
      </c>
      <c r="AR468" s="230"/>
      <c r="AS468" s="209"/>
      <c r="AT468" s="209"/>
      <c r="AU468" s="209"/>
      <c r="AV468" s="209"/>
      <c r="AW468" s="230">
        <v>0.98580000000000001</v>
      </c>
      <c r="AX468" s="242" t="s">
        <v>41</v>
      </c>
      <c r="AY468" s="588">
        <v>14</v>
      </c>
      <c r="AZ468" s="469"/>
      <c r="BA468" s="209"/>
      <c r="BB468" s="209"/>
      <c r="BC468" s="209">
        <v>14</v>
      </c>
      <c r="BD468" s="209"/>
      <c r="BE468" s="209"/>
      <c r="BF468" s="209"/>
      <c r="BG468" s="209"/>
      <c r="BH468" s="230">
        <v>1</v>
      </c>
      <c r="BI468" s="242" t="s">
        <v>668</v>
      </c>
      <c r="BJ468" s="498"/>
      <c r="BK468" s="21"/>
      <c r="BL468" s="22"/>
      <c r="BM468" s="23"/>
      <c r="BN468" s="24"/>
      <c r="BO468" s="21"/>
      <c r="BP468" s="22"/>
      <c r="BQ468" s="23"/>
      <c r="BR468" s="24"/>
      <c r="BS468" s="21"/>
      <c r="BT468" s="22"/>
      <c r="BU468" s="23"/>
      <c r="BV468" s="24"/>
      <c r="BW468" s="21"/>
      <c r="BX468" s="23"/>
      <c r="BY468" s="24"/>
      <c r="BZ468" s="21"/>
      <c r="CA468" s="22"/>
      <c r="CB468" s="23"/>
      <c r="CC468" s="24"/>
      <c r="CD468" s="21"/>
      <c r="CE468" s="22"/>
      <c r="CF468" s="23"/>
      <c r="CG468" s="24"/>
      <c r="CH468" s="21"/>
      <c r="CI468" s="22"/>
      <c r="CJ468" s="23"/>
      <c r="CK468" s="24"/>
      <c r="CL468" s="21"/>
      <c r="CM468" s="22"/>
      <c r="CN468" s="23"/>
      <c r="CO468" s="24"/>
      <c r="CP468" s="21"/>
      <c r="CQ468" s="22"/>
      <c r="CR468" s="23"/>
      <c r="CS468" s="24"/>
      <c r="CT468" s="21"/>
      <c r="CU468" s="22"/>
      <c r="CV468" s="23"/>
      <c r="CW468" s="24"/>
      <c r="CX468" s="21"/>
      <c r="CY468" s="22"/>
      <c r="CZ468" s="23"/>
      <c r="DA468" s="24"/>
      <c r="DB468" s="21"/>
      <c r="DC468" s="22"/>
      <c r="DD468" s="23"/>
      <c r="DE468" s="24"/>
      <c r="DF468" s="21"/>
      <c r="DG468" s="22"/>
      <c r="DH468" s="23"/>
      <c r="DI468" s="24"/>
      <c r="DJ468" s="21"/>
      <c r="DK468" s="22"/>
      <c r="DL468" s="23"/>
      <c r="DM468" s="24"/>
      <c r="DN468" s="21"/>
      <c r="DO468" s="22"/>
      <c r="DP468" s="23"/>
      <c r="DQ468" s="24"/>
      <c r="DR468" s="21"/>
      <c r="DS468" s="22"/>
      <c r="DT468" s="23"/>
      <c r="DU468" s="24"/>
      <c r="DV468" s="21"/>
      <c r="DW468" s="22"/>
      <c r="DX468" s="23"/>
      <c r="DY468" s="24"/>
      <c r="DZ468" s="21"/>
      <c r="EA468" s="22"/>
      <c r="EB468" s="23"/>
      <c r="EC468" s="24"/>
      <c r="ED468" s="21"/>
      <c r="EE468" s="22"/>
      <c r="EF468" s="23"/>
      <c r="EG468" s="24"/>
      <c r="EH468" s="21"/>
      <c r="EI468" s="22"/>
      <c r="EJ468" s="23"/>
      <c r="EK468" s="24"/>
      <c r="EL468" s="21"/>
      <c r="EM468" s="22"/>
      <c r="EN468" s="23"/>
      <c r="EO468" s="24"/>
      <c r="EP468" s="21"/>
      <c r="EQ468" s="22"/>
      <c r="ER468" s="23"/>
      <c r="ES468" s="24"/>
      <c r="ET468" s="21"/>
      <c r="EU468" s="22"/>
      <c r="EV468" s="23"/>
      <c r="EW468" s="24"/>
      <c r="EX468" s="21"/>
    </row>
    <row r="469" spans="1:154" s="16" customFormat="1" ht="33" customHeight="1">
      <c r="A469" s="517"/>
      <c r="B469" s="590" t="s">
        <v>519</v>
      </c>
      <c r="C469" s="421" t="s">
        <v>1023</v>
      </c>
      <c r="D469" s="229" t="s">
        <v>1083</v>
      </c>
      <c r="E469" s="229" t="s">
        <v>203</v>
      </c>
      <c r="F469" s="123" t="s">
        <v>1041</v>
      </c>
      <c r="G469" s="209"/>
      <c r="H469" s="209"/>
      <c r="I469" s="209"/>
      <c r="J469" s="209"/>
      <c r="K469" s="209"/>
      <c r="L469" s="209"/>
      <c r="M469" s="230"/>
      <c r="N469" s="230"/>
      <c r="O469" s="209"/>
      <c r="P469" s="209"/>
      <c r="Q469" s="230"/>
      <c r="R469" s="242"/>
      <c r="S469" s="209"/>
      <c r="T469" s="209"/>
      <c r="U469" s="209"/>
      <c r="V469" s="230"/>
      <c r="W469" s="230"/>
      <c r="X469" s="209"/>
      <c r="Y469" s="209"/>
      <c r="Z469" s="230"/>
      <c r="AA469" s="242"/>
      <c r="AB469" s="242"/>
      <c r="AC469" s="588">
        <v>2</v>
      </c>
      <c r="AD469" s="469"/>
      <c r="AE469" s="209">
        <v>2</v>
      </c>
      <c r="AF469" s="230"/>
      <c r="AG469" s="230"/>
      <c r="AH469" s="209"/>
      <c r="AI469" s="209"/>
      <c r="AJ469" s="209"/>
      <c r="AK469" s="209"/>
      <c r="AL469" s="230">
        <v>0</v>
      </c>
      <c r="AM469" s="242" t="s">
        <v>532</v>
      </c>
      <c r="AN469" s="588">
        <v>2</v>
      </c>
      <c r="AO469" s="469"/>
      <c r="AP469" s="209">
        <v>2</v>
      </c>
      <c r="AQ469" s="230"/>
      <c r="AR469" s="230"/>
      <c r="AS469" s="209"/>
      <c r="AT469" s="209"/>
      <c r="AU469" s="209"/>
      <c r="AV469" s="209"/>
      <c r="AW469" s="230">
        <v>0</v>
      </c>
      <c r="AX469" s="242" t="s">
        <v>532</v>
      </c>
      <c r="AY469" s="588"/>
      <c r="AZ469" s="588">
        <v>2</v>
      </c>
      <c r="BA469" s="209">
        <v>2</v>
      </c>
      <c r="BB469" s="230"/>
      <c r="BC469" s="230"/>
      <c r="BD469" s="209"/>
      <c r="BE469" s="209"/>
      <c r="BF469" s="209"/>
      <c r="BG469" s="209"/>
      <c r="BH469" s="230">
        <v>0</v>
      </c>
      <c r="BI469" s="242" t="s">
        <v>532</v>
      </c>
      <c r="BJ469" s="498"/>
      <c r="BK469" s="21"/>
      <c r="BL469" s="22"/>
      <c r="BM469" s="23"/>
      <c r="BN469" s="24"/>
      <c r="BO469" s="21"/>
      <c r="BP469" s="22"/>
      <c r="BQ469" s="23"/>
      <c r="BR469" s="24"/>
      <c r="BS469" s="21"/>
      <c r="BT469" s="22"/>
      <c r="BU469" s="23"/>
      <c r="BV469" s="24"/>
      <c r="BW469" s="21"/>
      <c r="BX469" s="23"/>
      <c r="BY469" s="24"/>
      <c r="BZ469" s="21"/>
      <c r="CA469" s="22"/>
      <c r="CB469" s="23"/>
      <c r="CC469" s="24"/>
      <c r="CD469" s="21"/>
      <c r="CE469" s="22"/>
      <c r="CF469" s="23"/>
      <c r="CG469" s="24"/>
      <c r="CH469" s="21"/>
      <c r="CI469" s="22"/>
      <c r="CJ469" s="23"/>
      <c r="CK469" s="24"/>
      <c r="CL469" s="21"/>
      <c r="CM469" s="22"/>
      <c r="CN469" s="23"/>
      <c r="CO469" s="24"/>
      <c r="CP469" s="21"/>
      <c r="CQ469" s="22"/>
      <c r="CR469" s="23"/>
      <c r="CS469" s="24"/>
      <c r="CT469" s="21"/>
      <c r="CU469" s="22"/>
      <c r="CV469" s="23"/>
      <c r="CW469" s="24"/>
      <c r="CX469" s="21"/>
      <c r="CY469" s="22"/>
      <c r="CZ469" s="23"/>
      <c r="DA469" s="24"/>
      <c r="DB469" s="21"/>
      <c r="DC469" s="22"/>
      <c r="DD469" s="23"/>
      <c r="DE469" s="24"/>
      <c r="DF469" s="21"/>
      <c r="DG469" s="22"/>
      <c r="DH469" s="23"/>
      <c r="DI469" s="24"/>
      <c r="DJ469" s="21"/>
      <c r="DK469" s="22"/>
      <c r="DL469" s="23"/>
      <c r="DM469" s="24"/>
      <c r="DN469" s="21"/>
      <c r="DO469" s="22"/>
      <c r="DP469" s="23"/>
      <c r="DQ469" s="24"/>
      <c r="DR469" s="21"/>
      <c r="DS469" s="22"/>
      <c r="DT469" s="23"/>
      <c r="DU469" s="24"/>
      <c r="DV469" s="21"/>
      <c r="DW469" s="22"/>
      <c r="DX469" s="23"/>
      <c r="DY469" s="24"/>
      <c r="DZ469" s="21"/>
      <c r="EA469" s="22"/>
      <c r="EB469" s="23"/>
      <c r="EC469" s="24"/>
      <c r="ED469" s="21"/>
      <c r="EE469" s="22"/>
      <c r="EF469" s="23"/>
      <c r="EG469" s="24"/>
      <c r="EH469" s="21"/>
      <c r="EI469" s="22"/>
      <c r="EJ469" s="23"/>
      <c r="EK469" s="24"/>
      <c r="EL469" s="21"/>
      <c r="EM469" s="22"/>
      <c r="EN469" s="23"/>
      <c r="EO469" s="24"/>
      <c r="EP469" s="21"/>
      <c r="EQ469" s="22"/>
      <c r="ER469" s="23"/>
      <c r="ES469" s="24"/>
      <c r="ET469" s="21"/>
      <c r="EU469" s="22"/>
      <c r="EV469" s="23"/>
      <c r="EW469" s="24"/>
      <c r="EX469" s="21"/>
    </row>
    <row r="470" spans="1:154" s="16" customFormat="1" ht="26.25" customHeight="1">
      <c r="A470" s="517"/>
      <c r="B470" s="590" t="s">
        <v>519</v>
      </c>
      <c r="C470" s="421" t="s">
        <v>1074</v>
      </c>
      <c r="D470" s="229" t="s">
        <v>1075</v>
      </c>
      <c r="E470" s="229" t="s">
        <v>983</v>
      </c>
      <c r="F470" s="123" t="s">
        <v>1041</v>
      </c>
      <c r="G470" s="209"/>
      <c r="H470" s="209"/>
      <c r="I470" s="209"/>
      <c r="J470" s="209"/>
      <c r="K470" s="209"/>
      <c r="L470" s="209"/>
      <c r="M470" s="230"/>
      <c r="N470" s="230"/>
      <c r="O470" s="209"/>
      <c r="P470" s="209"/>
      <c r="Q470" s="230"/>
      <c r="R470" s="242"/>
      <c r="S470" s="209"/>
      <c r="T470" s="209"/>
      <c r="U470" s="209"/>
      <c r="V470" s="230"/>
      <c r="W470" s="230"/>
      <c r="X470" s="209"/>
      <c r="Y470" s="209"/>
      <c r="Z470" s="230"/>
      <c r="AA470" s="242"/>
      <c r="AB470" s="242"/>
      <c r="AC470" s="588">
        <v>9</v>
      </c>
      <c r="AD470" s="469"/>
      <c r="AE470" s="209">
        <v>9</v>
      </c>
      <c r="AF470" s="230"/>
      <c r="AG470" s="230"/>
      <c r="AH470" s="209"/>
      <c r="AI470" s="209"/>
      <c r="AJ470" s="209"/>
      <c r="AK470" s="209"/>
      <c r="AL470" s="230">
        <v>0</v>
      </c>
      <c r="AM470" s="242" t="s">
        <v>532</v>
      </c>
      <c r="AN470" s="588">
        <v>9</v>
      </c>
      <c r="AO470" s="469"/>
      <c r="AP470" s="209"/>
      <c r="AQ470" s="209">
        <v>9</v>
      </c>
      <c r="AR470" s="230"/>
      <c r="AS470" s="209"/>
      <c r="AT470" s="209"/>
      <c r="AU470" s="209"/>
      <c r="AV470" s="209"/>
      <c r="AW470" s="230">
        <v>0.46310000000000001</v>
      </c>
      <c r="AX470" s="242" t="s">
        <v>41</v>
      </c>
      <c r="AY470" s="588">
        <v>9</v>
      </c>
      <c r="AZ470" s="469"/>
      <c r="BA470" s="209"/>
      <c r="BB470" s="209">
        <v>9</v>
      </c>
      <c r="BC470" s="230"/>
      <c r="BD470" s="209"/>
      <c r="BE470" s="209"/>
      <c r="BF470" s="209"/>
      <c r="BG470" s="209"/>
      <c r="BH470" s="230">
        <v>0.46310000000000001</v>
      </c>
      <c r="BI470" s="242" t="s">
        <v>41</v>
      </c>
      <c r="BJ470" s="498"/>
      <c r="BK470" s="21"/>
      <c r="BL470" s="22"/>
      <c r="BM470" s="23"/>
      <c r="BN470" s="24"/>
      <c r="BO470" s="21"/>
      <c r="BP470" s="22"/>
      <c r="BQ470" s="23"/>
      <c r="BR470" s="24"/>
      <c r="BS470" s="21"/>
      <c r="BT470" s="22"/>
      <c r="BU470" s="23"/>
      <c r="BV470" s="24"/>
      <c r="BW470" s="21"/>
      <c r="BX470" s="23"/>
      <c r="BY470" s="24"/>
      <c r="BZ470" s="21"/>
      <c r="CA470" s="22"/>
      <c r="CB470" s="23"/>
      <c r="CC470" s="24"/>
      <c r="CD470" s="21"/>
      <c r="CE470" s="22"/>
      <c r="CF470" s="23"/>
      <c r="CG470" s="24"/>
      <c r="CH470" s="21"/>
      <c r="CI470" s="22"/>
      <c r="CJ470" s="23"/>
      <c r="CK470" s="24"/>
      <c r="CL470" s="21"/>
      <c r="CM470" s="22"/>
      <c r="CN470" s="23"/>
      <c r="CO470" s="24"/>
      <c r="CP470" s="21"/>
      <c r="CQ470" s="22"/>
      <c r="CR470" s="23"/>
      <c r="CS470" s="24"/>
      <c r="CT470" s="21"/>
      <c r="CU470" s="22"/>
      <c r="CV470" s="23"/>
      <c r="CW470" s="24"/>
      <c r="CX470" s="21"/>
      <c r="CY470" s="22"/>
      <c r="CZ470" s="23"/>
      <c r="DA470" s="24"/>
      <c r="DB470" s="21"/>
      <c r="DC470" s="22"/>
      <c r="DD470" s="23"/>
      <c r="DE470" s="24"/>
      <c r="DF470" s="21"/>
      <c r="DG470" s="22"/>
      <c r="DH470" s="23"/>
      <c r="DI470" s="24"/>
      <c r="DJ470" s="21"/>
      <c r="DK470" s="22"/>
      <c r="DL470" s="23"/>
      <c r="DM470" s="24"/>
      <c r="DN470" s="21"/>
      <c r="DO470" s="22"/>
      <c r="DP470" s="23"/>
      <c r="DQ470" s="24"/>
      <c r="DR470" s="21"/>
      <c r="DS470" s="22"/>
      <c r="DT470" s="23"/>
      <c r="DU470" s="24"/>
      <c r="DV470" s="21"/>
      <c r="DW470" s="22"/>
      <c r="DX470" s="23"/>
      <c r="DY470" s="24"/>
      <c r="DZ470" s="21"/>
      <c r="EA470" s="22"/>
      <c r="EB470" s="23"/>
      <c r="EC470" s="24"/>
      <c r="ED470" s="21"/>
      <c r="EE470" s="22"/>
      <c r="EF470" s="23"/>
      <c r="EG470" s="24"/>
      <c r="EH470" s="21"/>
      <c r="EI470" s="22"/>
      <c r="EJ470" s="23"/>
      <c r="EK470" s="24"/>
      <c r="EL470" s="21"/>
      <c r="EM470" s="22"/>
      <c r="EN470" s="23"/>
      <c r="EO470" s="24"/>
      <c r="EP470" s="21"/>
      <c r="EQ470" s="22"/>
      <c r="ER470" s="23"/>
      <c r="ES470" s="24"/>
      <c r="ET470" s="21"/>
      <c r="EU470" s="22"/>
      <c r="EV470" s="23"/>
      <c r="EW470" s="24"/>
      <c r="EX470" s="21"/>
    </row>
    <row r="471" spans="1:154" s="16" customFormat="1" ht="27" customHeight="1">
      <c r="A471" s="517"/>
      <c r="B471" s="590" t="s">
        <v>519</v>
      </c>
      <c r="C471" s="421" t="s">
        <v>1126</v>
      </c>
      <c r="D471" s="229" t="s">
        <v>578</v>
      </c>
      <c r="E471" s="444" t="s">
        <v>217</v>
      </c>
      <c r="F471" s="123" t="s">
        <v>1041</v>
      </c>
      <c r="G471" s="209"/>
      <c r="H471" s="209"/>
      <c r="I471" s="209"/>
      <c r="J471" s="209"/>
      <c r="K471" s="209"/>
      <c r="L471" s="209"/>
      <c r="M471" s="230"/>
      <c r="N471" s="230"/>
      <c r="O471" s="209"/>
      <c r="P471" s="209"/>
      <c r="Q471" s="230"/>
      <c r="R471" s="242"/>
      <c r="S471" s="209"/>
      <c r="T471" s="209"/>
      <c r="U471" s="209"/>
      <c r="V471" s="230"/>
      <c r="W471" s="230"/>
      <c r="X471" s="209"/>
      <c r="Y471" s="209"/>
      <c r="Z471" s="230"/>
      <c r="AA471" s="242"/>
      <c r="AB471" s="242"/>
      <c r="AC471" s="588">
        <v>16</v>
      </c>
      <c r="AD471" s="469"/>
      <c r="AE471" s="209">
        <v>16</v>
      </c>
      <c r="AF471" s="230"/>
      <c r="AG471" s="230"/>
      <c r="AH471" s="209"/>
      <c r="AI471" s="209"/>
      <c r="AJ471" s="209"/>
      <c r="AK471" s="209"/>
      <c r="AL471" s="230">
        <v>0</v>
      </c>
      <c r="AM471" s="242" t="s">
        <v>532</v>
      </c>
      <c r="AN471" s="588">
        <v>16</v>
      </c>
      <c r="AO471" s="469"/>
      <c r="AP471" s="209"/>
      <c r="AQ471" s="209">
        <v>16</v>
      </c>
      <c r="AR471" s="230"/>
      <c r="AS471" s="209"/>
      <c r="AT471" s="209"/>
      <c r="AU471" s="209"/>
      <c r="AV471" s="209"/>
      <c r="AW471" s="230">
        <v>0.64700000000000002</v>
      </c>
      <c r="AX471" s="242" t="s">
        <v>41</v>
      </c>
      <c r="AY471" s="588">
        <v>16</v>
      </c>
      <c r="AZ471" s="469"/>
      <c r="BA471" s="209"/>
      <c r="BB471" s="209">
        <v>16</v>
      </c>
      <c r="BC471" s="230"/>
      <c r="BD471" s="209"/>
      <c r="BE471" s="209"/>
      <c r="BF471" s="209"/>
      <c r="BG471" s="209"/>
      <c r="BH471" s="230">
        <v>0.81230000000000002</v>
      </c>
      <c r="BI471" s="242" t="s">
        <v>41</v>
      </c>
      <c r="BJ471" s="498"/>
      <c r="BK471" s="21"/>
      <c r="BL471" s="22"/>
      <c r="BM471" s="23"/>
      <c r="BN471" s="24"/>
      <c r="BO471" s="21"/>
      <c r="BP471" s="22"/>
      <c r="BQ471" s="23"/>
      <c r="BR471" s="24"/>
      <c r="BS471" s="21"/>
      <c r="BT471" s="22"/>
      <c r="BU471" s="23"/>
      <c r="BV471" s="24"/>
      <c r="BW471" s="21"/>
      <c r="BX471" s="23"/>
      <c r="BY471" s="24"/>
      <c r="BZ471" s="21"/>
      <c r="CA471" s="22"/>
      <c r="CB471" s="23"/>
      <c r="CC471" s="24"/>
      <c r="CD471" s="21"/>
      <c r="CE471" s="22"/>
      <c r="CF471" s="23"/>
      <c r="CG471" s="24"/>
      <c r="CH471" s="21"/>
      <c r="CI471" s="22"/>
      <c r="CJ471" s="23"/>
      <c r="CK471" s="24"/>
      <c r="CL471" s="21"/>
      <c r="CM471" s="22"/>
      <c r="CN471" s="23"/>
      <c r="CO471" s="24"/>
      <c r="CP471" s="21"/>
      <c r="CQ471" s="22"/>
      <c r="CR471" s="23"/>
      <c r="CS471" s="24"/>
      <c r="CT471" s="21"/>
      <c r="CU471" s="22"/>
      <c r="CV471" s="23"/>
      <c r="CW471" s="24"/>
      <c r="CX471" s="21"/>
      <c r="CY471" s="22"/>
      <c r="CZ471" s="23"/>
      <c r="DA471" s="24"/>
      <c r="DB471" s="21"/>
      <c r="DC471" s="22"/>
      <c r="DD471" s="23"/>
      <c r="DE471" s="24"/>
      <c r="DF471" s="21"/>
      <c r="DG471" s="22"/>
      <c r="DH471" s="23"/>
      <c r="DI471" s="24"/>
      <c r="DJ471" s="21"/>
      <c r="DK471" s="22"/>
      <c r="DL471" s="23"/>
      <c r="DM471" s="24"/>
      <c r="DN471" s="21"/>
      <c r="DO471" s="22"/>
      <c r="DP471" s="23"/>
      <c r="DQ471" s="24"/>
      <c r="DR471" s="21"/>
      <c r="DS471" s="22"/>
      <c r="DT471" s="23"/>
      <c r="DU471" s="24"/>
      <c r="DV471" s="21"/>
      <c r="DW471" s="22"/>
      <c r="DX471" s="23"/>
      <c r="DY471" s="24"/>
      <c r="DZ471" s="21"/>
      <c r="EA471" s="22"/>
      <c r="EB471" s="23"/>
      <c r="EC471" s="24"/>
      <c r="ED471" s="21"/>
      <c r="EE471" s="22"/>
      <c r="EF471" s="23"/>
      <c r="EG471" s="24"/>
      <c r="EH471" s="21"/>
      <c r="EI471" s="22"/>
      <c r="EJ471" s="23"/>
      <c r="EK471" s="24"/>
      <c r="EL471" s="21"/>
      <c r="EM471" s="22"/>
      <c r="EN471" s="23"/>
      <c r="EO471" s="24"/>
      <c r="EP471" s="21"/>
      <c r="EQ471" s="22"/>
      <c r="ER471" s="23"/>
      <c r="ES471" s="24"/>
      <c r="ET471" s="21"/>
      <c r="EU471" s="22"/>
      <c r="EV471" s="23"/>
      <c r="EW471" s="24"/>
      <c r="EX471" s="21"/>
    </row>
    <row r="472" spans="1:154" s="16" customFormat="1" ht="27" customHeight="1">
      <c r="A472" s="517"/>
      <c r="B472" s="590" t="s">
        <v>519</v>
      </c>
      <c r="C472" s="421" t="s">
        <v>1193</v>
      </c>
      <c r="D472" s="229" t="s">
        <v>64</v>
      </c>
      <c r="E472" s="444" t="s">
        <v>203</v>
      </c>
      <c r="F472" s="123" t="s">
        <v>1151</v>
      </c>
      <c r="G472" s="209"/>
      <c r="H472" s="209"/>
      <c r="I472" s="209"/>
      <c r="J472" s="209"/>
      <c r="K472" s="209"/>
      <c r="L472" s="209"/>
      <c r="M472" s="230"/>
      <c r="N472" s="230"/>
      <c r="O472" s="209"/>
      <c r="P472" s="209"/>
      <c r="Q472" s="230"/>
      <c r="R472" s="242"/>
      <c r="S472" s="209"/>
      <c r="T472" s="209"/>
      <c r="U472" s="209"/>
      <c r="V472" s="230"/>
      <c r="W472" s="230"/>
      <c r="X472" s="209"/>
      <c r="Y472" s="209"/>
      <c r="Z472" s="230"/>
      <c r="AA472" s="242"/>
      <c r="AB472" s="242"/>
      <c r="AC472" s="588"/>
      <c r="AD472" s="469"/>
      <c r="AE472" s="209"/>
      <c r="AF472" s="586"/>
      <c r="AG472" s="583"/>
      <c r="AH472" s="583"/>
      <c r="AI472" s="583"/>
      <c r="AJ472" s="582"/>
      <c r="AK472" s="582"/>
      <c r="AL472" s="230"/>
      <c r="AM472" s="242"/>
      <c r="AN472" s="588"/>
      <c r="AO472" s="469">
        <v>23</v>
      </c>
      <c r="AP472" s="209"/>
      <c r="AQ472" s="209">
        <v>23</v>
      </c>
      <c r="AR472" s="230"/>
      <c r="AS472" s="209"/>
      <c r="AT472" s="209"/>
      <c r="AU472" s="209"/>
      <c r="AV472" s="209"/>
      <c r="AW472" s="230">
        <v>9.9500000000000005E-2</v>
      </c>
      <c r="AX472" s="242" t="s">
        <v>41</v>
      </c>
      <c r="AY472" s="588">
        <v>23</v>
      </c>
      <c r="AZ472" s="469"/>
      <c r="BA472" s="209"/>
      <c r="BB472" s="209">
        <v>23</v>
      </c>
      <c r="BC472" s="230"/>
      <c r="BD472" s="209"/>
      <c r="BE472" s="209"/>
      <c r="BF472" s="209"/>
      <c r="BG472" s="209"/>
      <c r="BH472" s="230">
        <v>0.47849999999999998</v>
      </c>
      <c r="BI472" s="242" t="s">
        <v>41</v>
      </c>
      <c r="BJ472" s="498"/>
      <c r="BK472" s="21"/>
      <c r="BL472" s="22"/>
      <c r="BM472" s="23"/>
      <c r="BN472" s="24"/>
      <c r="BO472" s="21"/>
      <c r="BP472" s="22"/>
      <c r="BQ472" s="23"/>
      <c r="BR472" s="24"/>
      <c r="BS472" s="21"/>
      <c r="BT472" s="22"/>
      <c r="BU472" s="23"/>
      <c r="BV472" s="24"/>
      <c r="BW472" s="21"/>
      <c r="BX472" s="23"/>
      <c r="BY472" s="24"/>
      <c r="BZ472" s="21"/>
      <c r="CA472" s="22"/>
      <c r="CB472" s="23"/>
      <c r="CC472" s="24"/>
      <c r="CD472" s="21"/>
      <c r="CE472" s="22"/>
      <c r="CF472" s="23"/>
      <c r="CG472" s="24"/>
      <c r="CH472" s="21"/>
      <c r="CI472" s="22"/>
      <c r="CJ472" s="23"/>
      <c r="CK472" s="24"/>
      <c r="CL472" s="21"/>
      <c r="CM472" s="22"/>
      <c r="CN472" s="23"/>
      <c r="CO472" s="24"/>
      <c r="CP472" s="21"/>
      <c r="CQ472" s="22"/>
      <c r="CR472" s="23"/>
      <c r="CS472" s="24"/>
      <c r="CT472" s="21"/>
      <c r="CU472" s="22"/>
      <c r="CV472" s="23"/>
      <c r="CW472" s="24"/>
      <c r="CX472" s="21"/>
      <c r="CY472" s="22"/>
      <c r="CZ472" s="23"/>
      <c r="DA472" s="24"/>
      <c r="DB472" s="21"/>
      <c r="DC472" s="22"/>
      <c r="DD472" s="23"/>
      <c r="DE472" s="24"/>
      <c r="DF472" s="21"/>
      <c r="DG472" s="22"/>
      <c r="DH472" s="23"/>
      <c r="DI472" s="24"/>
      <c r="DJ472" s="21"/>
      <c r="DK472" s="22"/>
      <c r="DL472" s="23"/>
      <c r="DM472" s="24"/>
      <c r="DN472" s="21"/>
      <c r="DO472" s="22"/>
      <c r="DP472" s="23"/>
      <c r="DQ472" s="24"/>
      <c r="DR472" s="21"/>
      <c r="DS472" s="22"/>
      <c r="DT472" s="23"/>
      <c r="DU472" s="24"/>
      <c r="DV472" s="21"/>
      <c r="DW472" s="22"/>
      <c r="DX472" s="23"/>
      <c r="DY472" s="24"/>
      <c r="DZ472" s="21"/>
      <c r="EA472" s="22"/>
      <c r="EB472" s="23"/>
      <c r="EC472" s="24"/>
      <c r="ED472" s="21"/>
      <c r="EE472" s="22"/>
      <c r="EF472" s="23"/>
      <c r="EG472" s="24"/>
      <c r="EH472" s="21"/>
      <c r="EI472" s="22"/>
      <c r="EJ472" s="23"/>
      <c r="EK472" s="24"/>
      <c r="EL472" s="21"/>
      <c r="EM472" s="22"/>
      <c r="EN472" s="23"/>
      <c r="EO472" s="24"/>
      <c r="EP472" s="21"/>
      <c r="EQ472" s="22"/>
      <c r="ER472" s="23"/>
      <c r="ES472" s="24"/>
      <c r="ET472" s="21"/>
      <c r="EU472" s="22"/>
      <c r="EV472" s="23"/>
      <c r="EW472" s="24"/>
      <c r="EX472" s="21"/>
    </row>
    <row r="473" spans="1:154" s="16" customFormat="1" ht="33.75" customHeight="1">
      <c r="A473" s="517"/>
      <c r="B473" s="590" t="s">
        <v>519</v>
      </c>
      <c r="C473" s="421" t="s">
        <v>1194</v>
      </c>
      <c r="D473" s="229" t="s">
        <v>1195</v>
      </c>
      <c r="E473" s="444" t="s">
        <v>203</v>
      </c>
      <c r="F473" s="123" t="s">
        <v>1151</v>
      </c>
      <c r="G473" s="209"/>
      <c r="H473" s="209"/>
      <c r="I473" s="209"/>
      <c r="J473" s="209"/>
      <c r="K473" s="209"/>
      <c r="L473" s="209"/>
      <c r="M473" s="230"/>
      <c r="N473" s="230"/>
      <c r="O473" s="209"/>
      <c r="P473" s="209"/>
      <c r="Q473" s="230"/>
      <c r="R473" s="242"/>
      <c r="S473" s="209"/>
      <c r="T473" s="209"/>
      <c r="U473" s="209"/>
      <c r="V473" s="230"/>
      <c r="W473" s="230"/>
      <c r="X473" s="209"/>
      <c r="Y473" s="209"/>
      <c r="Z473" s="230"/>
      <c r="AA473" s="242"/>
      <c r="AB473" s="242"/>
      <c r="AC473" s="588"/>
      <c r="AD473" s="469"/>
      <c r="AE473" s="209"/>
      <c r="AF473" s="586"/>
      <c r="AG473" s="583"/>
      <c r="AH473" s="583"/>
      <c r="AI473" s="583"/>
      <c r="AJ473" s="582"/>
      <c r="AK473" s="582"/>
      <c r="AL473" s="230"/>
      <c r="AM473" s="242"/>
      <c r="AN473" s="588"/>
      <c r="AO473" s="469">
        <v>75</v>
      </c>
      <c r="AP473" s="209">
        <v>75</v>
      </c>
      <c r="AQ473" s="209"/>
      <c r="AR473" s="230"/>
      <c r="AS473" s="209"/>
      <c r="AT473" s="209"/>
      <c r="AU473" s="209"/>
      <c r="AV473" s="209"/>
      <c r="AW473" s="230">
        <v>0</v>
      </c>
      <c r="AX473" s="242" t="s">
        <v>532</v>
      </c>
      <c r="AY473" s="588">
        <v>73</v>
      </c>
      <c r="AZ473" s="469"/>
      <c r="BA473" s="209"/>
      <c r="BB473" s="209">
        <v>73</v>
      </c>
      <c r="BC473" s="230"/>
      <c r="BD473" s="209"/>
      <c r="BE473" s="209"/>
      <c r="BF473" s="209"/>
      <c r="BG473" s="209"/>
      <c r="BH473" s="230">
        <v>0.65639999999999998</v>
      </c>
      <c r="BI473" s="242" t="s">
        <v>41</v>
      </c>
      <c r="BJ473" s="498"/>
      <c r="BK473" s="21"/>
      <c r="BL473" s="22"/>
      <c r="BM473" s="23"/>
      <c r="BN473" s="24"/>
      <c r="BO473" s="21"/>
      <c r="BP473" s="22"/>
      <c r="BQ473" s="23"/>
      <c r="BR473" s="24"/>
      <c r="BS473" s="21"/>
      <c r="BT473" s="22"/>
      <c r="BU473" s="23"/>
      <c r="BV473" s="24"/>
      <c r="BW473" s="21"/>
      <c r="BX473" s="23"/>
      <c r="BY473" s="24"/>
      <c r="BZ473" s="21"/>
      <c r="CA473" s="22"/>
      <c r="CB473" s="23"/>
      <c r="CC473" s="24"/>
      <c r="CD473" s="21"/>
      <c r="CE473" s="22"/>
      <c r="CF473" s="23"/>
      <c r="CG473" s="24"/>
      <c r="CH473" s="21"/>
      <c r="CI473" s="22"/>
      <c r="CJ473" s="23"/>
      <c r="CK473" s="24"/>
      <c r="CL473" s="21"/>
      <c r="CM473" s="22"/>
      <c r="CN473" s="23"/>
      <c r="CO473" s="24"/>
      <c r="CP473" s="21"/>
      <c r="CQ473" s="22"/>
      <c r="CR473" s="23"/>
      <c r="CS473" s="24"/>
      <c r="CT473" s="21"/>
      <c r="CU473" s="22"/>
      <c r="CV473" s="23"/>
      <c r="CW473" s="24"/>
      <c r="CX473" s="21"/>
      <c r="CY473" s="22"/>
      <c r="CZ473" s="23"/>
      <c r="DA473" s="24"/>
      <c r="DB473" s="21"/>
      <c r="DC473" s="22"/>
      <c r="DD473" s="23"/>
      <c r="DE473" s="24"/>
      <c r="DF473" s="21"/>
      <c r="DG473" s="22"/>
      <c r="DH473" s="23"/>
      <c r="DI473" s="24"/>
      <c r="DJ473" s="21"/>
      <c r="DK473" s="22"/>
      <c r="DL473" s="23"/>
      <c r="DM473" s="24"/>
      <c r="DN473" s="21"/>
      <c r="DO473" s="22"/>
      <c r="DP473" s="23"/>
      <c r="DQ473" s="24"/>
      <c r="DR473" s="21"/>
      <c r="DS473" s="22"/>
      <c r="DT473" s="23"/>
      <c r="DU473" s="24"/>
      <c r="DV473" s="21"/>
      <c r="DW473" s="22"/>
      <c r="DX473" s="23"/>
      <c r="DY473" s="24"/>
      <c r="DZ473" s="21"/>
      <c r="EA473" s="22"/>
      <c r="EB473" s="23"/>
      <c r="EC473" s="24"/>
      <c r="ED473" s="21"/>
      <c r="EE473" s="22"/>
      <c r="EF473" s="23"/>
      <c r="EG473" s="24"/>
      <c r="EH473" s="21"/>
      <c r="EI473" s="22"/>
      <c r="EJ473" s="23"/>
      <c r="EK473" s="24"/>
      <c r="EL473" s="21"/>
      <c r="EM473" s="22"/>
      <c r="EN473" s="23"/>
      <c r="EO473" s="24"/>
      <c r="EP473" s="21"/>
      <c r="EQ473" s="22"/>
      <c r="ER473" s="23"/>
      <c r="ES473" s="24"/>
      <c r="ET473" s="21"/>
      <c r="EU473" s="22"/>
      <c r="EV473" s="23"/>
      <c r="EW473" s="24"/>
      <c r="EX473" s="21"/>
    </row>
    <row r="474" spans="1:154" s="16" customFormat="1" ht="33.75" customHeight="1">
      <c r="A474" s="517"/>
      <c r="B474" s="590" t="s">
        <v>519</v>
      </c>
      <c r="C474" s="421" t="s">
        <v>1194</v>
      </c>
      <c r="D474" s="229" t="s">
        <v>1195</v>
      </c>
      <c r="E474" s="444" t="s">
        <v>203</v>
      </c>
      <c r="F474" s="123" t="s">
        <v>1151</v>
      </c>
      <c r="G474" s="209"/>
      <c r="H474" s="209"/>
      <c r="I474" s="209"/>
      <c r="J474" s="209"/>
      <c r="K474" s="209"/>
      <c r="L474" s="209"/>
      <c r="M474" s="230"/>
      <c r="N474" s="230"/>
      <c r="O474" s="209"/>
      <c r="P474" s="209"/>
      <c r="Q474" s="230"/>
      <c r="R474" s="242"/>
      <c r="S474" s="209"/>
      <c r="T474" s="209"/>
      <c r="U474" s="209"/>
      <c r="V474" s="230"/>
      <c r="W474" s="230"/>
      <c r="X474" s="209"/>
      <c r="Y474" s="209"/>
      <c r="Z474" s="230"/>
      <c r="AA474" s="242"/>
      <c r="AB474" s="242"/>
      <c r="AC474" s="588"/>
      <c r="AD474" s="469"/>
      <c r="AE474" s="209"/>
      <c r="AF474" s="586"/>
      <c r="AG474" s="583"/>
      <c r="AH474" s="583"/>
      <c r="AI474" s="583"/>
      <c r="AJ474" s="582"/>
      <c r="AK474" s="582"/>
      <c r="AL474" s="230"/>
      <c r="AM474" s="242"/>
      <c r="AN474" s="588"/>
      <c r="AO474" s="469"/>
      <c r="AP474" s="209"/>
      <c r="AQ474" s="209"/>
      <c r="AR474" s="230"/>
      <c r="AS474" s="209"/>
      <c r="AT474" s="209"/>
      <c r="AU474" s="209"/>
      <c r="AV474" s="209"/>
      <c r="AW474" s="230"/>
      <c r="AX474" s="242"/>
      <c r="AY474" s="588">
        <v>2</v>
      </c>
      <c r="AZ474" s="469"/>
      <c r="BA474" s="209">
        <v>2</v>
      </c>
      <c r="BB474" s="209"/>
      <c r="BC474" s="230"/>
      <c r="BD474" s="209"/>
      <c r="BE474" s="209"/>
      <c r="BF474" s="209"/>
      <c r="BG474" s="209"/>
      <c r="BH474" s="230">
        <v>0</v>
      </c>
      <c r="BI474" s="242" t="s">
        <v>532</v>
      </c>
      <c r="BJ474" s="498"/>
      <c r="BK474" s="21"/>
      <c r="BL474" s="22"/>
      <c r="BM474" s="23"/>
      <c r="BN474" s="24"/>
      <c r="BO474" s="21"/>
      <c r="BP474" s="22"/>
      <c r="BQ474" s="23"/>
      <c r="BR474" s="24"/>
      <c r="BS474" s="21"/>
      <c r="BT474" s="22"/>
      <c r="BU474" s="23"/>
      <c r="BV474" s="24"/>
      <c r="BW474" s="21"/>
      <c r="BX474" s="23"/>
      <c r="BY474" s="24"/>
      <c r="BZ474" s="21"/>
      <c r="CA474" s="22"/>
      <c r="CB474" s="23"/>
      <c r="CC474" s="24"/>
      <c r="CD474" s="21"/>
      <c r="CE474" s="22"/>
      <c r="CF474" s="23"/>
      <c r="CG474" s="24"/>
      <c r="CH474" s="21"/>
      <c r="CI474" s="22"/>
      <c r="CJ474" s="23"/>
      <c r="CK474" s="24"/>
      <c r="CL474" s="21"/>
      <c r="CM474" s="22"/>
      <c r="CN474" s="23"/>
      <c r="CO474" s="24"/>
      <c r="CP474" s="21"/>
      <c r="CQ474" s="22"/>
      <c r="CR474" s="23"/>
      <c r="CS474" s="24"/>
      <c r="CT474" s="21"/>
      <c r="CU474" s="22"/>
      <c r="CV474" s="23"/>
      <c r="CW474" s="24"/>
      <c r="CX474" s="21"/>
      <c r="CY474" s="22"/>
      <c r="CZ474" s="23"/>
      <c r="DA474" s="24"/>
      <c r="DB474" s="21"/>
      <c r="DC474" s="22"/>
      <c r="DD474" s="23"/>
      <c r="DE474" s="24"/>
      <c r="DF474" s="21"/>
      <c r="DG474" s="22"/>
      <c r="DH474" s="23"/>
      <c r="DI474" s="24"/>
      <c r="DJ474" s="21"/>
      <c r="DK474" s="22"/>
      <c r="DL474" s="23"/>
      <c r="DM474" s="24"/>
      <c r="DN474" s="21"/>
      <c r="DO474" s="22"/>
      <c r="DP474" s="23"/>
      <c r="DQ474" s="24"/>
      <c r="DR474" s="21"/>
      <c r="DS474" s="22"/>
      <c r="DT474" s="23"/>
      <c r="DU474" s="24"/>
      <c r="DV474" s="21"/>
      <c r="DW474" s="22"/>
      <c r="DX474" s="23"/>
      <c r="DY474" s="24"/>
      <c r="DZ474" s="21"/>
      <c r="EA474" s="22"/>
      <c r="EB474" s="23"/>
      <c r="EC474" s="24"/>
      <c r="ED474" s="21"/>
      <c r="EE474" s="22"/>
      <c r="EF474" s="23"/>
      <c r="EG474" s="24"/>
      <c r="EH474" s="21"/>
      <c r="EI474" s="22"/>
      <c r="EJ474" s="23"/>
      <c r="EK474" s="24"/>
      <c r="EL474" s="21"/>
      <c r="EM474" s="22"/>
      <c r="EN474" s="23"/>
      <c r="EO474" s="24"/>
      <c r="EP474" s="21"/>
      <c r="EQ474" s="22"/>
      <c r="ER474" s="23"/>
      <c r="ES474" s="24"/>
      <c r="ET474" s="21"/>
      <c r="EU474" s="22"/>
      <c r="EV474" s="23"/>
      <c r="EW474" s="24"/>
      <c r="EX474" s="21"/>
    </row>
    <row r="475" spans="1:154" s="16" customFormat="1" ht="33.75" customHeight="1">
      <c r="A475" s="517"/>
      <c r="B475" s="590" t="s">
        <v>519</v>
      </c>
      <c r="C475" s="421" t="s">
        <v>1236</v>
      </c>
      <c r="D475" s="229" t="s">
        <v>1237</v>
      </c>
      <c r="E475" s="444" t="s">
        <v>1086</v>
      </c>
      <c r="F475" s="123" t="s">
        <v>1223</v>
      </c>
      <c r="G475" s="209"/>
      <c r="H475" s="209"/>
      <c r="I475" s="209"/>
      <c r="J475" s="209"/>
      <c r="K475" s="209"/>
      <c r="L475" s="209"/>
      <c r="M475" s="230"/>
      <c r="N475" s="230"/>
      <c r="O475" s="209"/>
      <c r="P475" s="209"/>
      <c r="Q475" s="230"/>
      <c r="R475" s="242"/>
      <c r="S475" s="209"/>
      <c r="T475" s="209"/>
      <c r="U475" s="209"/>
      <c r="V475" s="230"/>
      <c r="W475" s="230"/>
      <c r="X475" s="209"/>
      <c r="Y475" s="209"/>
      <c r="Z475" s="230"/>
      <c r="AA475" s="242"/>
      <c r="AB475" s="242"/>
      <c r="AC475" s="588"/>
      <c r="AD475" s="469"/>
      <c r="AE475" s="209"/>
      <c r="AF475" s="586"/>
      <c r="AG475" s="583"/>
      <c r="AH475" s="583"/>
      <c r="AI475" s="583"/>
      <c r="AJ475" s="582"/>
      <c r="AK475" s="582"/>
      <c r="AL475" s="230"/>
      <c r="AM475" s="242"/>
      <c r="AN475" s="588"/>
      <c r="AO475" s="469">
        <v>20</v>
      </c>
      <c r="AP475" s="209">
        <v>20</v>
      </c>
      <c r="AQ475" s="209"/>
      <c r="AR475" s="230"/>
      <c r="AS475" s="209"/>
      <c r="AT475" s="209"/>
      <c r="AU475" s="209"/>
      <c r="AV475" s="209"/>
      <c r="AW475" s="230">
        <v>0</v>
      </c>
      <c r="AX475" s="242" t="s">
        <v>532</v>
      </c>
      <c r="AY475" s="588">
        <v>20</v>
      </c>
      <c r="AZ475" s="469"/>
      <c r="BA475" s="209"/>
      <c r="BB475" s="209">
        <v>20</v>
      </c>
      <c r="BC475" s="230"/>
      <c r="BD475" s="209"/>
      <c r="BE475" s="209"/>
      <c r="BF475" s="209"/>
      <c r="BG475" s="209"/>
      <c r="BH475" s="230">
        <v>0.151</v>
      </c>
      <c r="BI475" s="242" t="s">
        <v>41</v>
      </c>
      <c r="BJ475" s="498"/>
      <c r="BK475" s="21"/>
      <c r="BL475" s="22"/>
      <c r="BM475" s="23"/>
      <c r="BN475" s="24"/>
      <c r="BO475" s="21"/>
      <c r="BP475" s="22"/>
      <c r="BQ475" s="23"/>
      <c r="BR475" s="24"/>
      <c r="BS475" s="21"/>
      <c r="BT475" s="22"/>
      <c r="BU475" s="23"/>
      <c r="BV475" s="24"/>
      <c r="BW475" s="21"/>
      <c r="BX475" s="23"/>
      <c r="BY475" s="24"/>
      <c r="BZ475" s="21"/>
      <c r="CA475" s="22"/>
      <c r="CB475" s="23"/>
      <c r="CC475" s="24"/>
      <c r="CD475" s="21"/>
      <c r="CE475" s="22"/>
      <c r="CF475" s="23"/>
      <c r="CG475" s="24"/>
      <c r="CH475" s="21"/>
      <c r="CI475" s="22"/>
      <c r="CJ475" s="23"/>
      <c r="CK475" s="24"/>
      <c r="CL475" s="21"/>
      <c r="CM475" s="22"/>
      <c r="CN475" s="23"/>
      <c r="CO475" s="24"/>
      <c r="CP475" s="21"/>
      <c r="CQ475" s="22"/>
      <c r="CR475" s="23"/>
      <c r="CS475" s="24"/>
      <c r="CT475" s="21"/>
      <c r="CU475" s="22"/>
      <c r="CV475" s="23"/>
      <c r="CW475" s="24"/>
      <c r="CX475" s="21"/>
      <c r="CY475" s="22"/>
      <c r="CZ475" s="23"/>
      <c r="DA475" s="24"/>
      <c r="DB475" s="21"/>
      <c r="DC475" s="22"/>
      <c r="DD475" s="23"/>
      <c r="DE475" s="24"/>
      <c r="DF475" s="21"/>
      <c r="DG475" s="22"/>
      <c r="DH475" s="23"/>
      <c r="DI475" s="24"/>
      <c r="DJ475" s="21"/>
      <c r="DK475" s="22"/>
      <c r="DL475" s="23"/>
      <c r="DM475" s="24"/>
      <c r="DN475" s="21"/>
      <c r="DO475" s="22"/>
      <c r="DP475" s="23"/>
      <c r="DQ475" s="24"/>
      <c r="DR475" s="21"/>
      <c r="DS475" s="22"/>
      <c r="DT475" s="23"/>
      <c r="DU475" s="24"/>
      <c r="DV475" s="21"/>
      <c r="DW475" s="22"/>
      <c r="DX475" s="23"/>
      <c r="DY475" s="24"/>
      <c r="DZ475" s="21"/>
      <c r="EA475" s="22"/>
      <c r="EB475" s="23"/>
      <c r="EC475" s="24"/>
      <c r="ED475" s="21"/>
      <c r="EE475" s="22"/>
      <c r="EF475" s="23"/>
      <c r="EG475" s="24"/>
      <c r="EH475" s="21"/>
      <c r="EI475" s="22"/>
      <c r="EJ475" s="23"/>
      <c r="EK475" s="24"/>
      <c r="EL475" s="21"/>
      <c r="EM475" s="22"/>
      <c r="EN475" s="23"/>
      <c r="EO475" s="24"/>
      <c r="EP475" s="21"/>
      <c r="EQ475" s="22"/>
      <c r="ER475" s="23"/>
      <c r="ES475" s="24"/>
      <c r="ET475" s="21"/>
      <c r="EU475" s="22"/>
      <c r="EV475" s="23"/>
      <c r="EW475" s="24"/>
      <c r="EX475" s="21"/>
    </row>
    <row r="476" spans="1:154" s="16" customFormat="1" ht="33.75" customHeight="1">
      <c r="A476" s="517"/>
      <c r="B476" s="590" t="s">
        <v>519</v>
      </c>
      <c r="C476" s="421" t="s">
        <v>270</v>
      </c>
      <c r="D476" s="229" t="s">
        <v>1237</v>
      </c>
      <c r="E476" s="444" t="s">
        <v>1240</v>
      </c>
      <c r="F476" s="123" t="s">
        <v>1223</v>
      </c>
      <c r="G476" s="209"/>
      <c r="H476" s="209"/>
      <c r="I476" s="209"/>
      <c r="J476" s="209"/>
      <c r="K476" s="209"/>
      <c r="L476" s="209"/>
      <c r="M476" s="230"/>
      <c r="N476" s="230"/>
      <c r="O476" s="209"/>
      <c r="P476" s="209"/>
      <c r="Q476" s="230"/>
      <c r="R476" s="242"/>
      <c r="S476" s="209"/>
      <c r="T476" s="209"/>
      <c r="U476" s="209"/>
      <c r="V476" s="230"/>
      <c r="W476" s="230"/>
      <c r="X476" s="209"/>
      <c r="Y476" s="209"/>
      <c r="Z476" s="230"/>
      <c r="AA476" s="242"/>
      <c r="AB476" s="242"/>
      <c r="AC476" s="588"/>
      <c r="AD476" s="469"/>
      <c r="AE476" s="209"/>
      <c r="AF476" s="586"/>
      <c r="AG476" s="583"/>
      <c r="AH476" s="583"/>
      <c r="AI476" s="583"/>
      <c r="AJ476" s="582"/>
      <c r="AK476" s="582"/>
      <c r="AL476" s="230"/>
      <c r="AM476" s="242"/>
      <c r="AN476" s="588"/>
      <c r="AO476" s="469">
        <v>10</v>
      </c>
      <c r="AP476" s="209">
        <v>10</v>
      </c>
      <c r="AQ476" s="209"/>
      <c r="AR476" s="230"/>
      <c r="AS476" s="209"/>
      <c r="AT476" s="209"/>
      <c r="AU476" s="209"/>
      <c r="AV476" s="209"/>
      <c r="AW476" s="230">
        <v>0</v>
      </c>
      <c r="AX476" s="242" t="s">
        <v>532</v>
      </c>
      <c r="AY476" s="588">
        <v>10</v>
      </c>
      <c r="AZ476" s="469"/>
      <c r="BA476" s="209">
        <v>10</v>
      </c>
      <c r="BB476" s="209"/>
      <c r="BC476" s="230"/>
      <c r="BD476" s="209"/>
      <c r="BE476" s="209"/>
      <c r="BF476" s="209"/>
      <c r="BG476" s="209"/>
      <c r="BH476" s="230">
        <v>0</v>
      </c>
      <c r="BI476" s="242" t="s">
        <v>532</v>
      </c>
      <c r="BJ476" s="498"/>
      <c r="BK476" s="21"/>
      <c r="BL476" s="22"/>
      <c r="BM476" s="23"/>
      <c r="BN476" s="24"/>
      <c r="BO476" s="21"/>
      <c r="BP476" s="22"/>
      <c r="BQ476" s="23"/>
      <c r="BR476" s="24"/>
      <c r="BS476" s="21"/>
      <c r="BT476" s="22"/>
      <c r="BU476" s="23"/>
      <c r="BV476" s="24"/>
      <c r="BW476" s="21"/>
      <c r="BX476" s="23"/>
      <c r="BY476" s="24"/>
      <c r="BZ476" s="21"/>
      <c r="CA476" s="22"/>
      <c r="CB476" s="23"/>
      <c r="CC476" s="24"/>
      <c r="CD476" s="21"/>
      <c r="CE476" s="22"/>
      <c r="CF476" s="23"/>
      <c r="CG476" s="24"/>
      <c r="CH476" s="21"/>
      <c r="CI476" s="22"/>
      <c r="CJ476" s="23"/>
      <c r="CK476" s="24"/>
      <c r="CL476" s="21"/>
      <c r="CM476" s="22"/>
      <c r="CN476" s="23"/>
      <c r="CO476" s="24"/>
      <c r="CP476" s="21"/>
      <c r="CQ476" s="22"/>
      <c r="CR476" s="23"/>
      <c r="CS476" s="24"/>
      <c r="CT476" s="21"/>
      <c r="CU476" s="22"/>
      <c r="CV476" s="23"/>
      <c r="CW476" s="24"/>
      <c r="CX476" s="21"/>
      <c r="CY476" s="22"/>
      <c r="CZ476" s="23"/>
      <c r="DA476" s="24"/>
      <c r="DB476" s="21"/>
      <c r="DC476" s="22"/>
      <c r="DD476" s="23"/>
      <c r="DE476" s="24"/>
      <c r="DF476" s="21"/>
      <c r="DG476" s="22"/>
      <c r="DH476" s="23"/>
      <c r="DI476" s="24"/>
      <c r="DJ476" s="21"/>
      <c r="DK476" s="22"/>
      <c r="DL476" s="23"/>
      <c r="DM476" s="24"/>
      <c r="DN476" s="21"/>
      <c r="DO476" s="22"/>
      <c r="DP476" s="23"/>
      <c r="DQ476" s="24"/>
      <c r="DR476" s="21"/>
      <c r="DS476" s="22"/>
      <c r="DT476" s="23"/>
      <c r="DU476" s="24"/>
      <c r="DV476" s="21"/>
      <c r="DW476" s="22"/>
      <c r="DX476" s="23"/>
      <c r="DY476" s="24"/>
      <c r="DZ476" s="21"/>
      <c r="EA476" s="22"/>
      <c r="EB476" s="23"/>
      <c r="EC476" s="24"/>
      <c r="ED476" s="21"/>
      <c r="EE476" s="22"/>
      <c r="EF476" s="23"/>
      <c r="EG476" s="24"/>
      <c r="EH476" s="21"/>
      <c r="EI476" s="22"/>
      <c r="EJ476" s="23"/>
      <c r="EK476" s="24"/>
      <c r="EL476" s="21"/>
      <c r="EM476" s="22"/>
      <c r="EN476" s="23"/>
      <c r="EO476" s="24"/>
      <c r="EP476" s="21"/>
      <c r="EQ476" s="22"/>
      <c r="ER476" s="23"/>
      <c r="ES476" s="24"/>
      <c r="ET476" s="21"/>
      <c r="EU476" s="22"/>
      <c r="EV476" s="23"/>
      <c r="EW476" s="24"/>
      <c r="EX476" s="21"/>
    </row>
    <row r="477" spans="1:154" s="16" customFormat="1" ht="33.75" customHeight="1">
      <c r="A477" s="517"/>
      <c r="B477" s="590" t="s">
        <v>519</v>
      </c>
      <c r="C477" s="421" t="s">
        <v>1326</v>
      </c>
      <c r="D477" s="229" t="s">
        <v>228</v>
      </c>
      <c r="E477" s="444" t="s">
        <v>203</v>
      </c>
      <c r="F477" s="123" t="s">
        <v>1223</v>
      </c>
      <c r="G477" s="209"/>
      <c r="H477" s="209"/>
      <c r="I477" s="209"/>
      <c r="J477" s="209"/>
      <c r="K477" s="209"/>
      <c r="L477" s="209"/>
      <c r="M477" s="230"/>
      <c r="N477" s="230"/>
      <c r="O477" s="209"/>
      <c r="P477" s="209"/>
      <c r="Q477" s="230"/>
      <c r="R477" s="242"/>
      <c r="S477" s="209"/>
      <c r="T477" s="209"/>
      <c r="U477" s="209"/>
      <c r="V477" s="230"/>
      <c r="W477" s="230"/>
      <c r="X477" s="209"/>
      <c r="Y477" s="209"/>
      <c r="Z477" s="230"/>
      <c r="AA477" s="242"/>
      <c r="AB477" s="242"/>
      <c r="AC477" s="588"/>
      <c r="AD477" s="469"/>
      <c r="AE477" s="209"/>
      <c r="AF477" s="586"/>
      <c r="AG477" s="583"/>
      <c r="AH477" s="583"/>
      <c r="AI477" s="583"/>
      <c r="AJ477" s="582"/>
      <c r="AK477" s="582"/>
      <c r="AL477" s="230"/>
      <c r="AM477" s="242"/>
      <c r="AN477" s="588"/>
      <c r="AO477" s="469">
        <v>68</v>
      </c>
      <c r="AP477" s="209">
        <v>68</v>
      </c>
      <c r="AQ477" s="209"/>
      <c r="AR477" s="230"/>
      <c r="AS477" s="209"/>
      <c r="AT477" s="209"/>
      <c r="AU477" s="209"/>
      <c r="AV477" s="209"/>
      <c r="AW477" s="230">
        <v>0</v>
      </c>
      <c r="AX477" s="242" t="s">
        <v>532</v>
      </c>
      <c r="AY477" s="588">
        <v>68</v>
      </c>
      <c r="AZ477" s="469"/>
      <c r="BA477" s="209">
        <v>68</v>
      </c>
      <c r="BB477" s="209"/>
      <c r="BC477" s="230"/>
      <c r="BD477" s="209"/>
      <c r="BE477" s="209"/>
      <c r="BF477" s="209"/>
      <c r="BG477" s="209"/>
      <c r="BH477" s="230">
        <v>0</v>
      </c>
      <c r="BI477" s="242" t="s">
        <v>532</v>
      </c>
      <c r="BJ477" s="498"/>
      <c r="BK477" s="21"/>
      <c r="BL477" s="22"/>
      <c r="BM477" s="23"/>
      <c r="BN477" s="24"/>
      <c r="BO477" s="21"/>
      <c r="BP477" s="22"/>
      <c r="BQ477" s="23"/>
      <c r="BR477" s="24"/>
      <c r="BS477" s="21"/>
      <c r="BT477" s="22"/>
      <c r="BU477" s="23"/>
      <c r="BV477" s="24"/>
      <c r="BW477" s="21"/>
      <c r="BX477" s="23"/>
      <c r="BY477" s="24"/>
      <c r="BZ477" s="21"/>
      <c r="CA477" s="22"/>
      <c r="CB477" s="23"/>
      <c r="CC477" s="24"/>
      <c r="CD477" s="21"/>
      <c r="CE477" s="22"/>
      <c r="CF477" s="23"/>
      <c r="CG477" s="24"/>
      <c r="CH477" s="21"/>
      <c r="CI477" s="22"/>
      <c r="CJ477" s="23"/>
      <c r="CK477" s="24"/>
      <c r="CL477" s="21"/>
      <c r="CM477" s="22"/>
      <c r="CN477" s="23"/>
      <c r="CO477" s="24"/>
      <c r="CP477" s="21"/>
      <c r="CQ477" s="22"/>
      <c r="CR477" s="23"/>
      <c r="CS477" s="24"/>
      <c r="CT477" s="21"/>
      <c r="CU477" s="22"/>
      <c r="CV477" s="23"/>
      <c r="CW477" s="24"/>
      <c r="CX477" s="21"/>
      <c r="CY477" s="22"/>
      <c r="CZ477" s="23"/>
      <c r="DA477" s="24"/>
      <c r="DB477" s="21"/>
      <c r="DC477" s="22"/>
      <c r="DD477" s="23"/>
      <c r="DE477" s="24"/>
      <c r="DF477" s="21"/>
      <c r="DG477" s="22"/>
      <c r="DH477" s="23"/>
      <c r="DI477" s="24"/>
      <c r="DJ477" s="21"/>
      <c r="DK477" s="22"/>
      <c r="DL477" s="23"/>
      <c r="DM477" s="24"/>
      <c r="DN477" s="21"/>
      <c r="DO477" s="22"/>
      <c r="DP477" s="23"/>
      <c r="DQ477" s="24"/>
      <c r="DR477" s="21"/>
      <c r="DS477" s="22"/>
      <c r="DT477" s="23"/>
      <c r="DU477" s="24"/>
      <c r="DV477" s="21"/>
      <c r="DW477" s="22"/>
      <c r="DX477" s="23"/>
      <c r="DY477" s="24"/>
      <c r="DZ477" s="21"/>
      <c r="EA477" s="22"/>
      <c r="EB477" s="23"/>
      <c r="EC477" s="24"/>
      <c r="ED477" s="21"/>
      <c r="EE477" s="22"/>
      <c r="EF477" s="23"/>
      <c r="EG477" s="24"/>
      <c r="EH477" s="21"/>
      <c r="EI477" s="22"/>
      <c r="EJ477" s="23"/>
      <c r="EK477" s="24"/>
      <c r="EL477" s="21"/>
      <c r="EM477" s="22"/>
      <c r="EN477" s="23"/>
      <c r="EO477" s="24"/>
      <c r="EP477" s="21"/>
      <c r="EQ477" s="22"/>
      <c r="ER477" s="23"/>
      <c r="ES477" s="24"/>
      <c r="ET477" s="21"/>
      <c r="EU477" s="22"/>
      <c r="EV477" s="23"/>
      <c r="EW477" s="24"/>
      <c r="EX477" s="21"/>
    </row>
    <row r="478" spans="1:154" s="16" customFormat="1" ht="33.75" customHeight="1">
      <c r="A478" s="517"/>
      <c r="B478" s="590" t="s">
        <v>519</v>
      </c>
      <c r="C478" s="586" t="s">
        <v>1327</v>
      </c>
      <c r="D478" s="421" t="s">
        <v>803</v>
      </c>
      <c r="E478" s="583" t="s">
        <v>1328</v>
      </c>
      <c r="F478" s="123" t="s">
        <v>1223</v>
      </c>
      <c r="G478" s="209"/>
      <c r="H478" s="209"/>
      <c r="I478" s="209"/>
      <c r="J478" s="209"/>
      <c r="K478" s="209"/>
      <c r="L478" s="209"/>
      <c r="M478" s="230"/>
      <c r="N478" s="230"/>
      <c r="O478" s="209"/>
      <c r="P478" s="209"/>
      <c r="Q478" s="230"/>
      <c r="R478" s="242"/>
      <c r="S478" s="209"/>
      <c r="T478" s="209"/>
      <c r="U478" s="209"/>
      <c r="V478" s="230"/>
      <c r="W478" s="230"/>
      <c r="X478" s="209"/>
      <c r="Y478" s="209"/>
      <c r="Z478" s="230"/>
      <c r="AA478" s="242"/>
      <c r="AB478" s="242"/>
      <c r="AC478" s="588"/>
      <c r="AD478" s="469"/>
      <c r="AE478" s="209"/>
      <c r="AF478" s="586"/>
      <c r="AG478" s="583"/>
      <c r="AH478" s="583"/>
      <c r="AI478" s="583"/>
      <c r="AJ478" s="582"/>
      <c r="AK478" s="582"/>
      <c r="AL478" s="230"/>
      <c r="AM478" s="242"/>
      <c r="AN478" s="588"/>
      <c r="AO478" s="469">
        <v>39</v>
      </c>
      <c r="AP478" s="209">
        <v>39</v>
      </c>
      <c r="AQ478" s="209"/>
      <c r="AR478" s="230"/>
      <c r="AS478" s="209"/>
      <c r="AT478" s="209"/>
      <c r="AU478" s="209"/>
      <c r="AV478" s="209"/>
      <c r="AW478" s="230">
        <v>0</v>
      </c>
      <c r="AX478" s="242" t="s">
        <v>532</v>
      </c>
      <c r="AY478" s="588">
        <v>39</v>
      </c>
      <c r="AZ478" s="469"/>
      <c r="BA478" s="209"/>
      <c r="BB478" s="209">
        <v>39</v>
      </c>
      <c r="BC478" s="230"/>
      <c r="BD478" s="209"/>
      <c r="BE478" s="209"/>
      <c r="BF478" s="209"/>
      <c r="BG478" s="209"/>
      <c r="BH478" s="230">
        <v>8.1500000000000003E-2</v>
      </c>
      <c r="BI478" s="242" t="s">
        <v>41</v>
      </c>
      <c r="BJ478" s="498"/>
      <c r="BK478" s="21"/>
      <c r="BL478" s="22"/>
      <c r="BM478" s="23"/>
      <c r="BN478" s="24"/>
      <c r="BO478" s="21"/>
      <c r="BP478" s="22"/>
      <c r="BQ478" s="23"/>
      <c r="BR478" s="24"/>
      <c r="BS478" s="21"/>
      <c r="BT478" s="22"/>
      <c r="BU478" s="23"/>
      <c r="BV478" s="24"/>
      <c r="BW478" s="21"/>
      <c r="BX478" s="23"/>
      <c r="BY478" s="24"/>
      <c r="BZ478" s="21"/>
      <c r="CA478" s="22"/>
      <c r="CB478" s="23"/>
      <c r="CC478" s="24"/>
      <c r="CD478" s="21"/>
      <c r="CE478" s="22"/>
      <c r="CF478" s="23"/>
      <c r="CG478" s="24"/>
      <c r="CH478" s="21"/>
      <c r="CI478" s="22"/>
      <c r="CJ478" s="23"/>
      <c r="CK478" s="24"/>
      <c r="CL478" s="21"/>
      <c r="CM478" s="22"/>
      <c r="CN478" s="23"/>
      <c r="CO478" s="24"/>
      <c r="CP478" s="21"/>
      <c r="CQ478" s="22"/>
      <c r="CR478" s="23"/>
      <c r="CS478" s="24"/>
      <c r="CT478" s="21"/>
      <c r="CU478" s="22"/>
      <c r="CV478" s="23"/>
      <c r="CW478" s="24"/>
      <c r="CX478" s="21"/>
      <c r="CY478" s="22"/>
      <c r="CZ478" s="23"/>
      <c r="DA478" s="24"/>
      <c r="DB478" s="21"/>
      <c r="DC478" s="22"/>
      <c r="DD478" s="23"/>
      <c r="DE478" s="24"/>
      <c r="DF478" s="21"/>
      <c r="DG478" s="22"/>
      <c r="DH478" s="23"/>
      <c r="DI478" s="24"/>
      <c r="DJ478" s="21"/>
      <c r="DK478" s="22"/>
      <c r="DL478" s="23"/>
      <c r="DM478" s="24"/>
      <c r="DN478" s="21"/>
      <c r="DO478" s="22"/>
      <c r="DP478" s="23"/>
      <c r="DQ478" s="24"/>
      <c r="DR478" s="21"/>
      <c r="DS478" s="22"/>
      <c r="DT478" s="23"/>
      <c r="DU478" s="24"/>
      <c r="DV478" s="21"/>
      <c r="DW478" s="22"/>
      <c r="DX478" s="23"/>
      <c r="DY478" s="24"/>
      <c r="DZ478" s="21"/>
      <c r="EA478" s="22"/>
      <c r="EB478" s="23"/>
      <c r="EC478" s="24"/>
      <c r="ED478" s="21"/>
      <c r="EE478" s="22"/>
      <c r="EF478" s="23"/>
      <c r="EG478" s="24"/>
      <c r="EH478" s="21"/>
      <c r="EI478" s="22"/>
      <c r="EJ478" s="23"/>
      <c r="EK478" s="24"/>
      <c r="EL478" s="21"/>
      <c r="EM478" s="22"/>
      <c r="EN478" s="23"/>
      <c r="EO478" s="24"/>
      <c r="EP478" s="21"/>
      <c r="EQ478" s="22"/>
      <c r="ER478" s="23"/>
      <c r="ES478" s="24"/>
      <c r="ET478" s="21"/>
      <c r="EU478" s="22"/>
      <c r="EV478" s="23"/>
      <c r="EW478" s="24"/>
      <c r="EX478" s="21"/>
    </row>
    <row r="479" spans="1:154" s="16" customFormat="1" ht="33.75" customHeight="1">
      <c r="A479" s="517"/>
      <c r="B479" s="590" t="s">
        <v>519</v>
      </c>
      <c r="C479" s="421" t="s">
        <v>1270</v>
      </c>
      <c r="D479" s="421" t="s">
        <v>60</v>
      </c>
      <c r="E479" s="444" t="s">
        <v>983</v>
      </c>
      <c r="F479" s="399" t="s">
        <v>1220</v>
      </c>
      <c r="G479" s="209"/>
      <c r="H479" s="209"/>
      <c r="I479" s="209"/>
      <c r="J479" s="209"/>
      <c r="K479" s="209"/>
      <c r="L479" s="209"/>
      <c r="M479" s="230"/>
      <c r="N479" s="230"/>
      <c r="O479" s="209"/>
      <c r="P479" s="209"/>
      <c r="Q479" s="230"/>
      <c r="R479" s="242"/>
      <c r="S479" s="209"/>
      <c r="T479" s="209"/>
      <c r="U479" s="209"/>
      <c r="V479" s="230"/>
      <c r="W479" s="230"/>
      <c r="X479" s="209"/>
      <c r="Y479" s="209"/>
      <c r="Z479" s="230"/>
      <c r="AA479" s="242"/>
      <c r="AB479" s="242"/>
      <c r="AC479" s="588"/>
      <c r="AD479" s="469"/>
      <c r="AE479" s="209"/>
      <c r="AF479" s="586"/>
      <c r="AG479" s="583"/>
      <c r="AH479" s="583"/>
      <c r="AI479" s="583"/>
      <c r="AJ479" s="582"/>
      <c r="AK479" s="582"/>
      <c r="AL479" s="230"/>
      <c r="AM479" s="242"/>
      <c r="AN479" s="588"/>
      <c r="AO479" s="469">
        <v>21</v>
      </c>
      <c r="AP479" s="469">
        <v>21</v>
      </c>
      <c r="AQ479" s="209"/>
      <c r="AR479" s="230"/>
      <c r="AS479" s="209"/>
      <c r="AT479" s="209"/>
      <c r="AU479" s="209"/>
      <c r="AV479" s="209"/>
      <c r="AW479" s="230">
        <v>0</v>
      </c>
      <c r="AX479" s="242" t="s">
        <v>532</v>
      </c>
      <c r="AY479" s="588">
        <v>21</v>
      </c>
      <c r="AZ479" s="588"/>
      <c r="BA479" s="588"/>
      <c r="BB479" s="588">
        <v>21</v>
      </c>
      <c r="BC479" s="230"/>
      <c r="BD479" s="209"/>
      <c r="BE479" s="209"/>
      <c r="BF479" s="209"/>
      <c r="BG479" s="209"/>
      <c r="BH479" s="230">
        <v>5.0999999999999997E-2</v>
      </c>
      <c r="BI479" s="242" t="s">
        <v>41</v>
      </c>
      <c r="BJ479" s="498"/>
      <c r="BK479" s="21"/>
      <c r="BL479" s="22"/>
      <c r="BM479" s="23"/>
      <c r="BN479" s="24"/>
      <c r="BO479" s="21"/>
      <c r="BP479" s="22"/>
      <c r="BQ479" s="23"/>
      <c r="BR479" s="24"/>
      <c r="BS479" s="21"/>
      <c r="BT479" s="22"/>
      <c r="BU479" s="23"/>
      <c r="BV479" s="24"/>
      <c r="BW479" s="21"/>
      <c r="BX479" s="23"/>
      <c r="BY479" s="24"/>
      <c r="BZ479" s="21"/>
      <c r="CA479" s="22"/>
      <c r="CB479" s="23"/>
      <c r="CC479" s="24"/>
      <c r="CD479" s="21"/>
      <c r="CE479" s="22"/>
      <c r="CF479" s="23"/>
      <c r="CG479" s="24"/>
      <c r="CH479" s="21"/>
      <c r="CI479" s="22"/>
      <c r="CJ479" s="23"/>
      <c r="CK479" s="24"/>
      <c r="CL479" s="21"/>
      <c r="CM479" s="22"/>
      <c r="CN479" s="23"/>
      <c r="CO479" s="24"/>
      <c r="CP479" s="21"/>
      <c r="CQ479" s="22"/>
      <c r="CR479" s="23"/>
      <c r="CS479" s="24"/>
      <c r="CT479" s="21"/>
      <c r="CU479" s="22"/>
      <c r="CV479" s="23"/>
      <c r="CW479" s="24"/>
      <c r="CX479" s="21"/>
      <c r="CY479" s="22"/>
      <c r="CZ479" s="23"/>
      <c r="DA479" s="24"/>
      <c r="DB479" s="21"/>
      <c r="DC479" s="22"/>
      <c r="DD479" s="23"/>
      <c r="DE479" s="24"/>
      <c r="DF479" s="21"/>
      <c r="DG479" s="22"/>
      <c r="DH479" s="23"/>
      <c r="DI479" s="24"/>
      <c r="DJ479" s="21"/>
      <c r="DK479" s="22"/>
      <c r="DL479" s="23"/>
      <c r="DM479" s="24"/>
      <c r="DN479" s="21"/>
      <c r="DO479" s="22"/>
      <c r="DP479" s="23"/>
      <c r="DQ479" s="24"/>
      <c r="DR479" s="21"/>
      <c r="DS479" s="22"/>
      <c r="DT479" s="23"/>
      <c r="DU479" s="24"/>
      <c r="DV479" s="21"/>
      <c r="DW479" s="22"/>
      <c r="DX479" s="23"/>
      <c r="DY479" s="24"/>
      <c r="DZ479" s="21"/>
      <c r="EA479" s="22"/>
      <c r="EB479" s="23"/>
      <c r="EC479" s="24"/>
      <c r="ED479" s="21"/>
      <c r="EE479" s="22"/>
      <c r="EF479" s="23"/>
      <c r="EG479" s="24"/>
      <c r="EH479" s="21"/>
      <c r="EI479" s="22"/>
      <c r="EJ479" s="23"/>
      <c r="EK479" s="24"/>
      <c r="EL479" s="21"/>
      <c r="EM479" s="22"/>
      <c r="EN479" s="23"/>
      <c r="EO479" s="24"/>
      <c r="EP479" s="21"/>
      <c r="EQ479" s="22"/>
      <c r="ER479" s="23"/>
      <c r="ES479" s="24"/>
      <c r="ET479" s="21"/>
      <c r="EU479" s="22"/>
      <c r="EV479" s="23"/>
      <c r="EW479" s="24"/>
      <c r="EX479" s="21"/>
    </row>
    <row r="480" spans="1:154" s="16" customFormat="1" ht="33.75" customHeight="1">
      <c r="A480" s="517"/>
      <c r="B480" s="590" t="s">
        <v>519</v>
      </c>
      <c r="C480" s="421" t="s">
        <v>1271</v>
      </c>
      <c r="D480" s="421" t="s">
        <v>578</v>
      </c>
      <c r="E480" s="444" t="s">
        <v>217</v>
      </c>
      <c r="F480" s="399" t="s">
        <v>1220</v>
      </c>
      <c r="G480" s="209"/>
      <c r="H480" s="209"/>
      <c r="I480" s="209"/>
      <c r="J480" s="209"/>
      <c r="K480" s="209"/>
      <c r="L480" s="209"/>
      <c r="M480" s="230"/>
      <c r="N480" s="230"/>
      <c r="O480" s="209"/>
      <c r="P480" s="209"/>
      <c r="Q480" s="230"/>
      <c r="R480" s="242"/>
      <c r="S480" s="209"/>
      <c r="T480" s="209"/>
      <c r="U480" s="209"/>
      <c r="V480" s="230"/>
      <c r="W480" s="230"/>
      <c r="X480" s="209"/>
      <c r="Y480" s="209"/>
      <c r="Z480" s="230"/>
      <c r="AA480" s="242"/>
      <c r="AB480" s="242"/>
      <c r="AC480" s="588"/>
      <c r="AD480" s="469"/>
      <c r="AE480" s="209"/>
      <c r="AF480" s="586"/>
      <c r="AG480" s="583"/>
      <c r="AH480" s="583"/>
      <c r="AI480" s="583"/>
      <c r="AJ480" s="582"/>
      <c r="AK480" s="582"/>
      <c r="AL480" s="230"/>
      <c r="AM480" s="242"/>
      <c r="AN480" s="588"/>
      <c r="AO480" s="469">
        <v>7</v>
      </c>
      <c r="AP480" s="469">
        <v>7</v>
      </c>
      <c r="AQ480" s="209"/>
      <c r="AR480" s="230"/>
      <c r="AS480" s="209"/>
      <c r="AT480" s="209"/>
      <c r="AU480" s="209"/>
      <c r="AV480" s="209"/>
      <c r="AW480" s="230">
        <v>0</v>
      </c>
      <c r="AX480" s="242" t="s">
        <v>532</v>
      </c>
      <c r="AY480" s="588">
        <v>7</v>
      </c>
      <c r="AZ480" s="588"/>
      <c r="BA480" s="588"/>
      <c r="BB480" s="588">
        <v>7</v>
      </c>
      <c r="BC480" s="230"/>
      <c r="BD480" s="209"/>
      <c r="BE480" s="209"/>
      <c r="BF480" s="209"/>
      <c r="BG480" s="209"/>
      <c r="BH480" s="230">
        <v>0.2238</v>
      </c>
      <c r="BI480" s="242" t="s">
        <v>41</v>
      </c>
      <c r="BJ480" s="498"/>
      <c r="BK480" s="21"/>
      <c r="BL480" s="22"/>
      <c r="BM480" s="23"/>
      <c r="BN480" s="24"/>
      <c r="BO480" s="21"/>
      <c r="BP480" s="22"/>
      <c r="BQ480" s="23"/>
      <c r="BR480" s="24"/>
      <c r="BS480" s="21"/>
      <c r="BT480" s="22"/>
      <c r="BU480" s="23"/>
      <c r="BV480" s="24"/>
      <c r="BW480" s="21"/>
      <c r="BX480" s="23"/>
      <c r="BY480" s="24"/>
      <c r="BZ480" s="21"/>
      <c r="CA480" s="22"/>
      <c r="CB480" s="23"/>
      <c r="CC480" s="24"/>
      <c r="CD480" s="21"/>
      <c r="CE480" s="22"/>
      <c r="CF480" s="23"/>
      <c r="CG480" s="24"/>
      <c r="CH480" s="21"/>
      <c r="CI480" s="22"/>
      <c r="CJ480" s="23"/>
      <c r="CK480" s="24"/>
      <c r="CL480" s="21"/>
      <c r="CM480" s="22"/>
      <c r="CN480" s="23"/>
      <c r="CO480" s="24"/>
      <c r="CP480" s="21"/>
      <c r="CQ480" s="22"/>
      <c r="CR480" s="23"/>
      <c r="CS480" s="24"/>
      <c r="CT480" s="21"/>
      <c r="CU480" s="22"/>
      <c r="CV480" s="23"/>
      <c r="CW480" s="24"/>
      <c r="CX480" s="21"/>
      <c r="CY480" s="22"/>
      <c r="CZ480" s="23"/>
      <c r="DA480" s="24"/>
      <c r="DB480" s="21"/>
      <c r="DC480" s="22"/>
      <c r="DD480" s="23"/>
      <c r="DE480" s="24"/>
      <c r="DF480" s="21"/>
      <c r="DG480" s="22"/>
      <c r="DH480" s="23"/>
      <c r="DI480" s="24"/>
      <c r="DJ480" s="21"/>
      <c r="DK480" s="22"/>
      <c r="DL480" s="23"/>
      <c r="DM480" s="24"/>
      <c r="DN480" s="21"/>
      <c r="DO480" s="22"/>
      <c r="DP480" s="23"/>
      <c r="DQ480" s="24"/>
      <c r="DR480" s="21"/>
      <c r="DS480" s="22"/>
      <c r="DT480" s="23"/>
      <c r="DU480" s="24"/>
      <c r="DV480" s="21"/>
      <c r="DW480" s="22"/>
      <c r="DX480" s="23"/>
      <c r="DY480" s="24"/>
      <c r="DZ480" s="21"/>
      <c r="EA480" s="22"/>
      <c r="EB480" s="23"/>
      <c r="EC480" s="24"/>
      <c r="ED480" s="21"/>
      <c r="EE480" s="22"/>
      <c r="EF480" s="23"/>
      <c r="EG480" s="24"/>
      <c r="EH480" s="21"/>
      <c r="EI480" s="22"/>
      <c r="EJ480" s="23"/>
      <c r="EK480" s="24"/>
      <c r="EL480" s="21"/>
      <c r="EM480" s="22"/>
      <c r="EN480" s="23"/>
      <c r="EO480" s="24"/>
      <c r="EP480" s="21"/>
      <c r="EQ480" s="22"/>
      <c r="ER480" s="23"/>
      <c r="ES480" s="24"/>
      <c r="ET480" s="21"/>
      <c r="EU480" s="22"/>
      <c r="EV480" s="23"/>
      <c r="EW480" s="24"/>
      <c r="EX480" s="21"/>
    </row>
    <row r="481" spans="1:154" s="16" customFormat="1" ht="33.75" customHeight="1">
      <c r="A481" s="517"/>
      <c r="B481" s="590" t="s">
        <v>519</v>
      </c>
      <c r="C481" s="421" t="s">
        <v>1272</v>
      </c>
      <c r="D481" s="421" t="s">
        <v>1082</v>
      </c>
      <c r="E481" s="444" t="s">
        <v>209</v>
      </c>
      <c r="F481" s="399" t="s">
        <v>1220</v>
      </c>
      <c r="G481" s="209"/>
      <c r="H481" s="209"/>
      <c r="I481" s="209"/>
      <c r="J481" s="209"/>
      <c r="K481" s="209"/>
      <c r="L481" s="209"/>
      <c r="M481" s="230"/>
      <c r="N481" s="230"/>
      <c r="O481" s="209"/>
      <c r="P481" s="209"/>
      <c r="Q481" s="230"/>
      <c r="R481" s="242"/>
      <c r="S481" s="209"/>
      <c r="T481" s="209"/>
      <c r="U481" s="209"/>
      <c r="V481" s="230"/>
      <c r="W481" s="230"/>
      <c r="X481" s="209"/>
      <c r="Y481" s="209"/>
      <c r="Z481" s="230"/>
      <c r="AA481" s="242"/>
      <c r="AB481" s="242"/>
      <c r="AC481" s="588"/>
      <c r="AD481" s="469"/>
      <c r="AE481" s="209"/>
      <c r="AF481" s="586"/>
      <c r="AG481" s="583"/>
      <c r="AH481" s="583"/>
      <c r="AI481" s="583"/>
      <c r="AJ481" s="582"/>
      <c r="AK481" s="582"/>
      <c r="AL481" s="230"/>
      <c r="AM481" s="242"/>
      <c r="AN481" s="588"/>
      <c r="AO481" s="469">
        <v>32</v>
      </c>
      <c r="AP481" s="469">
        <v>32</v>
      </c>
      <c r="AQ481" s="209"/>
      <c r="AR481" s="230"/>
      <c r="AS481" s="209"/>
      <c r="AT481" s="209"/>
      <c r="AU481" s="209"/>
      <c r="AV481" s="209"/>
      <c r="AW481" s="230">
        <v>0</v>
      </c>
      <c r="AX481" s="242" t="s">
        <v>532</v>
      </c>
      <c r="AY481" s="588">
        <v>32</v>
      </c>
      <c r="AZ481" s="588"/>
      <c r="BA481" s="588"/>
      <c r="BB481" s="588">
        <v>32</v>
      </c>
      <c r="BC481" s="230"/>
      <c r="BD481" s="209"/>
      <c r="BE481" s="209"/>
      <c r="BF481" s="209"/>
      <c r="BG481" s="209"/>
      <c r="BH481" s="230">
        <v>0.24010000000000001</v>
      </c>
      <c r="BI481" s="242" t="s">
        <v>41</v>
      </c>
      <c r="BJ481" s="498"/>
      <c r="BK481" s="21"/>
      <c r="BL481" s="22"/>
      <c r="BM481" s="23"/>
      <c r="BN481" s="24"/>
      <c r="BO481" s="21"/>
      <c r="BP481" s="22"/>
      <c r="BQ481" s="23"/>
      <c r="BR481" s="24"/>
      <c r="BS481" s="21"/>
      <c r="BT481" s="22"/>
      <c r="BU481" s="23"/>
      <c r="BV481" s="24"/>
      <c r="BW481" s="21"/>
      <c r="BX481" s="23"/>
      <c r="BY481" s="24"/>
      <c r="BZ481" s="21"/>
      <c r="CA481" s="22"/>
      <c r="CB481" s="23"/>
      <c r="CC481" s="24"/>
      <c r="CD481" s="21"/>
      <c r="CE481" s="22"/>
      <c r="CF481" s="23"/>
      <c r="CG481" s="24"/>
      <c r="CH481" s="21"/>
      <c r="CI481" s="22"/>
      <c r="CJ481" s="23"/>
      <c r="CK481" s="24"/>
      <c r="CL481" s="21"/>
      <c r="CM481" s="22"/>
      <c r="CN481" s="23"/>
      <c r="CO481" s="24"/>
      <c r="CP481" s="21"/>
      <c r="CQ481" s="22"/>
      <c r="CR481" s="23"/>
      <c r="CS481" s="24"/>
      <c r="CT481" s="21"/>
      <c r="CU481" s="22"/>
      <c r="CV481" s="23"/>
      <c r="CW481" s="24"/>
      <c r="CX481" s="21"/>
      <c r="CY481" s="22"/>
      <c r="CZ481" s="23"/>
      <c r="DA481" s="24"/>
      <c r="DB481" s="21"/>
      <c r="DC481" s="22"/>
      <c r="DD481" s="23"/>
      <c r="DE481" s="24"/>
      <c r="DF481" s="21"/>
      <c r="DG481" s="22"/>
      <c r="DH481" s="23"/>
      <c r="DI481" s="24"/>
      <c r="DJ481" s="21"/>
      <c r="DK481" s="22"/>
      <c r="DL481" s="23"/>
      <c r="DM481" s="24"/>
      <c r="DN481" s="21"/>
      <c r="DO481" s="22"/>
      <c r="DP481" s="23"/>
      <c r="DQ481" s="24"/>
      <c r="DR481" s="21"/>
      <c r="DS481" s="22"/>
      <c r="DT481" s="23"/>
      <c r="DU481" s="24"/>
      <c r="DV481" s="21"/>
      <c r="DW481" s="22"/>
      <c r="DX481" s="23"/>
      <c r="DY481" s="24"/>
      <c r="DZ481" s="21"/>
      <c r="EA481" s="22"/>
      <c r="EB481" s="23"/>
      <c r="EC481" s="24"/>
      <c r="ED481" s="21"/>
      <c r="EE481" s="22"/>
      <c r="EF481" s="23"/>
      <c r="EG481" s="24"/>
      <c r="EH481" s="21"/>
      <c r="EI481" s="22"/>
      <c r="EJ481" s="23"/>
      <c r="EK481" s="24"/>
      <c r="EL481" s="21"/>
      <c r="EM481" s="22"/>
      <c r="EN481" s="23"/>
      <c r="EO481" s="24"/>
      <c r="EP481" s="21"/>
      <c r="EQ481" s="22"/>
      <c r="ER481" s="23"/>
      <c r="ES481" s="24"/>
      <c r="ET481" s="21"/>
      <c r="EU481" s="22"/>
      <c r="EV481" s="23"/>
      <c r="EW481" s="24"/>
      <c r="EX481" s="21"/>
    </row>
    <row r="482" spans="1:154" s="16" customFormat="1" ht="33.75" customHeight="1">
      <c r="A482" s="517"/>
      <c r="B482" s="590" t="s">
        <v>519</v>
      </c>
      <c r="C482" s="421" t="s">
        <v>1273</v>
      </c>
      <c r="D482" s="421" t="s">
        <v>1274</v>
      </c>
      <c r="E482" s="444" t="s">
        <v>983</v>
      </c>
      <c r="F482" s="399" t="s">
        <v>1220</v>
      </c>
      <c r="G482" s="209"/>
      <c r="H482" s="209"/>
      <c r="I482" s="209"/>
      <c r="J482" s="209"/>
      <c r="K482" s="209"/>
      <c r="L482" s="209"/>
      <c r="M482" s="230"/>
      <c r="N482" s="230"/>
      <c r="O482" s="209"/>
      <c r="P482" s="209"/>
      <c r="Q482" s="230"/>
      <c r="R482" s="242"/>
      <c r="S482" s="209"/>
      <c r="T482" s="209"/>
      <c r="U482" s="209"/>
      <c r="V482" s="230"/>
      <c r="W482" s="230"/>
      <c r="X482" s="209"/>
      <c r="Y482" s="209"/>
      <c r="Z482" s="230"/>
      <c r="AA482" s="242"/>
      <c r="AB482" s="242"/>
      <c r="AC482" s="588"/>
      <c r="AD482" s="469"/>
      <c r="AE482" s="209"/>
      <c r="AF482" s="586"/>
      <c r="AG482" s="583"/>
      <c r="AH482" s="583"/>
      <c r="AI482" s="583"/>
      <c r="AJ482" s="582"/>
      <c r="AK482" s="582"/>
      <c r="AL482" s="230"/>
      <c r="AM482" s="242"/>
      <c r="AN482" s="588"/>
      <c r="AO482" s="469">
        <v>10</v>
      </c>
      <c r="AP482" s="469">
        <v>10</v>
      </c>
      <c r="AQ482" s="209"/>
      <c r="AR482" s="230"/>
      <c r="AS482" s="209"/>
      <c r="AT482" s="209"/>
      <c r="AU482" s="209"/>
      <c r="AV482" s="209"/>
      <c r="AW482" s="230">
        <v>0</v>
      </c>
      <c r="AX482" s="242" t="s">
        <v>532</v>
      </c>
      <c r="AY482" s="588">
        <v>10</v>
      </c>
      <c r="AZ482" s="588"/>
      <c r="BA482" s="588">
        <v>10</v>
      </c>
      <c r="BB482" s="209"/>
      <c r="BC482" s="230"/>
      <c r="BD482" s="209"/>
      <c r="BE482" s="209"/>
      <c r="BF482" s="209"/>
      <c r="BG482" s="209"/>
      <c r="BH482" s="230">
        <v>0</v>
      </c>
      <c r="BI482" s="242" t="s">
        <v>532</v>
      </c>
      <c r="BJ482" s="498"/>
      <c r="BK482" s="21"/>
      <c r="BL482" s="22"/>
      <c r="BM482" s="23"/>
      <c r="BN482" s="24"/>
      <c r="BO482" s="21"/>
      <c r="BP482" s="22"/>
      <c r="BQ482" s="23"/>
      <c r="BR482" s="24"/>
      <c r="BS482" s="21"/>
      <c r="BT482" s="22"/>
      <c r="BU482" s="23"/>
      <c r="BV482" s="24"/>
      <c r="BW482" s="21"/>
      <c r="BX482" s="23"/>
      <c r="BY482" s="24"/>
      <c r="BZ482" s="21"/>
      <c r="CA482" s="22"/>
      <c r="CB482" s="23"/>
      <c r="CC482" s="24"/>
      <c r="CD482" s="21"/>
      <c r="CE482" s="22"/>
      <c r="CF482" s="23"/>
      <c r="CG482" s="24"/>
      <c r="CH482" s="21"/>
      <c r="CI482" s="22"/>
      <c r="CJ482" s="23"/>
      <c r="CK482" s="24"/>
      <c r="CL482" s="21"/>
      <c r="CM482" s="22"/>
      <c r="CN482" s="23"/>
      <c r="CO482" s="24"/>
      <c r="CP482" s="21"/>
      <c r="CQ482" s="22"/>
      <c r="CR482" s="23"/>
      <c r="CS482" s="24"/>
      <c r="CT482" s="21"/>
      <c r="CU482" s="22"/>
      <c r="CV482" s="23"/>
      <c r="CW482" s="24"/>
      <c r="CX482" s="21"/>
      <c r="CY482" s="22"/>
      <c r="CZ482" s="23"/>
      <c r="DA482" s="24"/>
      <c r="DB482" s="21"/>
      <c r="DC482" s="22"/>
      <c r="DD482" s="23"/>
      <c r="DE482" s="24"/>
      <c r="DF482" s="21"/>
      <c r="DG482" s="22"/>
      <c r="DH482" s="23"/>
      <c r="DI482" s="24"/>
      <c r="DJ482" s="21"/>
      <c r="DK482" s="22"/>
      <c r="DL482" s="23"/>
      <c r="DM482" s="24"/>
      <c r="DN482" s="21"/>
      <c r="DO482" s="22"/>
      <c r="DP482" s="23"/>
      <c r="DQ482" s="24"/>
      <c r="DR482" s="21"/>
      <c r="DS482" s="22"/>
      <c r="DT482" s="23"/>
      <c r="DU482" s="24"/>
      <c r="DV482" s="21"/>
      <c r="DW482" s="22"/>
      <c r="DX482" s="23"/>
      <c r="DY482" s="24"/>
      <c r="DZ482" s="21"/>
      <c r="EA482" s="22"/>
      <c r="EB482" s="23"/>
      <c r="EC482" s="24"/>
      <c r="ED482" s="21"/>
      <c r="EE482" s="22"/>
      <c r="EF482" s="23"/>
      <c r="EG482" s="24"/>
      <c r="EH482" s="21"/>
      <c r="EI482" s="22"/>
      <c r="EJ482" s="23"/>
      <c r="EK482" s="24"/>
      <c r="EL482" s="21"/>
      <c r="EM482" s="22"/>
      <c r="EN482" s="23"/>
      <c r="EO482" s="24"/>
      <c r="EP482" s="21"/>
      <c r="EQ482" s="22"/>
      <c r="ER482" s="23"/>
      <c r="ES482" s="24"/>
      <c r="ET482" s="21"/>
      <c r="EU482" s="22"/>
      <c r="EV482" s="23"/>
      <c r="EW482" s="24"/>
      <c r="EX482" s="21"/>
    </row>
    <row r="483" spans="1:154" s="16" customFormat="1" ht="33.75" customHeight="1">
      <c r="A483" s="517"/>
      <c r="B483" s="590" t="s">
        <v>519</v>
      </c>
      <c r="C483" s="421" t="s">
        <v>264</v>
      </c>
      <c r="D483" s="421" t="s">
        <v>578</v>
      </c>
      <c r="E483" s="444" t="s">
        <v>217</v>
      </c>
      <c r="F483" s="399" t="s">
        <v>1220</v>
      </c>
      <c r="G483" s="209"/>
      <c r="H483" s="209"/>
      <c r="I483" s="209"/>
      <c r="J483" s="209"/>
      <c r="K483" s="209"/>
      <c r="L483" s="209"/>
      <c r="M483" s="230"/>
      <c r="N483" s="230"/>
      <c r="O483" s="209"/>
      <c r="P483" s="209"/>
      <c r="Q483" s="230"/>
      <c r="R483" s="242"/>
      <c r="S483" s="209"/>
      <c r="T483" s="209"/>
      <c r="U483" s="209"/>
      <c r="V483" s="230"/>
      <c r="W483" s="230"/>
      <c r="X483" s="209"/>
      <c r="Y483" s="209"/>
      <c r="Z483" s="230"/>
      <c r="AA483" s="242"/>
      <c r="AB483" s="242"/>
      <c r="AC483" s="588"/>
      <c r="AD483" s="469"/>
      <c r="AE483" s="209"/>
      <c r="AF483" s="586"/>
      <c r="AG483" s="583"/>
      <c r="AH483" s="583"/>
      <c r="AI483" s="583"/>
      <c r="AJ483" s="582"/>
      <c r="AK483" s="582"/>
      <c r="AL483" s="230"/>
      <c r="AM483" s="242"/>
      <c r="AN483" s="588"/>
      <c r="AO483" s="469">
        <v>55</v>
      </c>
      <c r="AP483" s="469">
        <v>55</v>
      </c>
      <c r="AQ483" s="209"/>
      <c r="AR483" s="230"/>
      <c r="AS483" s="209"/>
      <c r="AT483" s="209"/>
      <c r="AU483" s="209"/>
      <c r="AV483" s="209"/>
      <c r="AW483" s="230">
        <v>0</v>
      </c>
      <c r="AX483" s="242" t="s">
        <v>532</v>
      </c>
      <c r="AY483" s="588">
        <v>55</v>
      </c>
      <c r="AZ483" s="588"/>
      <c r="BA483" s="588">
        <v>55</v>
      </c>
      <c r="BB483" s="209"/>
      <c r="BC483" s="230"/>
      <c r="BD483" s="209"/>
      <c r="BE483" s="209"/>
      <c r="BF483" s="209"/>
      <c r="BG483" s="209"/>
      <c r="BH483" s="230">
        <v>0</v>
      </c>
      <c r="BI483" s="242" t="s">
        <v>532</v>
      </c>
      <c r="BJ483" s="498"/>
      <c r="BK483" s="21"/>
      <c r="BL483" s="22"/>
      <c r="BM483" s="23"/>
      <c r="BN483" s="24"/>
      <c r="BO483" s="21"/>
      <c r="BP483" s="22"/>
      <c r="BQ483" s="23"/>
      <c r="BR483" s="24"/>
      <c r="BS483" s="21"/>
      <c r="BT483" s="22"/>
      <c r="BU483" s="23"/>
      <c r="BV483" s="24"/>
      <c r="BW483" s="21"/>
      <c r="BX483" s="23"/>
      <c r="BY483" s="24"/>
      <c r="BZ483" s="21"/>
      <c r="CA483" s="22"/>
      <c r="CB483" s="23"/>
      <c r="CC483" s="24"/>
      <c r="CD483" s="21"/>
      <c r="CE483" s="22"/>
      <c r="CF483" s="23"/>
      <c r="CG483" s="24"/>
      <c r="CH483" s="21"/>
      <c r="CI483" s="22"/>
      <c r="CJ483" s="23"/>
      <c r="CK483" s="24"/>
      <c r="CL483" s="21"/>
      <c r="CM483" s="22"/>
      <c r="CN483" s="23"/>
      <c r="CO483" s="24"/>
      <c r="CP483" s="21"/>
      <c r="CQ483" s="22"/>
      <c r="CR483" s="23"/>
      <c r="CS483" s="24"/>
      <c r="CT483" s="21"/>
      <c r="CU483" s="22"/>
      <c r="CV483" s="23"/>
      <c r="CW483" s="24"/>
      <c r="CX483" s="21"/>
      <c r="CY483" s="22"/>
      <c r="CZ483" s="23"/>
      <c r="DA483" s="24"/>
      <c r="DB483" s="21"/>
      <c r="DC483" s="22"/>
      <c r="DD483" s="23"/>
      <c r="DE483" s="24"/>
      <c r="DF483" s="21"/>
      <c r="DG483" s="22"/>
      <c r="DH483" s="23"/>
      <c r="DI483" s="24"/>
      <c r="DJ483" s="21"/>
      <c r="DK483" s="22"/>
      <c r="DL483" s="23"/>
      <c r="DM483" s="24"/>
      <c r="DN483" s="21"/>
      <c r="DO483" s="22"/>
      <c r="DP483" s="23"/>
      <c r="DQ483" s="24"/>
      <c r="DR483" s="21"/>
      <c r="DS483" s="22"/>
      <c r="DT483" s="23"/>
      <c r="DU483" s="24"/>
      <c r="DV483" s="21"/>
      <c r="DW483" s="22"/>
      <c r="DX483" s="23"/>
      <c r="DY483" s="24"/>
      <c r="DZ483" s="21"/>
      <c r="EA483" s="22"/>
      <c r="EB483" s="23"/>
      <c r="EC483" s="24"/>
      <c r="ED483" s="21"/>
      <c r="EE483" s="22"/>
      <c r="EF483" s="23"/>
      <c r="EG483" s="24"/>
      <c r="EH483" s="21"/>
      <c r="EI483" s="22"/>
      <c r="EJ483" s="23"/>
      <c r="EK483" s="24"/>
      <c r="EL483" s="21"/>
      <c r="EM483" s="22"/>
      <c r="EN483" s="23"/>
      <c r="EO483" s="24"/>
      <c r="EP483" s="21"/>
      <c r="EQ483" s="22"/>
      <c r="ER483" s="23"/>
      <c r="ES483" s="24"/>
      <c r="ET483" s="21"/>
      <c r="EU483" s="22"/>
      <c r="EV483" s="23"/>
      <c r="EW483" s="24"/>
      <c r="EX483" s="21"/>
    </row>
    <row r="484" spans="1:154" s="16" customFormat="1" ht="33.75" customHeight="1">
      <c r="A484" s="517"/>
      <c r="B484" s="590" t="s">
        <v>519</v>
      </c>
      <c r="C484" s="421" t="s">
        <v>1282</v>
      </c>
      <c r="D484" s="421" t="s">
        <v>1283</v>
      </c>
      <c r="E484" s="444" t="s">
        <v>203</v>
      </c>
      <c r="F484" s="399" t="s">
        <v>1220</v>
      </c>
      <c r="G484" s="209"/>
      <c r="H484" s="209"/>
      <c r="I484" s="209"/>
      <c r="J484" s="209"/>
      <c r="K484" s="209"/>
      <c r="L484" s="209"/>
      <c r="M484" s="230"/>
      <c r="N484" s="230"/>
      <c r="O484" s="209"/>
      <c r="P484" s="209"/>
      <c r="Q484" s="230"/>
      <c r="R484" s="242"/>
      <c r="S484" s="209"/>
      <c r="T484" s="209"/>
      <c r="U484" s="209"/>
      <c r="V484" s="230"/>
      <c r="W484" s="230"/>
      <c r="X484" s="209"/>
      <c r="Y484" s="209"/>
      <c r="Z484" s="230"/>
      <c r="AA484" s="242"/>
      <c r="AB484" s="242"/>
      <c r="AC484" s="588"/>
      <c r="AD484" s="469"/>
      <c r="AE484" s="209"/>
      <c r="AF484" s="586"/>
      <c r="AG484" s="583"/>
      <c r="AH484" s="583"/>
      <c r="AI484" s="583"/>
      <c r="AJ484" s="582"/>
      <c r="AK484" s="582"/>
      <c r="AL484" s="230"/>
      <c r="AM484" s="242"/>
      <c r="AN484" s="588"/>
      <c r="AO484" s="469">
        <v>41</v>
      </c>
      <c r="AP484" s="469">
        <v>41</v>
      </c>
      <c r="AQ484" s="209"/>
      <c r="AR484" s="230"/>
      <c r="AS484" s="209"/>
      <c r="AT484" s="209"/>
      <c r="AU484" s="209"/>
      <c r="AV484" s="209"/>
      <c r="AW484" s="230">
        <v>0</v>
      </c>
      <c r="AX484" s="242" t="s">
        <v>532</v>
      </c>
      <c r="AY484" s="588">
        <v>41</v>
      </c>
      <c r="AZ484" s="588"/>
      <c r="BA484" s="588"/>
      <c r="BB484" s="588">
        <v>41</v>
      </c>
      <c r="BC484" s="230"/>
      <c r="BD484" s="209"/>
      <c r="BE484" s="209"/>
      <c r="BF484" s="209"/>
      <c r="BG484" s="209"/>
      <c r="BH484" s="230">
        <v>0.23699999999999999</v>
      </c>
      <c r="BI484" s="242" t="s">
        <v>41</v>
      </c>
      <c r="BJ484" s="498"/>
      <c r="BK484" s="21"/>
      <c r="BL484" s="22"/>
      <c r="BM484" s="23"/>
      <c r="BN484" s="24"/>
      <c r="BO484" s="21"/>
      <c r="BP484" s="22"/>
      <c r="BQ484" s="23"/>
      <c r="BR484" s="24"/>
      <c r="BS484" s="21"/>
      <c r="BT484" s="22"/>
      <c r="BU484" s="23"/>
      <c r="BV484" s="24"/>
      <c r="BW484" s="21"/>
      <c r="BX484" s="23"/>
      <c r="BY484" s="24"/>
      <c r="BZ484" s="21"/>
      <c r="CA484" s="22"/>
      <c r="CB484" s="23"/>
      <c r="CC484" s="24"/>
      <c r="CD484" s="21"/>
      <c r="CE484" s="22"/>
      <c r="CF484" s="23"/>
      <c r="CG484" s="24"/>
      <c r="CH484" s="21"/>
      <c r="CI484" s="22"/>
      <c r="CJ484" s="23"/>
      <c r="CK484" s="24"/>
      <c r="CL484" s="21"/>
      <c r="CM484" s="22"/>
      <c r="CN484" s="23"/>
      <c r="CO484" s="24"/>
      <c r="CP484" s="21"/>
      <c r="CQ484" s="22"/>
      <c r="CR484" s="23"/>
      <c r="CS484" s="24"/>
      <c r="CT484" s="21"/>
      <c r="CU484" s="22"/>
      <c r="CV484" s="23"/>
      <c r="CW484" s="24"/>
      <c r="CX484" s="21"/>
      <c r="CY484" s="22"/>
      <c r="CZ484" s="23"/>
      <c r="DA484" s="24"/>
      <c r="DB484" s="21"/>
      <c r="DC484" s="22"/>
      <c r="DD484" s="23"/>
      <c r="DE484" s="24"/>
      <c r="DF484" s="21"/>
      <c r="DG484" s="22"/>
      <c r="DH484" s="23"/>
      <c r="DI484" s="24"/>
      <c r="DJ484" s="21"/>
      <c r="DK484" s="22"/>
      <c r="DL484" s="23"/>
      <c r="DM484" s="24"/>
      <c r="DN484" s="21"/>
      <c r="DO484" s="22"/>
      <c r="DP484" s="23"/>
      <c r="DQ484" s="24"/>
      <c r="DR484" s="21"/>
      <c r="DS484" s="22"/>
      <c r="DT484" s="23"/>
      <c r="DU484" s="24"/>
      <c r="DV484" s="21"/>
      <c r="DW484" s="22"/>
      <c r="DX484" s="23"/>
      <c r="DY484" s="24"/>
      <c r="DZ484" s="21"/>
      <c r="EA484" s="22"/>
      <c r="EB484" s="23"/>
      <c r="EC484" s="24"/>
      <c r="ED484" s="21"/>
      <c r="EE484" s="22"/>
      <c r="EF484" s="23"/>
      <c r="EG484" s="24"/>
      <c r="EH484" s="21"/>
      <c r="EI484" s="22"/>
      <c r="EJ484" s="23"/>
      <c r="EK484" s="24"/>
      <c r="EL484" s="21"/>
      <c r="EM484" s="22"/>
      <c r="EN484" s="23"/>
      <c r="EO484" s="24"/>
      <c r="EP484" s="21"/>
      <c r="EQ484" s="22"/>
      <c r="ER484" s="23"/>
      <c r="ES484" s="24"/>
      <c r="ET484" s="21"/>
      <c r="EU484" s="22"/>
      <c r="EV484" s="23"/>
      <c r="EW484" s="24"/>
      <c r="EX484" s="21"/>
    </row>
    <row r="485" spans="1:154" s="16" customFormat="1" ht="33.75" customHeight="1">
      <c r="A485" s="517"/>
      <c r="B485" s="590" t="s">
        <v>519</v>
      </c>
      <c r="C485" s="421" t="s">
        <v>1284</v>
      </c>
      <c r="D485" s="421" t="s">
        <v>535</v>
      </c>
      <c r="E485" s="444" t="s">
        <v>209</v>
      </c>
      <c r="F485" s="399" t="s">
        <v>1220</v>
      </c>
      <c r="G485" s="209"/>
      <c r="H485" s="209"/>
      <c r="I485" s="209"/>
      <c r="J485" s="209"/>
      <c r="K485" s="209"/>
      <c r="L485" s="209"/>
      <c r="M485" s="230"/>
      <c r="N485" s="230"/>
      <c r="O485" s="209"/>
      <c r="P485" s="209"/>
      <c r="Q485" s="230"/>
      <c r="R485" s="242"/>
      <c r="S485" s="209"/>
      <c r="T485" s="209"/>
      <c r="U485" s="209"/>
      <c r="V485" s="230"/>
      <c r="W485" s="230"/>
      <c r="X485" s="209"/>
      <c r="Y485" s="209"/>
      <c r="Z485" s="230"/>
      <c r="AA485" s="242"/>
      <c r="AB485" s="242"/>
      <c r="AC485" s="588"/>
      <c r="AD485" s="469"/>
      <c r="AE485" s="209"/>
      <c r="AF485" s="586"/>
      <c r="AG485" s="583"/>
      <c r="AH485" s="583"/>
      <c r="AI485" s="583"/>
      <c r="AJ485" s="582"/>
      <c r="AK485" s="582"/>
      <c r="AL485" s="230"/>
      <c r="AM485" s="242"/>
      <c r="AN485" s="588"/>
      <c r="AO485" s="469">
        <v>28</v>
      </c>
      <c r="AP485" s="469">
        <v>28</v>
      </c>
      <c r="AQ485" s="209"/>
      <c r="AR485" s="230"/>
      <c r="AS485" s="209"/>
      <c r="AT485" s="209"/>
      <c r="AU485" s="209"/>
      <c r="AV485" s="209"/>
      <c r="AW485" s="230">
        <v>0</v>
      </c>
      <c r="AX485" s="242" t="s">
        <v>532</v>
      </c>
      <c r="AY485" s="588">
        <v>28</v>
      </c>
      <c r="AZ485" s="588"/>
      <c r="BA485" s="588">
        <v>28</v>
      </c>
      <c r="BB485" s="209"/>
      <c r="BC485" s="230"/>
      <c r="BD485" s="209"/>
      <c r="BE485" s="209"/>
      <c r="BF485" s="209"/>
      <c r="BG485" s="209"/>
      <c r="BH485" s="230">
        <v>0</v>
      </c>
      <c r="BI485" s="242" t="s">
        <v>532</v>
      </c>
      <c r="BJ485" s="498"/>
      <c r="BK485" s="21"/>
      <c r="BL485" s="22"/>
      <c r="BM485" s="23"/>
      <c r="BN485" s="24"/>
      <c r="BO485" s="21"/>
      <c r="BP485" s="22"/>
      <c r="BQ485" s="23"/>
      <c r="BR485" s="24"/>
      <c r="BS485" s="21"/>
      <c r="BT485" s="22"/>
      <c r="BU485" s="23"/>
      <c r="BV485" s="24"/>
      <c r="BW485" s="21"/>
      <c r="BX485" s="23"/>
      <c r="BY485" s="24"/>
      <c r="BZ485" s="21"/>
      <c r="CA485" s="22"/>
      <c r="CB485" s="23"/>
      <c r="CC485" s="24"/>
      <c r="CD485" s="21"/>
      <c r="CE485" s="22"/>
      <c r="CF485" s="23"/>
      <c r="CG485" s="24"/>
      <c r="CH485" s="21"/>
      <c r="CI485" s="22"/>
      <c r="CJ485" s="23"/>
      <c r="CK485" s="24"/>
      <c r="CL485" s="21"/>
      <c r="CM485" s="22"/>
      <c r="CN485" s="23"/>
      <c r="CO485" s="24"/>
      <c r="CP485" s="21"/>
      <c r="CQ485" s="22"/>
      <c r="CR485" s="23"/>
      <c r="CS485" s="24"/>
      <c r="CT485" s="21"/>
      <c r="CU485" s="22"/>
      <c r="CV485" s="23"/>
      <c r="CW485" s="24"/>
      <c r="CX485" s="21"/>
      <c r="CY485" s="22"/>
      <c r="CZ485" s="23"/>
      <c r="DA485" s="24"/>
      <c r="DB485" s="21"/>
      <c r="DC485" s="22"/>
      <c r="DD485" s="23"/>
      <c r="DE485" s="24"/>
      <c r="DF485" s="21"/>
      <c r="DG485" s="22"/>
      <c r="DH485" s="23"/>
      <c r="DI485" s="24"/>
      <c r="DJ485" s="21"/>
      <c r="DK485" s="22"/>
      <c r="DL485" s="23"/>
      <c r="DM485" s="24"/>
      <c r="DN485" s="21"/>
      <c r="DO485" s="22"/>
      <c r="DP485" s="23"/>
      <c r="DQ485" s="24"/>
      <c r="DR485" s="21"/>
      <c r="DS485" s="22"/>
      <c r="DT485" s="23"/>
      <c r="DU485" s="24"/>
      <c r="DV485" s="21"/>
      <c r="DW485" s="22"/>
      <c r="DX485" s="23"/>
      <c r="DY485" s="24"/>
      <c r="DZ485" s="21"/>
      <c r="EA485" s="22"/>
      <c r="EB485" s="23"/>
      <c r="EC485" s="24"/>
      <c r="ED485" s="21"/>
      <c r="EE485" s="22"/>
      <c r="EF485" s="23"/>
      <c r="EG485" s="24"/>
      <c r="EH485" s="21"/>
      <c r="EI485" s="22"/>
      <c r="EJ485" s="23"/>
      <c r="EK485" s="24"/>
      <c r="EL485" s="21"/>
      <c r="EM485" s="22"/>
      <c r="EN485" s="23"/>
      <c r="EO485" s="24"/>
      <c r="EP485" s="21"/>
      <c r="EQ485" s="22"/>
      <c r="ER485" s="23"/>
      <c r="ES485" s="24"/>
      <c r="ET485" s="21"/>
      <c r="EU485" s="22"/>
      <c r="EV485" s="23"/>
      <c r="EW485" s="24"/>
      <c r="EX485" s="21"/>
    </row>
    <row r="486" spans="1:154" s="16" customFormat="1" ht="33.75" customHeight="1">
      <c r="A486" s="517"/>
      <c r="B486" s="590" t="s">
        <v>519</v>
      </c>
      <c r="C486" s="421" t="s">
        <v>244</v>
      </c>
      <c r="D486" s="421" t="s">
        <v>228</v>
      </c>
      <c r="E486" s="444" t="s">
        <v>203</v>
      </c>
      <c r="F486" s="399" t="s">
        <v>1220</v>
      </c>
      <c r="G486" s="209"/>
      <c r="H486" s="209"/>
      <c r="I486" s="209"/>
      <c r="J486" s="209"/>
      <c r="K486" s="209"/>
      <c r="L486" s="209"/>
      <c r="M486" s="230"/>
      <c r="N486" s="230"/>
      <c r="O486" s="209"/>
      <c r="P486" s="209"/>
      <c r="Q486" s="230"/>
      <c r="R486" s="242"/>
      <c r="S486" s="209"/>
      <c r="T486" s="209"/>
      <c r="U486" s="209"/>
      <c r="V486" s="230"/>
      <c r="W486" s="230"/>
      <c r="X486" s="209"/>
      <c r="Y486" s="209"/>
      <c r="Z486" s="230"/>
      <c r="AA486" s="242"/>
      <c r="AB486" s="242"/>
      <c r="AC486" s="588"/>
      <c r="AD486" s="469"/>
      <c r="AE486" s="209"/>
      <c r="AF486" s="586"/>
      <c r="AG486" s="583"/>
      <c r="AH486" s="583"/>
      <c r="AI486" s="583"/>
      <c r="AJ486" s="582"/>
      <c r="AK486" s="582"/>
      <c r="AL486" s="230"/>
      <c r="AM486" s="242"/>
      <c r="AN486" s="588"/>
      <c r="AO486" s="469">
        <v>68</v>
      </c>
      <c r="AP486" s="469">
        <v>68</v>
      </c>
      <c r="AQ486" s="209"/>
      <c r="AR486" s="230"/>
      <c r="AS486" s="209"/>
      <c r="AT486" s="209"/>
      <c r="AU486" s="209"/>
      <c r="AV486" s="209"/>
      <c r="AW486" s="230">
        <v>0</v>
      </c>
      <c r="AX486" s="242" t="s">
        <v>532</v>
      </c>
      <c r="AY486" s="588"/>
      <c r="AZ486" s="588">
        <v>68</v>
      </c>
      <c r="BA486" s="588">
        <v>68</v>
      </c>
      <c r="BB486" s="209"/>
      <c r="BC486" s="230"/>
      <c r="BD486" s="209"/>
      <c r="BE486" s="209"/>
      <c r="BF486" s="209"/>
      <c r="BG486" s="209"/>
      <c r="BH486" s="230">
        <v>0</v>
      </c>
      <c r="BI486" s="242" t="s">
        <v>532</v>
      </c>
      <c r="BJ486" s="498"/>
      <c r="BK486" s="21"/>
      <c r="BL486" s="22"/>
      <c r="BM486" s="23"/>
      <c r="BN486" s="24"/>
      <c r="BO486" s="21"/>
      <c r="BP486" s="22"/>
      <c r="BQ486" s="23"/>
      <c r="BR486" s="24"/>
      <c r="BS486" s="21"/>
      <c r="BT486" s="22"/>
      <c r="BU486" s="23"/>
      <c r="BV486" s="24"/>
      <c r="BW486" s="21"/>
      <c r="BX486" s="23"/>
      <c r="BY486" s="24"/>
      <c r="BZ486" s="21"/>
      <c r="CA486" s="22"/>
      <c r="CB486" s="23"/>
      <c r="CC486" s="24"/>
      <c r="CD486" s="21"/>
      <c r="CE486" s="22"/>
      <c r="CF486" s="23"/>
      <c r="CG486" s="24"/>
      <c r="CH486" s="21"/>
      <c r="CI486" s="22"/>
      <c r="CJ486" s="23"/>
      <c r="CK486" s="24"/>
      <c r="CL486" s="21"/>
      <c r="CM486" s="22"/>
      <c r="CN486" s="23"/>
      <c r="CO486" s="24"/>
      <c r="CP486" s="21"/>
      <c r="CQ486" s="22"/>
      <c r="CR486" s="23"/>
      <c r="CS486" s="24"/>
      <c r="CT486" s="21"/>
      <c r="CU486" s="22"/>
      <c r="CV486" s="23"/>
      <c r="CW486" s="24"/>
      <c r="CX486" s="21"/>
      <c r="CY486" s="22"/>
      <c r="CZ486" s="23"/>
      <c r="DA486" s="24"/>
      <c r="DB486" s="21"/>
      <c r="DC486" s="22"/>
      <c r="DD486" s="23"/>
      <c r="DE486" s="24"/>
      <c r="DF486" s="21"/>
      <c r="DG486" s="22"/>
      <c r="DH486" s="23"/>
      <c r="DI486" s="24"/>
      <c r="DJ486" s="21"/>
      <c r="DK486" s="22"/>
      <c r="DL486" s="23"/>
      <c r="DM486" s="24"/>
      <c r="DN486" s="21"/>
      <c r="DO486" s="22"/>
      <c r="DP486" s="23"/>
      <c r="DQ486" s="24"/>
      <c r="DR486" s="21"/>
      <c r="DS486" s="22"/>
      <c r="DT486" s="23"/>
      <c r="DU486" s="24"/>
      <c r="DV486" s="21"/>
      <c r="DW486" s="22"/>
      <c r="DX486" s="23"/>
      <c r="DY486" s="24"/>
      <c r="DZ486" s="21"/>
      <c r="EA486" s="22"/>
      <c r="EB486" s="23"/>
      <c r="EC486" s="24"/>
      <c r="ED486" s="21"/>
      <c r="EE486" s="22"/>
      <c r="EF486" s="23"/>
      <c r="EG486" s="24"/>
      <c r="EH486" s="21"/>
      <c r="EI486" s="22"/>
      <c r="EJ486" s="23"/>
      <c r="EK486" s="24"/>
      <c r="EL486" s="21"/>
      <c r="EM486" s="22"/>
      <c r="EN486" s="23"/>
      <c r="EO486" s="24"/>
      <c r="EP486" s="21"/>
      <c r="EQ486" s="22"/>
      <c r="ER486" s="23"/>
      <c r="ES486" s="24"/>
      <c r="ET486" s="21"/>
      <c r="EU486" s="22"/>
      <c r="EV486" s="23"/>
      <c r="EW486" s="24"/>
      <c r="EX486" s="21"/>
    </row>
    <row r="487" spans="1:154" s="16" customFormat="1" ht="33.75" customHeight="1">
      <c r="A487" s="517"/>
      <c r="B487" s="590" t="s">
        <v>519</v>
      </c>
      <c r="C487" s="421" t="s">
        <v>1368</v>
      </c>
      <c r="D487" s="421" t="s">
        <v>64</v>
      </c>
      <c r="E487" s="444" t="s">
        <v>222</v>
      </c>
      <c r="F487" s="399" t="s">
        <v>1352</v>
      </c>
      <c r="G487" s="209"/>
      <c r="H487" s="209"/>
      <c r="I487" s="209"/>
      <c r="J487" s="209"/>
      <c r="K487" s="209"/>
      <c r="L487" s="209"/>
      <c r="M487" s="230"/>
      <c r="N487" s="230"/>
      <c r="O487" s="209"/>
      <c r="P487" s="209"/>
      <c r="Q487" s="230"/>
      <c r="R487" s="242"/>
      <c r="S487" s="209"/>
      <c r="T487" s="209"/>
      <c r="U487" s="209"/>
      <c r="V487" s="230"/>
      <c r="W487" s="230"/>
      <c r="X487" s="209"/>
      <c r="Y487" s="209"/>
      <c r="Z487" s="230"/>
      <c r="AA487" s="242"/>
      <c r="AB487" s="242"/>
      <c r="AC487" s="588"/>
      <c r="AD487" s="469"/>
      <c r="AE487" s="209"/>
      <c r="AF487" s="586"/>
      <c r="AG487" s="583"/>
      <c r="AH487" s="583"/>
      <c r="AI487" s="583"/>
      <c r="AJ487" s="582"/>
      <c r="AK487" s="582"/>
      <c r="AL487" s="230"/>
      <c r="AM487" s="242"/>
      <c r="AN487" s="588"/>
      <c r="AO487" s="469"/>
      <c r="AP487" s="469"/>
      <c r="AQ487" s="209"/>
      <c r="AR487" s="230"/>
      <c r="AS487" s="209"/>
      <c r="AT487" s="209"/>
      <c r="AU487" s="209"/>
      <c r="AV487" s="209"/>
      <c r="AW487" s="230"/>
      <c r="AX487" s="242"/>
      <c r="AY487" s="588"/>
      <c r="AZ487" s="588">
        <v>18</v>
      </c>
      <c r="BA487" s="588">
        <v>18</v>
      </c>
      <c r="BB487" s="209"/>
      <c r="BC487" s="230"/>
      <c r="BD487" s="209"/>
      <c r="BE487" s="209"/>
      <c r="BF487" s="209"/>
      <c r="BG487" s="209"/>
      <c r="BH487" s="230">
        <v>0</v>
      </c>
      <c r="BI487" s="242" t="s">
        <v>532</v>
      </c>
      <c r="BJ487" s="498"/>
      <c r="BK487" s="21"/>
      <c r="BL487" s="22"/>
      <c r="BM487" s="23"/>
      <c r="BN487" s="24"/>
      <c r="BO487" s="21"/>
      <c r="BP487" s="22"/>
      <c r="BQ487" s="23"/>
      <c r="BR487" s="24"/>
      <c r="BS487" s="21"/>
      <c r="BT487" s="22"/>
      <c r="BU487" s="23"/>
      <c r="BV487" s="24"/>
      <c r="BW487" s="21"/>
      <c r="BX487" s="23"/>
      <c r="BY487" s="24"/>
      <c r="BZ487" s="21"/>
      <c r="CA487" s="22"/>
      <c r="CB487" s="23"/>
      <c r="CC487" s="24"/>
      <c r="CD487" s="21"/>
      <c r="CE487" s="22"/>
      <c r="CF487" s="23"/>
      <c r="CG487" s="24"/>
      <c r="CH487" s="21"/>
      <c r="CI487" s="22"/>
      <c r="CJ487" s="23"/>
      <c r="CK487" s="24"/>
      <c r="CL487" s="21"/>
      <c r="CM487" s="22"/>
      <c r="CN487" s="23"/>
      <c r="CO487" s="24"/>
      <c r="CP487" s="21"/>
      <c r="CQ487" s="22"/>
      <c r="CR487" s="23"/>
      <c r="CS487" s="24"/>
      <c r="CT487" s="21"/>
      <c r="CU487" s="22"/>
      <c r="CV487" s="23"/>
      <c r="CW487" s="24"/>
      <c r="CX487" s="21"/>
      <c r="CY487" s="22"/>
      <c r="CZ487" s="23"/>
      <c r="DA487" s="24"/>
      <c r="DB487" s="21"/>
      <c r="DC487" s="22"/>
      <c r="DD487" s="23"/>
      <c r="DE487" s="24"/>
      <c r="DF487" s="21"/>
      <c r="DG487" s="22"/>
      <c r="DH487" s="23"/>
      <c r="DI487" s="24"/>
      <c r="DJ487" s="21"/>
      <c r="DK487" s="22"/>
      <c r="DL487" s="23"/>
      <c r="DM487" s="24"/>
      <c r="DN487" s="21"/>
      <c r="DO487" s="22"/>
      <c r="DP487" s="23"/>
      <c r="DQ487" s="24"/>
      <c r="DR487" s="21"/>
      <c r="DS487" s="22"/>
      <c r="DT487" s="23"/>
      <c r="DU487" s="24"/>
      <c r="DV487" s="21"/>
      <c r="DW487" s="22"/>
      <c r="DX487" s="23"/>
      <c r="DY487" s="24"/>
      <c r="DZ487" s="21"/>
      <c r="EA487" s="22"/>
      <c r="EB487" s="23"/>
      <c r="EC487" s="24"/>
      <c r="ED487" s="21"/>
      <c r="EE487" s="22"/>
      <c r="EF487" s="23"/>
      <c r="EG487" s="24"/>
      <c r="EH487" s="21"/>
      <c r="EI487" s="22"/>
      <c r="EJ487" s="23"/>
      <c r="EK487" s="24"/>
      <c r="EL487" s="21"/>
      <c r="EM487" s="22"/>
      <c r="EN487" s="23"/>
      <c r="EO487" s="24"/>
      <c r="EP487" s="21"/>
      <c r="EQ487" s="22"/>
      <c r="ER487" s="23"/>
      <c r="ES487" s="24"/>
      <c r="ET487" s="21"/>
      <c r="EU487" s="22"/>
      <c r="EV487" s="23"/>
      <c r="EW487" s="24"/>
      <c r="EX487" s="21"/>
    </row>
    <row r="488" spans="1:154" s="16" customFormat="1" ht="33.75" customHeight="1">
      <c r="A488" s="517"/>
      <c r="B488" s="590" t="s">
        <v>519</v>
      </c>
      <c r="C488" s="421" t="s">
        <v>1369</v>
      </c>
      <c r="D488" s="421" t="s">
        <v>910</v>
      </c>
      <c r="E488" s="444" t="s">
        <v>558</v>
      </c>
      <c r="F488" s="399" t="s">
        <v>1352</v>
      </c>
      <c r="G488" s="209"/>
      <c r="H488" s="209"/>
      <c r="I488" s="209"/>
      <c r="J488" s="209"/>
      <c r="K488" s="209"/>
      <c r="L488" s="209"/>
      <c r="M488" s="230"/>
      <c r="N488" s="230"/>
      <c r="O488" s="209"/>
      <c r="P488" s="209"/>
      <c r="Q488" s="230"/>
      <c r="R488" s="242"/>
      <c r="S488" s="209"/>
      <c r="T488" s="209"/>
      <c r="U488" s="209"/>
      <c r="V488" s="230"/>
      <c r="W488" s="230"/>
      <c r="X488" s="209"/>
      <c r="Y488" s="209"/>
      <c r="Z488" s="230"/>
      <c r="AA488" s="242"/>
      <c r="AB488" s="242"/>
      <c r="AC488" s="588"/>
      <c r="AD488" s="469"/>
      <c r="AE488" s="209"/>
      <c r="AF488" s="586"/>
      <c r="AG488" s="583"/>
      <c r="AH488" s="583"/>
      <c r="AI488" s="583"/>
      <c r="AJ488" s="582"/>
      <c r="AK488" s="582"/>
      <c r="AL488" s="230"/>
      <c r="AM488" s="242"/>
      <c r="AN488" s="588"/>
      <c r="AO488" s="469"/>
      <c r="AP488" s="469"/>
      <c r="AQ488" s="209"/>
      <c r="AR488" s="230"/>
      <c r="AS488" s="209"/>
      <c r="AT488" s="209"/>
      <c r="AU488" s="209"/>
      <c r="AV488" s="209"/>
      <c r="AW488" s="230"/>
      <c r="AX488" s="242"/>
      <c r="AY488" s="588"/>
      <c r="AZ488" s="588">
        <v>147</v>
      </c>
      <c r="BA488" s="588">
        <v>147</v>
      </c>
      <c r="BB488" s="209"/>
      <c r="BC488" s="230"/>
      <c r="BD488" s="209"/>
      <c r="BE488" s="209"/>
      <c r="BF488" s="209"/>
      <c r="BG488" s="209"/>
      <c r="BH488" s="230">
        <v>0</v>
      </c>
      <c r="BI488" s="242" t="s">
        <v>532</v>
      </c>
      <c r="BJ488" s="498"/>
      <c r="BK488" s="21"/>
      <c r="BL488" s="22"/>
      <c r="BM488" s="23"/>
      <c r="BN488" s="24"/>
      <c r="BO488" s="21"/>
      <c r="BP488" s="22"/>
      <c r="BQ488" s="23"/>
      <c r="BR488" s="24"/>
      <c r="BS488" s="21"/>
      <c r="BT488" s="22"/>
      <c r="BU488" s="23"/>
      <c r="BV488" s="24"/>
      <c r="BW488" s="21"/>
      <c r="BX488" s="23"/>
      <c r="BY488" s="24"/>
      <c r="BZ488" s="21"/>
      <c r="CA488" s="22"/>
      <c r="CB488" s="23"/>
      <c r="CC488" s="24"/>
      <c r="CD488" s="21"/>
      <c r="CE488" s="22"/>
      <c r="CF488" s="23"/>
      <c r="CG488" s="24"/>
      <c r="CH488" s="21"/>
      <c r="CI488" s="22"/>
      <c r="CJ488" s="23"/>
      <c r="CK488" s="24"/>
      <c r="CL488" s="21"/>
      <c r="CM488" s="22"/>
      <c r="CN488" s="23"/>
      <c r="CO488" s="24"/>
      <c r="CP488" s="21"/>
      <c r="CQ488" s="22"/>
      <c r="CR488" s="23"/>
      <c r="CS488" s="24"/>
      <c r="CT488" s="21"/>
      <c r="CU488" s="22"/>
      <c r="CV488" s="23"/>
      <c r="CW488" s="24"/>
      <c r="CX488" s="21"/>
      <c r="CY488" s="22"/>
      <c r="CZ488" s="23"/>
      <c r="DA488" s="24"/>
      <c r="DB488" s="21"/>
      <c r="DC488" s="22"/>
      <c r="DD488" s="23"/>
      <c r="DE488" s="24"/>
      <c r="DF488" s="21"/>
      <c r="DG488" s="22"/>
      <c r="DH488" s="23"/>
      <c r="DI488" s="24"/>
      <c r="DJ488" s="21"/>
      <c r="DK488" s="22"/>
      <c r="DL488" s="23"/>
      <c r="DM488" s="24"/>
      <c r="DN488" s="21"/>
      <c r="DO488" s="22"/>
      <c r="DP488" s="23"/>
      <c r="DQ488" s="24"/>
      <c r="DR488" s="21"/>
      <c r="DS488" s="22"/>
      <c r="DT488" s="23"/>
      <c r="DU488" s="24"/>
      <c r="DV488" s="21"/>
      <c r="DW488" s="22"/>
      <c r="DX488" s="23"/>
      <c r="DY488" s="24"/>
      <c r="DZ488" s="21"/>
      <c r="EA488" s="22"/>
      <c r="EB488" s="23"/>
      <c r="EC488" s="24"/>
      <c r="ED488" s="21"/>
      <c r="EE488" s="22"/>
      <c r="EF488" s="23"/>
      <c r="EG488" s="24"/>
      <c r="EH488" s="21"/>
      <c r="EI488" s="22"/>
      <c r="EJ488" s="23"/>
      <c r="EK488" s="24"/>
      <c r="EL488" s="21"/>
      <c r="EM488" s="22"/>
      <c r="EN488" s="23"/>
      <c r="EO488" s="24"/>
      <c r="EP488" s="21"/>
      <c r="EQ488" s="22"/>
      <c r="ER488" s="23"/>
      <c r="ES488" s="24"/>
      <c r="ET488" s="21"/>
      <c r="EU488" s="22"/>
      <c r="EV488" s="23"/>
      <c r="EW488" s="24"/>
      <c r="EX488" s="21"/>
    </row>
    <row r="489" spans="1:154" s="16" customFormat="1" ht="33.75" customHeight="1">
      <c r="A489" s="517"/>
      <c r="B489" s="590" t="s">
        <v>519</v>
      </c>
      <c r="C489" s="620" t="s">
        <v>1370</v>
      </c>
      <c r="D489" s="421" t="s">
        <v>43</v>
      </c>
      <c r="E489" s="444" t="s">
        <v>1086</v>
      </c>
      <c r="F489" s="399" t="s">
        <v>1352</v>
      </c>
      <c r="G489" s="209"/>
      <c r="H489" s="209"/>
      <c r="I489" s="209"/>
      <c r="J489" s="209"/>
      <c r="K489" s="209"/>
      <c r="L489" s="209"/>
      <c r="M489" s="230"/>
      <c r="N489" s="230"/>
      <c r="O489" s="209"/>
      <c r="P489" s="209"/>
      <c r="Q489" s="230"/>
      <c r="R489" s="242"/>
      <c r="S489" s="209"/>
      <c r="T489" s="209"/>
      <c r="U489" s="209"/>
      <c r="V489" s="230"/>
      <c r="W489" s="230"/>
      <c r="X489" s="209"/>
      <c r="Y489" s="209"/>
      <c r="Z489" s="230"/>
      <c r="AA489" s="242"/>
      <c r="AB489" s="242"/>
      <c r="AC489" s="588"/>
      <c r="AD489" s="469"/>
      <c r="AE489" s="209"/>
      <c r="AF489" s="586"/>
      <c r="AG489" s="583"/>
      <c r="AH489" s="583"/>
      <c r="AI489" s="583"/>
      <c r="AJ489" s="582"/>
      <c r="AK489" s="582"/>
      <c r="AL489" s="230"/>
      <c r="AM489" s="242"/>
      <c r="AN489" s="588"/>
      <c r="AO489" s="469"/>
      <c r="AP489" s="469"/>
      <c r="AQ489" s="209"/>
      <c r="AR489" s="230"/>
      <c r="AS489" s="209"/>
      <c r="AT489" s="209"/>
      <c r="AU489" s="209"/>
      <c r="AV489" s="209"/>
      <c r="AW489" s="230"/>
      <c r="AX489" s="242"/>
      <c r="AY489" s="588"/>
      <c r="AZ489" s="588">
        <v>15</v>
      </c>
      <c r="BA489" s="588">
        <v>15</v>
      </c>
      <c r="BB489" s="209"/>
      <c r="BC489" s="230"/>
      <c r="BD489" s="209"/>
      <c r="BE489" s="209"/>
      <c r="BF489" s="209"/>
      <c r="BG489" s="209"/>
      <c r="BH489" s="230">
        <v>0</v>
      </c>
      <c r="BI489" s="242" t="s">
        <v>532</v>
      </c>
      <c r="BJ489" s="498"/>
      <c r="BK489" s="21"/>
      <c r="BL489" s="22"/>
      <c r="BM489" s="23"/>
      <c r="BN489" s="24"/>
      <c r="BO489" s="21"/>
      <c r="BP489" s="22"/>
      <c r="BQ489" s="23"/>
      <c r="BR489" s="24"/>
      <c r="BS489" s="21"/>
      <c r="BT489" s="22"/>
      <c r="BU489" s="23"/>
      <c r="BV489" s="24"/>
      <c r="BW489" s="21"/>
      <c r="BX489" s="23"/>
      <c r="BY489" s="24"/>
      <c r="BZ489" s="21"/>
      <c r="CA489" s="22"/>
      <c r="CB489" s="23"/>
      <c r="CC489" s="24"/>
      <c r="CD489" s="21"/>
      <c r="CE489" s="22"/>
      <c r="CF489" s="23"/>
      <c r="CG489" s="24"/>
      <c r="CH489" s="21"/>
      <c r="CI489" s="22"/>
      <c r="CJ489" s="23"/>
      <c r="CK489" s="24"/>
      <c r="CL489" s="21"/>
      <c r="CM489" s="22"/>
      <c r="CN489" s="23"/>
      <c r="CO489" s="24"/>
      <c r="CP489" s="21"/>
      <c r="CQ489" s="22"/>
      <c r="CR489" s="23"/>
      <c r="CS489" s="24"/>
      <c r="CT489" s="21"/>
      <c r="CU489" s="22"/>
      <c r="CV489" s="23"/>
      <c r="CW489" s="24"/>
      <c r="CX489" s="21"/>
      <c r="CY489" s="22"/>
      <c r="CZ489" s="23"/>
      <c r="DA489" s="24"/>
      <c r="DB489" s="21"/>
      <c r="DC489" s="22"/>
      <c r="DD489" s="23"/>
      <c r="DE489" s="24"/>
      <c r="DF489" s="21"/>
      <c r="DG489" s="22"/>
      <c r="DH489" s="23"/>
      <c r="DI489" s="24"/>
      <c r="DJ489" s="21"/>
      <c r="DK489" s="22"/>
      <c r="DL489" s="23"/>
      <c r="DM489" s="24"/>
      <c r="DN489" s="21"/>
      <c r="DO489" s="22"/>
      <c r="DP489" s="23"/>
      <c r="DQ489" s="24"/>
      <c r="DR489" s="21"/>
      <c r="DS489" s="22"/>
      <c r="DT489" s="23"/>
      <c r="DU489" s="24"/>
      <c r="DV489" s="21"/>
      <c r="DW489" s="22"/>
      <c r="DX489" s="23"/>
      <c r="DY489" s="24"/>
      <c r="DZ489" s="21"/>
      <c r="EA489" s="22"/>
      <c r="EB489" s="23"/>
      <c r="EC489" s="24"/>
      <c r="ED489" s="21"/>
      <c r="EE489" s="22"/>
      <c r="EF489" s="23"/>
      <c r="EG489" s="24"/>
      <c r="EH489" s="21"/>
      <c r="EI489" s="22"/>
      <c r="EJ489" s="23"/>
      <c r="EK489" s="24"/>
      <c r="EL489" s="21"/>
      <c r="EM489" s="22"/>
      <c r="EN489" s="23"/>
      <c r="EO489" s="24"/>
      <c r="EP489" s="21"/>
      <c r="EQ489" s="22"/>
      <c r="ER489" s="23"/>
      <c r="ES489" s="24"/>
      <c r="ET489" s="21"/>
      <c r="EU489" s="22"/>
      <c r="EV489" s="23"/>
      <c r="EW489" s="24"/>
      <c r="EX489" s="21"/>
    </row>
    <row r="490" spans="1:154" s="16" customFormat="1" ht="18" customHeight="1">
      <c r="A490" s="517"/>
      <c r="B490" s="523" t="s">
        <v>801</v>
      </c>
      <c r="C490" s="523"/>
      <c r="D490" s="523"/>
      <c r="E490" s="523"/>
      <c r="F490" s="540"/>
      <c r="G490" s="53"/>
      <c r="H490" s="53">
        <f>SUM(H491)</f>
        <v>0</v>
      </c>
      <c r="I490" s="52"/>
      <c r="J490" s="257"/>
      <c r="K490" s="53">
        <f t="shared" ref="K490:P490" si="42">SUM(K491)</f>
        <v>0</v>
      </c>
      <c r="L490" s="53">
        <f t="shared" si="42"/>
        <v>28</v>
      </c>
      <c r="M490" s="53">
        <f t="shared" si="42"/>
        <v>0</v>
      </c>
      <c r="N490" s="53">
        <f t="shared" si="42"/>
        <v>0</v>
      </c>
      <c r="O490" s="53">
        <f t="shared" si="42"/>
        <v>0</v>
      </c>
      <c r="P490" s="53">
        <f t="shared" si="42"/>
        <v>0</v>
      </c>
      <c r="Q490" s="152"/>
      <c r="R490" s="535"/>
      <c r="S490" s="53">
        <f>SUM(S491)</f>
        <v>0</v>
      </c>
      <c r="T490" s="53">
        <f t="shared" ref="T490:Y490" si="43">SUM(T491)</f>
        <v>0</v>
      </c>
      <c r="U490" s="53">
        <f t="shared" si="43"/>
        <v>28</v>
      </c>
      <c r="V490" s="53">
        <f t="shared" si="43"/>
        <v>0</v>
      </c>
      <c r="W490" s="53">
        <f t="shared" si="43"/>
        <v>0</v>
      </c>
      <c r="X490" s="53">
        <f t="shared" si="43"/>
        <v>0</v>
      </c>
      <c r="Y490" s="53">
        <f t="shared" si="43"/>
        <v>0</v>
      </c>
      <c r="Z490" s="152"/>
      <c r="AA490" s="535"/>
      <c r="AB490" s="535"/>
      <c r="AC490" s="53">
        <f>SUM(AC491:AC493)</f>
        <v>88</v>
      </c>
      <c r="AD490" s="53">
        <f>SUM(AD491:AD493)</f>
        <v>0</v>
      </c>
      <c r="AE490" s="53">
        <f t="shared" ref="AE490:AK490" si="44">SUM(AE491:AE493)</f>
        <v>60</v>
      </c>
      <c r="AF490" s="53">
        <f t="shared" si="44"/>
        <v>28</v>
      </c>
      <c r="AG490" s="53">
        <f t="shared" si="44"/>
        <v>0</v>
      </c>
      <c r="AH490" s="53">
        <f t="shared" si="44"/>
        <v>0</v>
      </c>
      <c r="AI490" s="53">
        <f t="shared" si="44"/>
        <v>0</v>
      </c>
      <c r="AJ490" s="53">
        <f t="shared" si="44"/>
        <v>0</v>
      </c>
      <c r="AK490" s="53">
        <f t="shared" si="44"/>
        <v>0</v>
      </c>
      <c r="AL490" s="152"/>
      <c r="AM490" s="535"/>
      <c r="AN490" s="53">
        <f>SUM(AN491:AN494)</f>
        <v>88</v>
      </c>
      <c r="AO490" s="53">
        <f>SUM(AO491:AO495)</f>
        <v>97</v>
      </c>
      <c r="AP490" s="53">
        <f t="shared" ref="AP490:AV490" si="45">SUM(AP491:AP495)</f>
        <v>97</v>
      </c>
      <c r="AQ490" s="53">
        <f t="shared" si="45"/>
        <v>88</v>
      </c>
      <c r="AR490" s="53">
        <f t="shared" si="45"/>
        <v>0</v>
      </c>
      <c r="AS490" s="53">
        <f t="shared" si="45"/>
        <v>0</v>
      </c>
      <c r="AT490" s="53">
        <f t="shared" si="45"/>
        <v>0</v>
      </c>
      <c r="AU490" s="53">
        <f t="shared" si="45"/>
        <v>0</v>
      </c>
      <c r="AV490" s="53">
        <f t="shared" si="45"/>
        <v>0</v>
      </c>
      <c r="AW490" s="152"/>
      <c r="AX490" s="535"/>
      <c r="AY490" s="53">
        <f>SUM(AY491:AY495)</f>
        <v>157</v>
      </c>
      <c r="AZ490" s="53">
        <f>SUM(AZ491:AZ495)</f>
        <v>28</v>
      </c>
      <c r="BA490" s="53">
        <f>SUM(BA491:BA495)</f>
        <v>97</v>
      </c>
      <c r="BB490" s="53">
        <f t="shared" ref="BB490:BG490" si="46">SUM(BB491:BB495)</f>
        <v>88</v>
      </c>
      <c r="BC490" s="53">
        <f t="shared" si="46"/>
        <v>0</v>
      </c>
      <c r="BD490" s="53">
        <f t="shared" si="46"/>
        <v>0</v>
      </c>
      <c r="BE490" s="53">
        <f t="shared" si="46"/>
        <v>0</v>
      </c>
      <c r="BF490" s="53">
        <f t="shared" si="46"/>
        <v>0</v>
      </c>
      <c r="BG490" s="53">
        <f t="shared" si="46"/>
        <v>0</v>
      </c>
      <c r="BH490" s="152"/>
      <c r="BI490" s="535"/>
      <c r="BJ490" s="498"/>
      <c r="BK490" s="21"/>
      <c r="BL490" s="22"/>
      <c r="BM490" s="23"/>
      <c r="BN490" s="24"/>
      <c r="BO490" s="21"/>
      <c r="BP490" s="22"/>
      <c r="BQ490" s="23"/>
      <c r="BR490" s="24"/>
      <c r="BS490" s="21"/>
      <c r="BT490" s="22"/>
      <c r="BU490" s="23"/>
      <c r="BV490" s="24"/>
      <c r="BW490" s="21"/>
      <c r="BX490" s="23"/>
      <c r="BY490" s="24"/>
      <c r="BZ490" s="21"/>
      <c r="CA490" s="22"/>
      <c r="CB490" s="23"/>
      <c r="CC490" s="24"/>
      <c r="CD490" s="21"/>
      <c r="CE490" s="22"/>
      <c r="CF490" s="23"/>
      <c r="CG490" s="24"/>
      <c r="CH490" s="21"/>
      <c r="CI490" s="22"/>
      <c r="CJ490" s="23"/>
      <c r="CK490" s="24"/>
      <c r="CL490" s="21"/>
      <c r="CM490" s="22"/>
      <c r="CN490" s="23"/>
      <c r="CO490" s="24"/>
      <c r="CP490" s="21"/>
      <c r="CQ490" s="22"/>
      <c r="CR490" s="23"/>
      <c r="CS490" s="24"/>
      <c r="CT490" s="21"/>
      <c r="CU490" s="22"/>
      <c r="CV490" s="23"/>
      <c r="CW490" s="24"/>
      <c r="CX490" s="21"/>
      <c r="CY490" s="22"/>
      <c r="CZ490" s="23"/>
      <c r="DA490" s="24"/>
      <c r="DB490" s="21"/>
      <c r="DC490" s="22"/>
      <c r="DD490" s="23"/>
      <c r="DE490" s="24"/>
      <c r="DF490" s="21"/>
      <c r="DG490" s="22"/>
      <c r="DH490" s="23"/>
      <c r="DI490" s="24"/>
      <c r="DJ490" s="21"/>
      <c r="DK490" s="22"/>
      <c r="DL490" s="23"/>
      <c r="DM490" s="24"/>
      <c r="DN490" s="21"/>
      <c r="DO490" s="22"/>
      <c r="DP490" s="23"/>
      <c r="DQ490" s="24"/>
      <c r="DR490" s="21"/>
      <c r="DS490" s="22"/>
      <c r="DT490" s="23"/>
      <c r="DU490" s="24"/>
      <c r="DV490" s="21"/>
      <c r="DW490" s="22"/>
      <c r="DX490" s="23"/>
      <c r="DY490" s="24"/>
      <c r="DZ490" s="21"/>
      <c r="EA490" s="22"/>
      <c r="EB490" s="23"/>
      <c r="EC490" s="24"/>
      <c r="ED490" s="21"/>
      <c r="EE490" s="22"/>
      <c r="EF490" s="23"/>
      <c r="EG490" s="24"/>
      <c r="EH490" s="21"/>
      <c r="EI490" s="22"/>
      <c r="EJ490" s="23"/>
      <c r="EK490" s="24"/>
      <c r="EL490" s="21"/>
      <c r="EM490" s="22"/>
      <c r="EN490" s="23"/>
      <c r="EO490" s="24"/>
      <c r="EP490" s="21"/>
      <c r="EQ490" s="22"/>
      <c r="ER490" s="23"/>
      <c r="ES490" s="24"/>
      <c r="ET490" s="21"/>
      <c r="EU490" s="22"/>
      <c r="EV490" s="23"/>
      <c r="EW490" s="24"/>
      <c r="EX490" s="21"/>
    </row>
    <row r="491" spans="1:154" s="16" customFormat="1" ht="27" customHeight="1">
      <c r="A491" s="517"/>
      <c r="B491" s="590" t="s">
        <v>801</v>
      </c>
      <c r="C491" s="421" t="s">
        <v>802</v>
      </c>
      <c r="D491" s="421" t="s">
        <v>803</v>
      </c>
      <c r="E491" s="421" t="s">
        <v>804</v>
      </c>
      <c r="F491" s="161" t="s">
        <v>747</v>
      </c>
      <c r="G491" s="588"/>
      <c r="H491" s="588"/>
      <c r="I491" s="9"/>
      <c r="J491" s="242"/>
      <c r="K491" s="588"/>
      <c r="L491" s="588">
        <v>28</v>
      </c>
      <c r="M491" s="588"/>
      <c r="N491" s="588"/>
      <c r="O491" s="588"/>
      <c r="P491" s="588"/>
      <c r="Q491" s="9">
        <v>0</v>
      </c>
      <c r="R491" s="242" t="s">
        <v>532</v>
      </c>
      <c r="S491" s="588"/>
      <c r="T491" s="588"/>
      <c r="U491" s="588">
        <v>28</v>
      </c>
      <c r="V491" s="588"/>
      <c r="W491" s="588"/>
      <c r="X491" s="588"/>
      <c r="Y491" s="588"/>
      <c r="Z491" s="9">
        <v>0</v>
      </c>
      <c r="AA491" s="242" t="s">
        <v>532</v>
      </c>
      <c r="AB491" s="242"/>
      <c r="AC491" s="588">
        <v>28</v>
      </c>
      <c r="AD491" s="588"/>
      <c r="AE491" s="588"/>
      <c r="AF491" s="588">
        <v>28</v>
      </c>
      <c r="AG491" s="588"/>
      <c r="AH491" s="588"/>
      <c r="AI491" s="588"/>
      <c r="AJ491" s="588"/>
      <c r="AK491" s="588"/>
      <c r="AL491" s="40">
        <v>0.45</v>
      </c>
      <c r="AM491" s="242" t="s">
        <v>41</v>
      </c>
      <c r="AN491" s="588">
        <v>28</v>
      </c>
      <c r="AO491" s="588"/>
      <c r="AP491" s="588"/>
      <c r="AQ491" s="588">
        <v>28</v>
      </c>
      <c r="AR491" s="588"/>
      <c r="AS491" s="588"/>
      <c r="AT491" s="588"/>
      <c r="AU491" s="588"/>
      <c r="AV491" s="588"/>
      <c r="AW491" s="40">
        <v>0.45</v>
      </c>
      <c r="AX491" s="242" t="s">
        <v>41</v>
      </c>
      <c r="AY491" s="588"/>
      <c r="AZ491" s="588">
        <v>28</v>
      </c>
      <c r="BA491" s="588"/>
      <c r="BB491" s="588">
        <v>28</v>
      </c>
      <c r="BC491" s="588"/>
      <c r="BD491" s="588"/>
      <c r="BE491" s="588"/>
      <c r="BF491" s="588"/>
      <c r="BG491" s="588"/>
      <c r="BH491" s="40">
        <v>0.38</v>
      </c>
      <c r="BI491" s="242" t="s">
        <v>41</v>
      </c>
      <c r="BJ491" s="498" t="s">
        <v>1371</v>
      </c>
      <c r="BK491" s="21"/>
      <c r="BL491" s="22"/>
      <c r="BM491" s="23"/>
      <c r="BN491" s="24"/>
      <c r="BO491" s="21"/>
      <c r="BP491" s="22"/>
      <c r="BQ491" s="23"/>
      <c r="BR491" s="24"/>
      <c r="BS491" s="21"/>
      <c r="BT491" s="22"/>
      <c r="BU491" s="23"/>
      <c r="BV491" s="24"/>
      <c r="BW491" s="21"/>
      <c r="BX491" s="23"/>
      <c r="BY491" s="24"/>
      <c r="BZ491" s="21"/>
      <c r="CA491" s="22"/>
      <c r="CB491" s="23"/>
      <c r="CC491" s="24"/>
      <c r="CD491" s="21"/>
      <c r="CE491" s="22"/>
      <c r="CF491" s="23"/>
      <c r="CG491" s="24"/>
      <c r="CH491" s="21"/>
      <c r="CI491" s="22"/>
      <c r="CJ491" s="23"/>
      <c r="CK491" s="24"/>
      <c r="CL491" s="21"/>
      <c r="CM491" s="22"/>
      <c r="CN491" s="23"/>
      <c r="CO491" s="24"/>
      <c r="CP491" s="21"/>
      <c r="CQ491" s="22"/>
      <c r="CR491" s="23"/>
      <c r="CS491" s="24"/>
      <c r="CT491" s="21"/>
      <c r="CU491" s="22"/>
      <c r="CV491" s="23"/>
      <c r="CW491" s="24"/>
      <c r="CX491" s="21"/>
      <c r="CY491" s="22"/>
      <c r="CZ491" s="23"/>
      <c r="DA491" s="24"/>
      <c r="DB491" s="21"/>
      <c r="DC491" s="22"/>
      <c r="DD491" s="23"/>
      <c r="DE491" s="24"/>
      <c r="DF491" s="21"/>
      <c r="DG491" s="22"/>
      <c r="DH491" s="23"/>
      <c r="DI491" s="24"/>
      <c r="DJ491" s="21"/>
      <c r="DK491" s="22"/>
      <c r="DL491" s="23"/>
      <c r="DM491" s="24"/>
      <c r="DN491" s="21"/>
      <c r="DO491" s="22"/>
      <c r="DP491" s="23"/>
      <c r="DQ491" s="24"/>
      <c r="DR491" s="21"/>
      <c r="DS491" s="22"/>
      <c r="DT491" s="23"/>
      <c r="DU491" s="24"/>
      <c r="DV491" s="21"/>
      <c r="DW491" s="22"/>
      <c r="DX491" s="23"/>
      <c r="DY491" s="24"/>
      <c r="DZ491" s="21"/>
      <c r="EA491" s="22"/>
      <c r="EB491" s="23"/>
      <c r="EC491" s="24"/>
      <c r="ED491" s="21"/>
      <c r="EE491" s="22"/>
      <c r="EF491" s="23"/>
      <c r="EG491" s="24"/>
      <c r="EH491" s="21"/>
      <c r="EI491" s="22"/>
      <c r="EJ491" s="23"/>
      <c r="EK491" s="24"/>
      <c r="EL491" s="21"/>
      <c r="EM491" s="22"/>
      <c r="EN491" s="23"/>
      <c r="EO491" s="24"/>
      <c r="EP491" s="21"/>
      <c r="EQ491" s="22"/>
      <c r="ER491" s="23"/>
      <c r="ES491" s="24"/>
      <c r="ET491" s="21"/>
      <c r="EU491" s="22"/>
      <c r="EV491" s="23"/>
      <c r="EW491" s="24"/>
      <c r="EX491" s="21"/>
    </row>
    <row r="492" spans="1:154" s="16" customFormat="1" ht="25.5" customHeight="1">
      <c r="A492" s="517"/>
      <c r="B492" s="590" t="s">
        <v>801</v>
      </c>
      <c r="C492" s="421" t="s">
        <v>1018</v>
      </c>
      <c r="D492" s="421" t="s">
        <v>1090</v>
      </c>
      <c r="E492" s="421" t="s">
        <v>1177</v>
      </c>
      <c r="F492" s="123" t="s">
        <v>1041</v>
      </c>
      <c r="G492" s="588"/>
      <c r="H492" s="588"/>
      <c r="I492" s="9"/>
      <c r="J492" s="242"/>
      <c r="K492" s="588"/>
      <c r="L492" s="588"/>
      <c r="M492" s="588"/>
      <c r="N492" s="588"/>
      <c r="O492" s="588"/>
      <c r="P492" s="588"/>
      <c r="Q492" s="9"/>
      <c r="R492" s="242"/>
      <c r="S492" s="588"/>
      <c r="T492" s="588"/>
      <c r="U492" s="588"/>
      <c r="V492" s="588"/>
      <c r="W492" s="588"/>
      <c r="X492" s="588"/>
      <c r="Y492" s="588"/>
      <c r="Z492" s="9"/>
      <c r="AA492" s="242"/>
      <c r="AB492" s="242"/>
      <c r="AC492" s="588">
        <v>13</v>
      </c>
      <c r="AD492" s="481"/>
      <c r="AE492" s="588">
        <v>13</v>
      </c>
      <c r="AF492" s="588"/>
      <c r="AG492" s="588"/>
      <c r="AH492" s="588"/>
      <c r="AI492" s="588"/>
      <c r="AJ492" s="588"/>
      <c r="AK492" s="588"/>
      <c r="AL492" s="230">
        <v>0</v>
      </c>
      <c r="AM492" s="242" t="s">
        <v>532</v>
      </c>
      <c r="AN492" s="588">
        <v>13</v>
      </c>
      <c r="AO492" s="481"/>
      <c r="AP492" s="588"/>
      <c r="AQ492" s="588">
        <v>13</v>
      </c>
      <c r="AR492" s="588"/>
      <c r="AS492" s="588"/>
      <c r="AT492" s="588"/>
      <c r="AU492" s="588"/>
      <c r="AV492" s="588"/>
      <c r="AW492" s="230">
        <v>0.20039999999999999</v>
      </c>
      <c r="AX492" s="242" t="s">
        <v>41</v>
      </c>
      <c r="AY492" s="588">
        <v>13</v>
      </c>
      <c r="AZ492" s="481"/>
      <c r="BA492" s="588"/>
      <c r="BB492" s="588">
        <v>13</v>
      </c>
      <c r="BC492" s="588"/>
      <c r="BD492" s="588"/>
      <c r="BE492" s="588"/>
      <c r="BF492" s="588"/>
      <c r="BG492" s="588"/>
      <c r="BH492" s="230">
        <v>0.2621</v>
      </c>
      <c r="BI492" s="242" t="s">
        <v>41</v>
      </c>
      <c r="BJ492" s="498"/>
      <c r="BK492" s="21"/>
      <c r="BL492" s="22"/>
      <c r="BM492" s="23"/>
      <c r="BN492" s="24"/>
      <c r="BO492" s="21"/>
      <c r="BP492" s="22"/>
      <c r="BQ492" s="23"/>
      <c r="BR492" s="24"/>
      <c r="BS492" s="21"/>
      <c r="BT492" s="22"/>
      <c r="BU492" s="23"/>
      <c r="BV492" s="24"/>
      <c r="BW492" s="21"/>
      <c r="BX492" s="23"/>
      <c r="BY492" s="24"/>
      <c r="BZ492" s="21"/>
      <c r="CA492" s="22"/>
      <c r="CB492" s="23"/>
      <c r="CC492" s="24"/>
      <c r="CD492" s="21"/>
      <c r="CE492" s="22"/>
      <c r="CF492" s="23"/>
      <c r="CG492" s="24"/>
      <c r="CH492" s="21"/>
      <c r="CI492" s="22"/>
      <c r="CJ492" s="23"/>
      <c r="CK492" s="24"/>
      <c r="CL492" s="21"/>
      <c r="CM492" s="22"/>
      <c r="CN492" s="23"/>
      <c r="CO492" s="24"/>
      <c r="CP492" s="21"/>
      <c r="CQ492" s="22"/>
      <c r="CR492" s="23"/>
      <c r="CS492" s="24"/>
      <c r="CT492" s="21"/>
      <c r="CU492" s="22"/>
      <c r="CV492" s="23"/>
      <c r="CW492" s="24"/>
      <c r="CX492" s="21"/>
      <c r="CY492" s="22"/>
      <c r="CZ492" s="23"/>
      <c r="DA492" s="24"/>
      <c r="DB492" s="21"/>
      <c r="DC492" s="22"/>
      <c r="DD492" s="23"/>
      <c r="DE492" s="24"/>
      <c r="DF492" s="21"/>
      <c r="DG492" s="22"/>
      <c r="DH492" s="23"/>
      <c r="DI492" s="24"/>
      <c r="DJ492" s="21"/>
      <c r="DK492" s="22"/>
      <c r="DL492" s="23"/>
      <c r="DM492" s="24"/>
      <c r="DN492" s="21"/>
      <c r="DO492" s="22"/>
      <c r="DP492" s="23"/>
      <c r="DQ492" s="24"/>
      <c r="DR492" s="21"/>
      <c r="DS492" s="22"/>
      <c r="DT492" s="23"/>
      <c r="DU492" s="24"/>
      <c r="DV492" s="21"/>
      <c r="DW492" s="22"/>
      <c r="DX492" s="23"/>
      <c r="DY492" s="24"/>
      <c r="DZ492" s="21"/>
      <c r="EA492" s="22"/>
      <c r="EB492" s="23"/>
      <c r="EC492" s="24"/>
      <c r="ED492" s="21"/>
      <c r="EE492" s="22"/>
      <c r="EF492" s="23"/>
      <c r="EG492" s="24"/>
      <c r="EH492" s="21"/>
      <c r="EI492" s="22"/>
      <c r="EJ492" s="23"/>
      <c r="EK492" s="24"/>
      <c r="EL492" s="21"/>
      <c r="EM492" s="22"/>
      <c r="EN492" s="23"/>
      <c r="EO492" s="24"/>
      <c r="EP492" s="21"/>
      <c r="EQ492" s="22"/>
      <c r="ER492" s="23"/>
      <c r="ES492" s="24"/>
      <c r="ET492" s="21"/>
      <c r="EU492" s="22"/>
      <c r="EV492" s="23"/>
      <c r="EW492" s="24"/>
      <c r="EX492" s="21"/>
    </row>
    <row r="493" spans="1:154" s="16" customFormat="1" ht="22.5" customHeight="1">
      <c r="A493" s="517"/>
      <c r="B493" s="590" t="s">
        <v>801</v>
      </c>
      <c r="C493" s="421" t="s">
        <v>1178</v>
      </c>
      <c r="D493" s="421" t="s">
        <v>791</v>
      </c>
      <c r="E493" s="421" t="s">
        <v>1177</v>
      </c>
      <c r="F493" s="123" t="s">
        <v>1041</v>
      </c>
      <c r="G493" s="588"/>
      <c r="H493" s="588"/>
      <c r="I493" s="9"/>
      <c r="J493" s="242"/>
      <c r="K493" s="588"/>
      <c r="L493" s="588"/>
      <c r="M493" s="588"/>
      <c r="N493" s="588"/>
      <c r="O493" s="588"/>
      <c r="P493" s="588"/>
      <c r="Q493" s="9"/>
      <c r="R493" s="242"/>
      <c r="S493" s="588"/>
      <c r="T493" s="588"/>
      <c r="U493" s="588"/>
      <c r="V493" s="588"/>
      <c r="W493" s="588"/>
      <c r="X493" s="588"/>
      <c r="Y493" s="588"/>
      <c r="Z493" s="9"/>
      <c r="AA493" s="242"/>
      <c r="AB493" s="242"/>
      <c r="AC493" s="588">
        <v>47</v>
      </c>
      <c r="AD493" s="481"/>
      <c r="AE493" s="588">
        <v>47</v>
      </c>
      <c r="AF493" s="588"/>
      <c r="AG493" s="588"/>
      <c r="AH493" s="588"/>
      <c r="AI493" s="588"/>
      <c r="AJ493" s="588"/>
      <c r="AK493" s="588"/>
      <c r="AL493" s="230">
        <v>0</v>
      </c>
      <c r="AM493" s="242" t="s">
        <v>532</v>
      </c>
      <c r="AN493" s="588">
        <v>47</v>
      </c>
      <c r="AO493" s="481"/>
      <c r="AP493" s="588"/>
      <c r="AQ493" s="588">
        <v>47</v>
      </c>
      <c r="AR493" s="588"/>
      <c r="AS493" s="588"/>
      <c r="AT493" s="588"/>
      <c r="AU493" s="588"/>
      <c r="AV493" s="588"/>
      <c r="AW493" s="230">
        <v>8.2799999999999999E-2</v>
      </c>
      <c r="AX493" s="242" t="s">
        <v>41</v>
      </c>
      <c r="AY493" s="588">
        <v>47</v>
      </c>
      <c r="AZ493" s="481"/>
      <c r="BA493" s="588"/>
      <c r="BB493" s="588">
        <v>47</v>
      </c>
      <c r="BC493" s="588"/>
      <c r="BD493" s="588"/>
      <c r="BE493" s="588"/>
      <c r="BF493" s="588"/>
      <c r="BG493" s="588"/>
      <c r="BH493" s="230">
        <v>0.14560000000000001</v>
      </c>
      <c r="BI493" s="242" t="s">
        <v>41</v>
      </c>
      <c r="BJ493" s="498"/>
      <c r="BK493" s="21"/>
      <c r="BL493" s="22"/>
      <c r="BM493" s="23"/>
      <c r="BN493" s="24"/>
      <c r="BO493" s="21"/>
      <c r="BP493" s="22"/>
      <c r="BQ493" s="23"/>
      <c r="BR493" s="24"/>
      <c r="BS493" s="21"/>
      <c r="BT493" s="22"/>
      <c r="BU493" s="23"/>
      <c r="BV493" s="24"/>
      <c r="BW493" s="21"/>
      <c r="BX493" s="23"/>
      <c r="BY493" s="24"/>
      <c r="BZ493" s="21"/>
      <c r="CA493" s="22"/>
      <c r="CB493" s="23"/>
      <c r="CC493" s="24"/>
      <c r="CD493" s="21"/>
      <c r="CE493" s="22"/>
      <c r="CF493" s="23"/>
      <c r="CG493" s="24"/>
      <c r="CH493" s="21"/>
      <c r="CI493" s="22"/>
      <c r="CJ493" s="23"/>
      <c r="CK493" s="24"/>
      <c r="CL493" s="21"/>
      <c r="CM493" s="22"/>
      <c r="CN493" s="23"/>
      <c r="CO493" s="24"/>
      <c r="CP493" s="21"/>
      <c r="CQ493" s="22"/>
      <c r="CR493" s="23"/>
      <c r="CS493" s="24"/>
      <c r="CT493" s="21"/>
      <c r="CU493" s="22"/>
      <c r="CV493" s="23"/>
      <c r="CW493" s="24"/>
      <c r="CX493" s="21"/>
      <c r="CY493" s="22"/>
      <c r="CZ493" s="23"/>
      <c r="DA493" s="24"/>
      <c r="DB493" s="21"/>
      <c r="DC493" s="22"/>
      <c r="DD493" s="23"/>
      <c r="DE493" s="24"/>
      <c r="DF493" s="21"/>
      <c r="DG493" s="22"/>
      <c r="DH493" s="23"/>
      <c r="DI493" s="24"/>
      <c r="DJ493" s="21"/>
      <c r="DK493" s="22"/>
      <c r="DL493" s="23"/>
      <c r="DM493" s="24"/>
      <c r="DN493" s="21"/>
      <c r="DO493" s="22"/>
      <c r="DP493" s="23"/>
      <c r="DQ493" s="24"/>
      <c r="DR493" s="21"/>
      <c r="DS493" s="22"/>
      <c r="DT493" s="23"/>
      <c r="DU493" s="24"/>
      <c r="DV493" s="21"/>
      <c r="DW493" s="22"/>
      <c r="DX493" s="23"/>
      <c r="DY493" s="24"/>
      <c r="DZ493" s="21"/>
      <c r="EA493" s="22"/>
      <c r="EB493" s="23"/>
      <c r="EC493" s="24"/>
      <c r="ED493" s="21"/>
      <c r="EE493" s="22"/>
      <c r="EF493" s="23"/>
      <c r="EG493" s="24"/>
      <c r="EH493" s="21"/>
      <c r="EI493" s="22"/>
      <c r="EJ493" s="23"/>
      <c r="EK493" s="24"/>
      <c r="EL493" s="21"/>
      <c r="EM493" s="22"/>
      <c r="EN493" s="23"/>
      <c r="EO493" s="24"/>
      <c r="EP493" s="21"/>
      <c r="EQ493" s="22"/>
      <c r="ER493" s="23"/>
      <c r="ES493" s="24"/>
      <c r="ET493" s="21"/>
      <c r="EU493" s="22"/>
      <c r="EV493" s="23"/>
      <c r="EW493" s="24"/>
      <c r="EX493" s="21"/>
    </row>
    <row r="494" spans="1:154" s="16" customFormat="1" ht="22.5" customHeight="1">
      <c r="A494" s="517"/>
      <c r="B494" s="590" t="s">
        <v>801</v>
      </c>
      <c r="C494" s="421" t="s">
        <v>1275</v>
      </c>
      <c r="D494" s="421" t="s">
        <v>109</v>
      </c>
      <c r="E494" s="421" t="s">
        <v>1276</v>
      </c>
      <c r="F494" s="399" t="s">
        <v>1220</v>
      </c>
      <c r="G494" s="588"/>
      <c r="H494" s="588"/>
      <c r="I494" s="9"/>
      <c r="J494" s="242"/>
      <c r="K494" s="588"/>
      <c r="L494" s="588"/>
      <c r="M494" s="588"/>
      <c r="N494" s="588"/>
      <c r="O494" s="588"/>
      <c r="P494" s="588"/>
      <c r="Q494" s="9"/>
      <c r="R494" s="242"/>
      <c r="S494" s="588"/>
      <c r="T494" s="588"/>
      <c r="U494" s="588"/>
      <c r="V494" s="588"/>
      <c r="W494" s="588"/>
      <c r="X494" s="588"/>
      <c r="Y494" s="588"/>
      <c r="Z494" s="9"/>
      <c r="AA494" s="242"/>
      <c r="AB494" s="242"/>
      <c r="AC494" s="588"/>
      <c r="AD494" s="481"/>
      <c r="AE494" s="588"/>
      <c r="AF494" s="588"/>
      <c r="AG494" s="588"/>
      <c r="AH494" s="588"/>
      <c r="AI494" s="588"/>
      <c r="AJ494" s="588"/>
      <c r="AK494" s="588"/>
      <c r="AL494" s="230"/>
      <c r="AM494" s="242"/>
      <c r="AN494" s="588"/>
      <c r="AO494" s="588">
        <v>72</v>
      </c>
      <c r="AP494" s="588">
        <v>72</v>
      </c>
      <c r="AQ494" s="588"/>
      <c r="AR494" s="588"/>
      <c r="AS494" s="588"/>
      <c r="AT494" s="588"/>
      <c r="AU494" s="588"/>
      <c r="AV494" s="588"/>
      <c r="AW494" s="230">
        <v>0</v>
      </c>
      <c r="AX494" s="242" t="s">
        <v>532</v>
      </c>
      <c r="AY494" s="588">
        <v>72</v>
      </c>
      <c r="AZ494" s="588"/>
      <c r="BA494" s="588">
        <v>72</v>
      </c>
      <c r="BB494" s="588"/>
      <c r="BC494" s="588"/>
      <c r="BD494" s="588"/>
      <c r="BE494" s="588"/>
      <c r="BF494" s="588"/>
      <c r="BG494" s="588"/>
      <c r="BH494" s="230">
        <v>0</v>
      </c>
      <c r="BI494" s="242" t="s">
        <v>532</v>
      </c>
      <c r="BJ494" s="498"/>
      <c r="BK494" s="21"/>
      <c r="BL494" s="22"/>
      <c r="BM494" s="23"/>
      <c r="BN494" s="24"/>
      <c r="BO494" s="21"/>
      <c r="BP494" s="22"/>
      <c r="BQ494" s="23"/>
      <c r="BR494" s="24"/>
      <c r="BS494" s="21"/>
      <c r="BT494" s="22"/>
      <c r="BU494" s="23"/>
      <c r="BV494" s="24"/>
      <c r="BW494" s="21"/>
      <c r="BX494" s="23"/>
      <c r="BY494" s="24"/>
      <c r="BZ494" s="21"/>
      <c r="CA494" s="22"/>
      <c r="CB494" s="23"/>
      <c r="CC494" s="24"/>
      <c r="CD494" s="21"/>
      <c r="CE494" s="22"/>
      <c r="CF494" s="23"/>
      <c r="CG494" s="24"/>
      <c r="CH494" s="21"/>
      <c r="CI494" s="22"/>
      <c r="CJ494" s="23"/>
      <c r="CK494" s="24"/>
      <c r="CL494" s="21"/>
      <c r="CM494" s="22"/>
      <c r="CN494" s="23"/>
      <c r="CO494" s="24"/>
      <c r="CP494" s="21"/>
      <c r="CQ494" s="22"/>
      <c r="CR494" s="23"/>
      <c r="CS494" s="24"/>
      <c r="CT494" s="21"/>
      <c r="CU494" s="22"/>
      <c r="CV494" s="23"/>
      <c r="CW494" s="24"/>
      <c r="CX494" s="21"/>
      <c r="CY494" s="22"/>
      <c r="CZ494" s="23"/>
      <c r="DA494" s="24"/>
      <c r="DB494" s="21"/>
      <c r="DC494" s="22"/>
      <c r="DD494" s="23"/>
      <c r="DE494" s="24"/>
      <c r="DF494" s="21"/>
      <c r="DG494" s="22"/>
      <c r="DH494" s="23"/>
      <c r="DI494" s="24"/>
      <c r="DJ494" s="21"/>
      <c r="DK494" s="22"/>
      <c r="DL494" s="23"/>
      <c r="DM494" s="24"/>
      <c r="DN494" s="21"/>
      <c r="DO494" s="22"/>
      <c r="DP494" s="23"/>
      <c r="DQ494" s="24"/>
      <c r="DR494" s="21"/>
      <c r="DS494" s="22"/>
      <c r="DT494" s="23"/>
      <c r="DU494" s="24"/>
      <c r="DV494" s="21"/>
      <c r="DW494" s="22"/>
      <c r="DX494" s="23"/>
      <c r="DY494" s="24"/>
      <c r="DZ494" s="21"/>
      <c r="EA494" s="22"/>
      <c r="EB494" s="23"/>
      <c r="EC494" s="24"/>
      <c r="ED494" s="21"/>
      <c r="EE494" s="22"/>
      <c r="EF494" s="23"/>
      <c r="EG494" s="24"/>
      <c r="EH494" s="21"/>
      <c r="EI494" s="22"/>
      <c r="EJ494" s="23"/>
      <c r="EK494" s="24"/>
      <c r="EL494" s="21"/>
      <c r="EM494" s="22"/>
      <c r="EN494" s="23"/>
      <c r="EO494" s="24"/>
      <c r="EP494" s="21"/>
      <c r="EQ494" s="22"/>
      <c r="ER494" s="23"/>
      <c r="ES494" s="24"/>
      <c r="ET494" s="21"/>
      <c r="EU494" s="22"/>
      <c r="EV494" s="23"/>
      <c r="EW494" s="24"/>
      <c r="EX494" s="21"/>
    </row>
    <row r="495" spans="1:154" s="16" customFormat="1" ht="35.25" customHeight="1">
      <c r="A495" s="517"/>
      <c r="B495" s="590" t="s">
        <v>801</v>
      </c>
      <c r="C495" s="421" t="s">
        <v>1288</v>
      </c>
      <c r="D495" s="421" t="s">
        <v>1289</v>
      </c>
      <c r="E495" s="421" t="s">
        <v>1290</v>
      </c>
      <c r="F495" s="399" t="s">
        <v>1220</v>
      </c>
      <c r="G495" s="588"/>
      <c r="H495" s="588"/>
      <c r="I495" s="9"/>
      <c r="J495" s="242"/>
      <c r="K495" s="588"/>
      <c r="L495" s="588"/>
      <c r="M495" s="588"/>
      <c r="N495" s="588"/>
      <c r="O495" s="588"/>
      <c r="P495" s="588"/>
      <c r="Q495" s="9"/>
      <c r="R495" s="242"/>
      <c r="S495" s="588"/>
      <c r="T495" s="588"/>
      <c r="U495" s="588"/>
      <c r="V495" s="588"/>
      <c r="W495" s="588"/>
      <c r="X495" s="588"/>
      <c r="Y495" s="588"/>
      <c r="Z495" s="9"/>
      <c r="AA495" s="242"/>
      <c r="AB495" s="242"/>
      <c r="AC495" s="588"/>
      <c r="AD495" s="481"/>
      <c r="AE495" s="588"/>
      <c r="AF495" s="588"/>
      <c r="AG495" s="588"/>
      <c r="AH495" s="588"/>
      <c r="AI495" s="588"/>
      <c r="AJ495" s="588"/>
      <c r="AK495" s="588"/>
      <c r="AL495" s="230"/>
      <c r="AM495" s="242"/>
      <c r="AN495" s="588"/>
      <c r="AO495" s="588">
        <v>25</v>
      </c>
      <c r="AP495" s="588">
        <v>25</v>
      </c>
      <c r="AQ495" s="588"/>
      <c r="AR495" s="588"/>
      <c r="AS495" s="588"/>
      <c r="AT495" s="588"/>
      <c r="AU495" s="588"/>
      <c r="AV495" s="588"/>
      <c r="AW495" s="230">
        <v>0</v>
      </c>
      <c r="AX495" s="242" t="s">
        <v>532</v>
      </c>
      <c r="AY495" s="588">
        <v>25</v>
      </c>
      <c r="AZ495" s="588"/>
      <c r="BA495" s="588">
        <v>25</v>
      </c>
      <c r="BB495" s="588"/>
      <c r="BC495" s="588"/>
      <c r="BD495" s="588"/>
      <c r="BE495" s="588"/>
      <c r="BF495" s="588"/>
      <c r="BG495" s="588"/>
      <c r="BH495" s="230">
        <v>0</v>
      </c>
      <c r="BI495" s="242" t="s">
        <v>532</v>
      </c>
      <c r="BJ495" s="498"/>
      <c r="BK495" s="21"/>
      <c r="BL495" s="22"/>
      <c r="BM495" s="23"/>
      <c r="BN495" s="24"/>
      <c r="BO495" s="21"/>
      <c r="BP495" s="22"/>
      <c r="BQ495" s="23"/>
      <c r="BR495" s="24"/>
      <c r="BS495" s="21"/>
      <c r="BT495" s="22"/>
      <c r="BU495" s="23"/>
      <c r="BV495" s="24"/>
      <c r="BW495" s="21"/>
      <c r="BX495" s="23"/>
      <c r="BY495" s="24"/>
      <c r="BZ495" s="21"/>
      <c r="CA495" s="22"/>
      <c r="CB495" s="23"/>
      <c r="CC495" s="24"/>
      <c r="CD495" s="21"/>
      <c r="CE495" s="22"/>
      <c r="CF495" s="23"/>
      <c r="CG495" s="24"/>
      <c r="CH495" s="21"/>
      <c r="CI495" s="22"/>
      <c r="CJ495" s="23"/>
      <c r="CK495" s="24"/>
      <c r="CL495" s="21"/>
      <c r="CM495" s="22"/>
      <c r="CN495" s="23"/>
      <c r="CO495" s="24"/>
      <c r="CP495" s="21"/>
      <c r="CQ495" s="22"/>
      <c r="CR495" s="23"/>
      <c r="CS495" s="24"/>
      <c r="CT495" s="21"/>
      <c r="CU495" s="22"/>
      <c r="CV495" s="23"/>
      <c r="CW495" s="24"/>
      <c r="CX495" s="21"/>
      <c r="CY495" s="22"/>
      <c r="CZ495" s="23"/>
      <c r="DA495" s="24"/>
      <c r="DB495" s="21"/>
      <c r="DC495" s="22"/>
      <c r="DD495" s="23"/>
      <c r="DE495" s="24"/>
      <c r="DF495" s="21"/>
      <c r="DG495" s="22"/>
      <c r="DH495" s="23"/>
      <c r="DI495" s="24"/>
      <c r="DJ495" s="21"/>
      <c r="DK495" s="22"/>
      <c r="DL495" s="23"/>
      <c r="DM495" s="24"/>
      <c r="DN495" s="21"/>
      <c r="DO495" s="22"/>
      <c r="DP495" s="23"/>
      <c r="DQ495" s="24"/>
      <c r="DR495" s="21"/>
      <c r="DS495" s="22"/>
      <c r="DT495" s="23"/>
      <c r="DU495" s="24"/>
      <c r="DV495" s="21"/>
      <c r="DW495" s="22"/>
      <c r="DX495" s="23"/>
      <c r="DY495" s="24"/>
      <c r="DZ495" s="21"/>
      <c r="EA495" s="22"/>
      <c r="EB495" s="23"/>
      <c r="EC495" s="24"/>
      <c r="ED495" s="21"/>
      <c r="EE495" s="22"/>
      <c r="EF495" s="23"/>
      <c r="EG495" s="24"/>
      <c r="EH495" s="21"/>
      <c r="EI495" s="22"/>
      <c r="EJ495" s="23"/>
      <c r="EK495" s="24"/>
      <c r="EL495" s="21"/>
      <c r="EM495" s="22"/>
      <c r="EN495" s="23"/>
      <c r="EO495" s="24"/>
      <c r="EP495" s="21"/>
      <c r="EQ495" s="22"/>
      <c r="ER495" s="23"/>
      <c r="ES495" s="24"/>
      <c r="ET495" s="21"/>
      <c r="EU495" s="22"/>
      <c r="EV495" s="23"/>
      <c r="EW495" s="24"/>
      <c r="EX495" s="21"/>
    </row>
    <row r="496" spans="1:154" s="16" customFormat="1" ht="18" customHeight="1">
      <c r="A496" s="517"/>
      <c r="B496" s="523" t="s">
        <v>520</v>
      </c>
      <c r="C496" s="523"/>
      <c r="D496" s="523"/>
      <c r="E496" s="523"/>
      <c r="F496" s="540"/>
      <c r="G496" s="53">
        <f>SUM(G497:G507)</f>
        <v>124</v>
      </c>
      <c r="H496" s="53">
        <f>SUM(H497:H516)</f>
        <v>403</v>
      </c>
      <c r="I496" s="52"/>
      <c r="J496" s="257"/>
      <c r="K496" s="53">
        <f t="shared" ref="K496:P496" si="47">SUM(K497:K516)</f>
        <v>418</v>
      </c>
      <c r="L496" s="53">
        <f t="shared" si="47"/>
        <v>142</v>
      </c>
      <c r="M496" s="53">
        <f t="shared" si="47"/>
        <v>352</v>
      </c>
      <c r="N496" s="53">
        <f t="shared" si="47"/>
        <v>167</v>
      </c>
      <c r="O496" s="53">
        <f t="shared" si="47"/>
        <v>0</v>
      </c>
      <c r="P496" s="53">
        <f t="shared" si="47"/>
        <v>0</v>
      </c>
      <c r="Q496" s="152"/>
      <c r="R496" s="535"/>
      <c r="S496" s="53">
        <f>SUM(S497:S516)</f>
        <v>0</v>
      </c>
      <c r="T496" s="53">
        <f t="shared" ref="T496:Y496" si="48">SUM(T497:T516)</f>
        <v>0</v>
      </c>
      <c r="U496" s="53">
        <f t="shared" si="48"/>
        <v>142</v>
      </c>
      <c r="V496" s="53">
        <f t="shared" si="48"/>
        <v>352</v>
      </c>
      <c r="W496" s="53">
        <f t="shared" si="48"/>
        <v>0</v>
      </c>
      <c r="X496" s="53">
        <f t="shared" si="48"/>
        <v>0</v>
      </c>
      <c r="Y496" s="53">
        <f t="shared" si="48"/>
        <v>0</v>
      </c>
      <c r="Z496" s="152"/>
      <c r="AA496" s="535"/>
      <c r="AB496" s="535"/>
      <c r="AC496" s="53">
        <f t="shared" ref="AC496:AK496" si="49">SUM(AC497:AC519)</f>
        <v>538</v>
      </c>
      <c r="AD496" s="53">
        <f t="shared" si="49"/>
        <v>0</v>
      </c>
      <c r="AE496" s="53">
        <f t="shared" si="49"/>
        <v>50</v>
      </c>
      <c r="AF496" s="53">
        <f t="shared" si="49"/>
        <v>309</v>
      </c>
      <c r="AG496" s="53">
        <f t="shared" si="49"/>
        <v>179</v>
      </c>
      <c r="AH496" s="53">
        <f t="shared" si="49"/>
        <v>0</v>
      </c>
      <c r="AI496" s="53">
        <f t="shared" si="49"/>
        <v>0</v>
      </c>
      <c r="AJ496" s="53">
        <f t="shared" si="49"/>
        <v>0</v>
      </c>
      <c r="AK496" s="53">
        <f t="shared" si="49"/>
        <v>0</v>
      </c>
      <c r="AL496" s="152"/>
      <c r="AM496" s="535"/>
      <c r="AN496" s="53">
        <f>SUM(AN497:AN520)</f>
        <v>538</v>
      </c>
      <c r="AO496" s="53">
        <f>SUM(AO497:AO520)</f>
        <v>44</v>
      </c>
      <c r="AP496" s="53">
        <f t="shared" ref="AP496:AV496" si="50">SUM(AP497:AP520)</f>
        <v>50</v>
      </c>
      <c r="AQ496" s="53">
        <f t="shared" si="50"/>
        <v>180</v>
      </c>
      <c r="AR496" s="53">
        <f t="shared" si="50"/>
        <v>352</v>
      </c>
      <c r="AS496" s="53">
        <f t="shared" si="50"/>
        <v>0</v>
      </c>
      <c r="AT496" s="53">
        <f t="shared" si="50"/>
        <v>0</v>
      </c>
      <c r="AU496" s="53">
        <f t="shared" si="50"/>
        <v>0</v>
      </c>
      <c r="AV496" s="53">
        <f t="shared" si="50"/>
        <v>0</v>
      </c>
      <c r="AW496" s="152"/>
      <c r="AX496" s="535"/>
      <c r="AY496" s="53">
        <f>SUM(AY497:AY523)</f>
        <v>88</v>
      </c>
      <c r="AZ496" s="53">
        <f>SUM(AZ497:AZ523)</f>
        <v>233</v>
      </c>
      <c r="BA496" s="53">
        <f t="shared" ref="BA496:BF496" si="51">SUM(BA497:BA523)</f>
        <v>94</v>
      </c>
      <c r="BB496" s="53">
        <f t="shared" si="51"/>
        <v>227</v>
      </c>
      <c r="BC496" s="53">
        <f t="shared" si="51"/>
        <v>0</v>
      </c>
      <c r="BD496" s="53">
        <f t="shared" si="51"/>
        <v>0</v>
      </c>
      <c r="BE496" s="53">
        <f t="shared" si="51"/>
        <v>0</v>
      </c>
      <c r="BF496" s="53">
        <f t="shared" si="51"/>
        <v>0</v>
      </c>
      <c r="BG496" s="53">
        <f>SUM(BG497:BG520)</f>
        <v>0</v>
      </c>
      <c r="BH496" s="152"/>
      <c r="BI496" s="535"/>
      <c r="BJ496" s="498"/>
    </row>
    <row r="497" spans="1:62" s="16" customFormat="1" ht="4.5" hidden="1" customHeight="1">
      <c r="A497" s="517"/>
      <c r="B497" s="524" t="s">
        <v>520</v>
      </c>
      <c r="C497" s="242" t="s">
        <v>289</v>
      </c>
      <c r="D497" s="421" t="s">
        <v>123</v>
      </c>
      <c r="E497" s="242" t="s">
        <v>292</v>
      </c>
      <c r="F497" s="242"/>
      <c r="G497" s="289">
        <v>10</v>
      </c>
      <c r="H497" s="6"/>
      <c r="I497" s="9">
        <v>1</v>
      </c>
      <c r="J497" s="242" t="s">
        <v>17</v>
      </c>
      <c r="K497" s="6"/>
      <c r="L497" s="6"/>
      <c r="M497" s="6"/>
      <c r="N497" s="6"/>
      <c r="O497" s="6"/>
      <c r="P497" s="6"/>
      <c r="Q497" s="9"/>
      <c r="R497" s="242"/>
      <c r="S497" s="6"/>
      <c r="T497" s="6"/>
      <c r="U497" s="6"/>
      <c r="V497" s="6"/>
      <c r="W497" s="6"/>
      <c r="X497" s="6"/>
      <c r="Y497" s="6"/>
      <c r="Z497" s="9"/>
      <c r="AA497" s="242"/>
      <c r="AB497" s="242"/>
      <c r="AC497" s="6"/>
      <c r="AD497" s="6"/>
      <c r="AE497" s="6"/>
      <c r="AF497" s="6"/>
      <c r="AG497" s="6"/>
      <c r="AH497" s="6"/>
      <c r="AI497" s="6"/>
      <c r="AJ497" s="6"/>
      <c r="AK497" s="6"/>
      <c r="AL497" s="9"/>
      <c r="AM497" s="242"/>
      <c r="AN497" s="6"/>
      <c r="AO497" s="6"/>
      <c r="AP497" s="6"/>
      <c r="AQ497" s="6"/>
      <c r="AR497" s="6"/>
      <c r="AS497" s="6"/>
      <c r="AT497" s="6"/>
      <c r="AU497" s="6"/>
      <c r="AV497" s="6"/>
      <c r="AW497" s="9"/>
      <c r="AX497" s="242"/>
      <c r="AY497" s="588"/>
      <c r="AZ497" s="588"/>
      <c r="BA497" s="588"/>
      <c r="BB497" s="588"/>
      <c r="BC497" s="588"/>
      <c r="BD497" s="588"/>
      <c r="BE497" s="588"/>
      <c r="BF497" s="588"/>
      <c r="BG497" s="588"/>
      <c r="BH497" s="9"/>
      <c r="BI497" s="242"/>
      <c r="BJ497" s="490"/>
    </row>
    <row r="498" spans="1:62" s="16" customFormat="1" ht="4.5" hidden="1" customHeight="1">
      <c r="A498" s="517"/>
      <c r="B498" s="524" t="s">
        <v>520</v>
      </c>
      <c r="C498" s="421" t="s">
        <v>291</v>
      </c>
      <c r="D498" s="421" t="s">
        <v>123</v>
      </c>
      <c r="E498" s="421" t="s">
        <v>292</v>
      </c>
      <c r="F498" s="421"/>
      <c r="G498" s="289">
        <v>57</v>
      </c>
      <c r="H498" s="6"/>
      <c r="I498" s="9">
        <v>1</v>
      </c>
      <c r="J498" s="242" t="s">
        <v>17</v>
      </c>
      <c r="K498" s="6"/>
      <c r="L498" s="6"/>
      <c r="M498" s="6"/>
      <c r="N498" s="6"/>
      <c r="O498" s="6"/>
      <c r="P498" s="6"/>
      <c r="Q498" s="9"/>
      <c r="R498" s="242"/>
      <c r="S498" s="6"/>
      <c r="T498" s="6"/>
      <c r="U498" s="6"/>
      <c r="V498" s="6"/>
      <c r="W498" s="6"/>
      <c r="X498" s="6"/>
      <c r="Y498" s="6"/>
      <c r="Z498" s="9"/>
      <c r="AA498" s="242"/>
      <c r="AB498" s="242"/>
      <c r="AC498" s="6"/>
      <c r="AD498" s="6"/>
      <c r="AE498" s="6"/>
      <c r="AF498" s="6"/>
      <c r="AG498" s="6"/>
      <c r="AH498" s="6"/>
      <c r="AI498" s="6"/>
      <c r="AJ498" s="6"/>
      <c r="AK498" s="6"/>
      <c r="AL498" s="9"/>
      <c r="AM498" s="242"/>
      <c r="AN498" s="6"/>
      <c r="AO498" s="6"/>
      <c r="AP498" s="6"/>
      <c r="AQ498" s="6"/>
      <c r="AR498" s="6"/>
      <c r="AS498" s="6"/>
      <c r="AT498" s="6"/>
      <c r="AU498" s="6"/>
      <c r="AV498" s="6"/>
      <c r="AW498" s="9"/>
      <c r="AX498" s="242"/>
      <c r="AY498" s="588"/>
      <c r="AZ498" s="588"/>
      <c r="BA498" s="588"/>
      <c r="BB498" s="588"/>
      <c r="BC498" s="588"/>
      <c r="BD498" s="588"/>
      <c r="BE498" s="588"/>
      <c r="BF498" s="588"/>
      <c r="BG498" s="588"/>
      <c r="BH498" s="9"/>
      <c r="BI498" s="242"/>
      <c r="BJ498" s="490"/>
    </row>
    <row r="499" spans="1:62" s="16" customFormat="1" ht="4.5" hidden="1" customHeight="1">
      <c r="A499" s="517"/>
      <c r="B499" s="524" t="s">
        <v>520</v>
      </c>
      <c r="C499" s="421" t="s">
        <v>291</v>
      </c>
      <c r="D499" s="421" t="s">
        <v>123</v>
      </c>
      <c r="E499" s="421" t="s">
        <v>292</v>
      </c>
      <c r="F499" s="421"/>
      <c r="G499" s="289">
        <v>57</v>
      </c>
      <c r="H499" s="6"/>
      <c r="I499" s="9">
        <v>1</v>
      </c>
      <c r="J499" s="242" t="s">
        <v>17</v>
      </c>
      <c r="K499" s="6"/>
      <c r="L499" s="6"/>
      <c r="M499" s="6"/>
      <c r="N499" s="17"/>
      <c r="O499" s="6"/>
      <c r="P499" s="6"/>
      <c r="Q499" s="9"/>
      <c r="R499" s="242"/>
      <c r="S499" s="6"/>
      <c r="T499" s="6"/>
      <c r="U499" s="6"/>
      <c r="V499" s="6"/>
      <c r="W499" s="6"/>
      <c r="X499" s="6"/>
      <c r="Y499" s="6"/>
      <c r="Z499" s="9"/>
      <c r="AA499" s="242"/>
      <c r="AB499" s="242"/>
      <c r="AC499" s="6"/>
      <c r="AD499" s="6"/>
      <c r="AE499" s="6"/>
      <c r="AF499" s="6"/>
      <c r="AG499" s="6"/>
      <c r="AH499" s="6"/>
      <c r="AI499" s="6"/>
      <c r="AJ499" s="6"/>
      <c r="AK499" s="6"/>
      <c r="AL499" s="9"/>
      <c r="AM499" s="242"/>
      <c r="AN499" s="6"/>
      <c r="AO499" s="6"/>
      <c r="AP499" s="6"/>
      <c r="AQ499" s="6"/>
      <c r="AR499" s="6"/>
      <c r="AS499" s="6"/>
      <c r="AT499" s="6"/>
      <c r="AU499" s="6"/>
      <c r="AV499" s="6"/>
      <c r="AW499" s="9"/>
      <c r="AX499" s="242"/>
      <c r="AY499" s="588"/>
      <c r="AZ499" s="588"/>
      <c r="BA499" s="588"/>
      <c r="BB499" s="588"/>
      <c r="BC499" s="588"/>
      <c r="BD499" s="588"/>
      <c r="BE499" s="588"/>
      <c r="BF499" s="588"/>
      <c r="BG499" s="588"/>
      <c r="BH499" s="9"/>
      <c r="BI499" s="242"/>
      <c r="BJ499" s="490"/>
    </row>
    <row r="500" spans="1:62" s="16" customFormat="1" ht="4.5" hidden="1" customHeight="1">
      <c r="A500" s="517">
        <v>459</v>
      </c>
      <c r="B500" s="524" t="s">
        <v>520</v>
      </c>
      <c r="C500" s="536" t="s">
        <v>293</v>
      </c>
      <c r="D500" s="421" t="s">
        <v>106</v>
      </c>
      <c r="E500" s="421" t="s">
        <v>534</v>
      </c>
      <c r="F500" s="161" t="s">
        <v>654</v>
      </c>
      <c r="G500" s="6"/>
      <c r="H500" s="6">
        <v>41</v>
      </c>
      <c r="I500" s="9">
        <v>0.15329999999999999</v>
      </c>
      <c r="J500" s="242" t="s">
        <v>41</v>
      </c>
      <c r="K500" s="6">
        <v>41</v>
      </c>
      <c r="L500" s="6"/>
      <c r="M500" s="6"/>
      <c r="N500" s="289">
        <v>41</v>
      </c>
      <c r="O500" s="6"/>
      <c r="P500" s="6"/>
      <c r="Q500" s="9">
        <v>1</v>
      </c>
      <c r="R500" s="242" t="s">
        <v>668</v>
      </c>
      <c r="S500" s="6"/>
      <c r="T500" s="6"/>
      <c r="U500" s="17"/>
      <c r="V500" s="17"/>
      <c r="W500" s="6"/>
      <c r="X500" s="6"/>
      <c r="Y500" s="6"/>
      <c r="Z500" s="9">
        <v>1</v>
      </c>
      <c r="AA500" s="242" t="s">
        <v>668</v>
      </c>
      <c r="AB500" s="242"/>
      <c r="AC500" s="6"/>
      <c r="AD500" s="6"/>
      <c r="AE500" s="17"/>
      <c r="AF500" s="17"/>
      <c r="AG500" s="6"/>
      <c r="AH500" s="6"/>
      <c r="AI500" s="6"/>
      <c r="AJ500" s="6"/>
      <c r="AK500" s="6"/>
      <c r="AL500" s="9">
        <v>1</v>
      </c>
      <c r="AM500" s="242" t="s">
        <v>668</v>
      </c>
      <c r="AN500" s="6"/>
      <c r="AO500" s="6"/>
      <c r="AP500" s="17"/>
      <c r="AQ500" s="17"/>
      <c r="AR500" s="6"/>
      <c r="AS500" s="6"/>
      <c r="AT500" s="6"/>
      <c r="AU500" s="6"/>
      <c r="AV500" s="6"/>
      <c r="AW500" s="9">
        <v>1</v>
      </c>
      <c r="AX500" s="242" t="s">
        <v>668</v>
      </c>
      <c r="AY500" s="588"/>
      <c r="AZ500" s="588"/>
      <c r="BA500" s="17"/>
      <c r="BB500" s="17"/>
      <c r="BC500" s="588"/>
      <c r="BD500" s="588"/>
      <c r="BE500" s="588"/>
      <c r="BF500" s="588"/>
      <c r="BG500" s="588"/>
      <c r="BH500" s="9">
        <v>1</v>
      </c>
      <c r="BI500" s="242" t="s">
        <v>668</v>
      </c>
      <c r="BJ500" s="490"/>
    </row>
    <row r="501" spans="1:62" s="16" customFormat="1" ht="18" hidden="1" customHeight="1">
      <c r="A501" s="517">
        <v>822</v>
      </c>
      <c r="B501" s="590" t="s">
        <v>520</v>
      </c>
      <c r="C501" s="536" t="s">
        <v>294</v>
      </c>
      <c r="D501" s="421" t="s">
        <v>295</v>
      </c>
      <c r="E501" s="421" t="s">
        <v>296</v>
      </c>
      <c r="F501" s="161" t="s">
        <v>655</v>
      </c>
      <c r="G501" s="588"/>
      <c r="H501" s="588">
        <v>16</v>
      </c>
      <c r="I501" s="9">
        <v>0</v>
      </c>
      <c r="J501" s="242" t="s">
        <v>532</v>
      </c>
      <c r="K501" s="588">
        <v>16</v>
      </c>
      <c r="L501" s="588"/>
      <c r="M501" s="588">
        <v>16</v>
      </c>
      <c r="N501" s="588"/>
      <c r="O501" s="588"/>
      <c r="P501" s="588"/>
      <c r="Q501" s="9">
        <v>0.81779999999999997</v>
      </c>
      <c r="R501" s="242" t="s">
        <v>41</v>
      </c>
      <c r="S501" s="588"/>
      <c r="T501" s="588"/>
      <c r="U501" s="588"/>
      <c r="V501" s="588">
        <v>16</v>
      </c>
      <c r="W501" s="588"/>
      <c r="X501" s="588"/>
      <c r="Y501" s="588"/>
      <c r="Z501" s="9">
        <v>0.81779999999999997</v>
      </c>
      <c r="AA501" s="242" t="s">
        <v>41</v>
      </c>
      <c r="AB501" s="242"/>
      <c r="AC501" s="588">
        <v>16</v>
      </c>
      <c r="AD501" s="588"/>
      <c r="AE501" s="588"/>
      <c r="AF501" s="588"/>
      <c r="AG501" s="588">
        <v>16</v>
      </c>
      <c r="AH501" s="588"/>
      <c r="AI501" s="588"/>
      <c r="AJ501" s="588"/>
      <c r="AK501" s="588"/>
      <c r="AL501" s="9">
        <v>1</v>
      </c>
      <c r="AM501" s="242" t="s">
        <v>668</v>
      </c>
      <c r="AN501" s="588">
        <v>16</v>
      </c>
      <c r="AO501" s="588"/>
      <c r="AP501" s="588"/>
      <c r="AQ501" s="588"/>
      <c r="AR501" s="588">
        <v>16</v>
      </c>
      <c r="AS501" s="588"/>
      <c r="AT501" s="588"/>
      <c r="AU501" s="588"/>
      <c r="AV501" s="588"/>
      <c r="AW501" s="9">
        <v>1</v>
      </c>
      <c r="AX501" s="242" t="s">
        <v>668</v>
      </c>
      <c r="AY501" s="588"/>
      <c r="AZ501" s="588"/>
      <c r="BA501" s="588"/>
      <c r="BB501" s="588"/>
      <c r="BC501" s="588"/>
      <c r="BD501" s="588"/>
      <c r="BE501" s="588"/>
      <c r="BF501" s="588"/>
      <c r="BG501" s="588"/>
      <c r="BH501" s="9">
        <v>1</v>
      </c>
      <c r="BI501" s="242" t="s">
        <v>668</v>
      </c>
      <c r="BJ501" s="490"/>
    </row>
    <row r="502" spans="1:62" s="16" customFormat="1" ht="27" hidden="1" customHeight="1">
      <c r="A502" s="517">
        <v>817</v>
      </c>
      <c r="B502" s="590" t="s">
        <v>520</v>
      </c>
      <c r="C502" s="121" t="s">
        <v>297</v>
      </c>
      <c r="D502" s="421" t="s">
        <v>295</v>
      </c>
      <c r="E502" s="421" t="s">
        <v>296</v>
      </c>
      <c r="F502" s="161" t="s">
        <v>674</v>
      </c>
      <c r="G502" s="588"/>
      <c r="H502" s="588">
        <v>25</v>
      </c>
      <c r="I502" s="9">
        <v>0</v>
      </c>
      <c r="J502" s="242" t="s">
        <v>532</v>
      </c>
      <c r="K502" s="588">
        <v>25</v>
      </c>
      <c r="L502" s="588"/>
      <c r="M502" s="588">
        <v>25</v>
      </c>
      <c r="N502" s="588"/>
      <c r="O502" s="588"/>
      <c r="P502" s="588"/>
      <c r="Q502" s="9">
        <v>0.45850000000000002</v>
      </c>
      <c r="R502" s="242" t="s">
        <v>41</v>
      </c>
      <c r="S502" s="588"/>
      <c r="T502" s="588"/>
      <c r="U502" s="588"/>
      <c r="V502" s="588">
        <v>25</v>
      </c>
      <c r="W502" s="588"/>
      <c r="X502" s="588"/>
      <c r="Y502" s="588"/>
      <c r="Z502" s="9">
        <v>0.45850000000000002</v>
      </c>
      <c r="AA502" s="242" t="s">
        <v>41</v>
      </c>
      <c r="AB502" s="242"/>
      <c r="AC502" s="588">
        <v>25</v>
      </c>
      <c r="AD502" s="588"/>
      <c r="AE502" s="588"/>
      <c r="AF502" s="588">
        <v>25</v>
      </c>
      <c r="AG502" s="588"/>
      <c r="AH502" s="588"/>
      <c r="AI502" s="588"/>
      <c r="AJ502" s="588"/>
      <c r="AK502" s="9"/>
      <c r="AL502" s="9">
        <v>0.91930000000000001</v>
      </c>
      <c r="AM502" s="242" t="s">
        <v>41</v>
      </c>
      <c r="AN502" s="588">
        <v>25</v>
      </c>
      <c r="AO502" s="588"/>
      <c r="AP502" s="588"/>
      <c r="AQ502" s="588"/>
      <c r="AR502" s="588">
        <v>25</v>
      </c>
      <c r="AS502" s="588"/>
      <c r="AT502" s="588"/>
      <c r="AU502" s="588"/>
      <c r="AV502" s="588"/>
      <c r="AW502" s="9">
        <v>1</v>
      </c>
      <c r="AX502" s="242" t="s">
        <v>668</v>
      </c>
      <c r="AY502" s="588"/>
      <c r="AZ502" s="588"/>
      <c r="BA502" s="588"/>
      <c r="BB502" s="588"/>
      <c r="BC502" s="588"/>
      <c r="BD502" s="588"/>
      <c r="BE502" s="588"/>
      <c r="BF502" s="588"/>
      <c r="BG502" s="588"/>
      <c r="BH502" s="9">
        <v>1</v>
      </c>
      <c r="BI502" s="242" t="s">
        <v>668</v>
      </c>
      <c r="BJ502" s="490"/>
    </row>
    <row r="503" spans="1:62" s="16" customFormat="1" ht="24.75" customHeight="1">
      <c r="A503" s="517"/>
      <c r="B503" s="590" t="s">
        <v>520</v>
      </c>
      <c r="C503" s="121" t="s">
        <v>297</v>
      </c>
      <c r="D503" s="421" t="s">
        <v>295</v>
      </c>
      <c r="E503" s="421" t="s">
        <v>296</v>
      </c>
      <c r="F503" s="161" t="s">
        <v>674</v>
      </c>
      <c r="G503" s="588"/>
      <c r="H503" s="588">
        <v>3</v>
      </c>
      <c r="I503" s="9">
        <v>0</v>
      </c>
      <c r="J503" s="242" t="s">
        <v>532</v>
      </c>
      <c r="K503" s="588">
        <v>3</v>
      </c>
      <c r="L503" s="588">
        <v>3</v>
      </c>
      <c r="M503" s="588"/>
      <c r="N503" s="588"/>
      <c r="O503" s="588"/>
      <c r="P503" s="588"/>
      <c r="Q503" s="9">
        <v>0</v>
      </c>
      <c r="R503" s="242" t="s">
        <v>532</v>
      </c>
      <c r="S503" s="588"/>
      <c r="T503" s="588"/>
      <c r="U503" s="588">
        <v>3</v>
      </c>
      <c r="V503" s="588"/>
      <c r="W503" s="588"/>
      <c r="X503" s="588"/>
      <c r="Y503" s="588"/>
      <c r="Z503" s="9">
        <v>0</v>
      </c>
      <c r="AA503" s="242" t="s">
        <v>532</v>
      </c>
      <c r="AB503" s="242"/>
      <c r="AC503" s="588">
        <v>3</v>
      </c>
      <c r="AD503" s="588"/>
      <c r="AE503" s="588">
        <v>3</v>
      </c>
      <c r="AF503" s="588"/>
      <c r="AG503" s="588"/>
      <c r="AH503" s="588"/>
      <c r="AI503" s="588"/>
      <c r="AJ503" s="588"/>
      <c r="AK503" s="588"/>
      <c r="AL503" s="9">
        <v>0</v>
      </c>
      <c r="AM503" s="242" t="s">
        <v>532</v>
      </c>
      <c r="AN503" s="588">
        <v>3</v>
      </c>
      <c r="AO503" s="588"/>
      <c r="AP503" s="588">
        <v>3</v>
      </c>
      <c r="AQ503" s="588"/>
      <c r="AR503" s="588"/>
      <c r="AS503" s="588"/>
      <c r="AT503" s="588"/>
      <c r="AU503" s="588"/>
      <c r="AV503" s="588"/>
      <c r="AW503" s="9">
        <v>0</v>
      </c>
      <c r="AX503" s="242" t="s">
        <v>532</v>
      </c>
      <c r="AY503" s="588"/>
      <c r="AZ503" s="588">
        <v>3</v>
      </c>
      <c r="BA503" s="588">
        <v>3</v>
      </c>
      <c r="BB503" s="588"/>
      <c r="BC503" s="588"/>
      <c r="BD503" s="588"/>
      <c r="BE503" s="588"/>
      <c r="BF503" s="588"/>
      <c r="BG503" s="588"/>
      <c r="BH503" s="9">
        <v>0</v>
      </c>
      <c r="BI503" s="242" t="s">
        <v>532</v>
      </c>
      <c r="BJ503" s="242" t="s">
        <v>665</v>
      </c>
    </row>
    <row r="504" spans="1:62" s="16" customFormat="1" ht="18" hidden="1" customHeight="1">
      <c r="A504" s="517">
        <v>848</v>
      </c>
      <c r="B504" s="590" t="s">
        <v>520</v>
      </c>
      <c r="C504" s="537" t="s">
        <v>298</v>
      </c>
      <c r="D504" s="95" t="s">
        <v>10</v>
      </c>
      <c r="E504" s="95" t="s">
        <v>299</v>
      </c>
      <c r="F504" s="161" t="s">
        <v>674</v>
      </c>
      <c r="G504" s="588"/>
      <c r="H504" s="588">
        <v>88</v>
      </c>
      <c r="I504" s="9">
        <v>0</v>
      </c>
      <c r="J504" s="242" t="s">
        <v>532</v>
      </c>
      <c r="K504" s="588">
        <v>88</v>
      </c>
      <c r="L504" s="588"/>
      <c r="M504" s="588">
        <v>88</v>
      </c>
      <c r="N504" s="588"/>
      <c r="O504" s="588"/>
      <c r="P504" s="588"/>
      <c r="Q504" s="9">
        <v>0.56610000000000005</v>
      </c>
      <c r="R504" s="242" t="s">
        <v>41</v>
      </c>
      <c r="S504" s="588"/>
      <c r="T504" s="588"/>
      <c r="U504" s="588"/>
      <c r="V504" s="588">
        <v>88</v>
      </c>
      <c r="W504" s="588"/>
      <c r="X504" s="588"/>
      <c r="Y504" s="588"/>
      <c r="Z504" s="9">
        <v>0.56610000000000005</v>
      </c>
      <c r="AA504" s="242" t="s">
        <v>41</v>
      </c>
      <c r="AB504" s="242"/>
      <c r="AC504" s="588">
        <v>88</v>
      </c>
      <c r="AD504" s="588"/>
      <c r="AE504" s="588"/>
      <c r="AF504" s="588">
        <v>88</v>
      </c>
      <c r="AG504" s="588"/>
      <c r="AH504" s="588"/>
      <c r="AI504" s="588"/>
      <c r="AJ504" s="588"/>
      <c r="AK504" s="588"/>
      <c r="AL504" s="9">
        <v>0.82350000000000001</v>
      </c>
      <c r="AM504" s="242" t="s">
        <v>41</v>
      </c>
      <c r="AN504" s="588">
        <v>88</v>
      </c>
      <c r="AO504" s="588"/>
      <c r="AP504" s="588"/>
      <c r="AQ504" s="588"/>
      <c r="AR504" s="588">
        <v>88</v>
      </c>
      <c r="AS504" s="588"/>
      <c r="AT504" s="588"/>
      <c r="AU504" s="588"/>
      <c r="AV504" s="588"/>
      <c r="AW504" s="9">
        <v>1</v>
      </c>
      <c r="AX504" s="242" t="s">
        <v>668</v>
      </c>
      <c r="AY504" s="588"/>
      <c r="AZ504" s="588"/>
      <c r="BA504" s="588"/>
      <c r="BB504" s="588"/>
      <c r="BC504" s="588"/>
      <c r="BD504" s="588"/>
      <c r="BE504" s="588"/>
      <c r="BF504" s="588"/>
      <c r="BG504" s="588"/>
      <c r="BH504" s="9">
        <v>1</v>
      </c>
      <c r="BI504" s="242" t="s">
        <v>668</v>
      </c>
      <c r="BJ504" s="490"/>
    </row>
    <row r="505" spans="1:62" s="16" customFormat="1" ht="19.5" customHeight="1">
      <c r="A505" s="517"/>
      <c r="B505" s="590" t="s">
        <v>520</v>
      </c>
      <c r="C505" s="537" t="s">
        <v>298</v>
      </c>
      <c r="D505" s="95" t="s">
        <v>10</v>
      </c>
      <c r="E505" s="95" t="s">
        <v>299</v>
      </c>
      <c r="F505" s="161" t="s">
        <v>674</v>
      </c>
      <c r="G505" s="588" t="s">
        <v>0</v>
      </c>
      <c r="H505" s="588">
        <v>2</v>
      </c>
      <c r="I505" s="9">
        <v>0</v>
      </c>
      <c r="J505" s="242" t="s">
        <v>532</v>
      </c>
      <c r="K505" s="588">
        <v>2</v>
      </c>
      <c r="L505" s="25">
        <v>2</v>
      </c>
      <c r="M505" s="25"/>
      <c r="N505" s="25"/>
      <c r="O505" s="25"/>
      <c r="P505" s="25"/>
      <c r="Q505" s="9">
        <v>0</v>
      </c>
      <c r="R505" s="242" t="s">
        <v>532</v>
      </c>
      <c r="S505" s="588"/>
      <c r="T505" s="588"/>
      <c r="U505" s="25">
        <v>2</v>
      </c>
      <c r="V505" s="25"/>
      <c r="W505" s="25"/>
      <c r="X505" s="25"/>
      <c r="Y505" s="25"/>
      <c r="Z505" s="9">
        <v>0</v>
      </c>
      <c r="AA505" s="242" t="s">
        <v>532</v>
      </c>
      <c r="AB505" s="242"/>
      <c r="AC505" s="588">
        <v>2</v>
      </c>
      <c r="AD505" s="588"/>
      <c r="AE505" s="588"/>
      <c r="AF505" s="588">
        <v>2</v>
      </c>
      <c r="AG505" s="25"/>
      <c r="AH505" s="25"/>
      <c r="AI505" s="25"/>
      <c r="AJ505" s="25"/>
      <c r="AK505" s="25"/>
      <c r="AL505" s="9">
        <v>0</v>
      </c>
      <c r="AM505" s="242" t="s">
        <v>41</v>
      </c>
      <c r="AN505" s="588">
        <v>2</v>
      </c>
      <c r="AO505" s="588"/>
      <c r="AP505" s="588"/>
      <c r="AQ505" s="588">
        <v>2</v>
      </c>
      <c r="AR505" s="25"/>
      <c r="AS505" s="25"/>
      <c r="AT505" s="25"/>
      <c r="AU505" s="25"/>
      <c r="AV505" s="25"/>
      <c r="AW505" s="9">
        <v>0</v>
      </c>
      <c r="AX505" s="242" t="s">
        <v>41</v>
      </c>
      <c r="AY505" s="588"/>
      <c r="AZ505" s="588">
        <v>2</v>
      </c>
      <c r="BA505" s="588"/>
      <c r="BB505" s="588">
        <v>2</v>
      </c>
      <c r="BC505" s="25"/>
      <c r="BD505" s="25"/>
      <c r="BE505" s="25"/>
      <c r="BF505" s="25"/>
      <c r="BG505" s="25"/>
      <c r="BH505" s="558">
        <v>0</v>
      </c>
      <c r="BI505" s="242" t="s">
        <v>41</v>
      </c>
      <c r="BJ505" s="490"/>
    </row>
    <row r="506" spans="1:62" s="16" customFormat="1" ht="4.5" hidden="1" customHeight="1">
      <c r="A506" s="517">
        <v>577</v>
      </c>
      <c r="B506" s="590" t="s">
        <v>520</v>
      </c>
      <c r="C506" s="421" t="s">
        <v>290</v>
      </c>
      <c r="D506" s="421" t="s">
        <v>163</v>
      </c>
      <c r="E506" s="421" t="s">
        <v>885</v>
      </c>
      <c r="F506" s="161" t="s">
        <v>715</v>
      </c>
      <c r="G506" s="588"/>
      <c r="H506" s="588">
        <v>40</v>
      </c>
      <c r="I506" s="9">
        <v>0</v>
      </c>
      <c r="J506" s="242" t="s">
        <v>532</v>
      </c>
      <c r="K506" s="588">
        <v>40</v>
      </c>
      <c r="L506" s="25"/>
      <c r="M506" s="25"/>
      <c r="N506" s="25">
        <v>40</v>
      </c>
      <c r="O506" s="25"/>
      <c r="P506" s="25"/>
      <c r="Q506" s="9">
        <v>1</v>
      </c>
      <c r="R506" s="242" t="s">
        <v>668</v>
      </c>
      <c r="S506" s="588"/>
      <c r="T506" s="588"/>
      <c r="U506" s="25"/>
      <c r="V506" s="25"/>
      <c r="W506" s="25"/>
      <c r="X506" s="25"/>
      <c r="Y506" s="25"/>
      <c r="Z506" s="9">
        <v>1</v>
      </c>
      <c r="AA506" s="242" t="s">
        <v>668</v>
      </c>
      <c r="AB506" s="242"/>
      <c r="AC506" s="588"/>
      <c r="AD506" s="588"/>
      <c r="AE506" s="25"/>
      <c r="AF506" s="25"/>
      <c r="AG506" s="25"/>
      <c r="AH506" s="25"/>
      <c r="AI506" s="25"/>
      <c r="AJ506" s="25"/>
      <c r="AK506" s="25"/>
      <c r="AL506" s="9">
        <v>1</v>
      </c>
      <c r="AM506" s="242" t="s">
        <v>668</v>
      </c>
      <c r="AN506" s="588"/>
      <c r="AO506" s="588"/>
      <c r="AP506" s="25"/>
      <c r="AQ506" s="25"/>
      <c r="AR506" s="25"/>
      <c r="AS506" s="25"/>
      <c r="AT506" s="25"/>
      <c r="AU506" s="25"/>
      <c r="AV506" s="25"/>
      <c r="AW506" s="9">
        <v>1</v>
      </c>
      <c r="AX506" s="242" t="s">
        <v>668</v>
      </c>
      <c r="AY506" s="588"/>
      <c r="AZ506" s="588"/>
      <c r="BA506" s="25"/>
      <c r="BB506" s="25"/>
      <c r="BC506" s="25"/>
      <c r="BD506" s="25"/>
      <c r="BE506" s="25"/>
      <c r="BF506" s="25"/>
      <c r="BG506" s="25"/>
      <c r="BH506" s="9">
        <v>1</v>
      </c>
      <c r="BI506" s="242" t="s">
        <v>668</v>
      </c>
      <c r="BJ506" s="490"/>
    </row>
    <row r="507" spans="1:62" s="16" customFormat="1" ht="4.5" hidden="1" customHeight="1">
      <c r="A507" s="517">
        <v>842</v>
      </c>
      <c r="B507" s="590" t="s">
        <v>520</v>
      </c>
      <c r="C507" s="536" t="s">
        <v>300</v>
      </c>
      <c r="D507" s="421" t="s">
        <v>123</v>
      </c>
      <c r="E507" s="421" t="s">
        <v>299</v>
      </c>
      <c r="F507" s="161" t="s">
        <v>674</v>
      </c>
      <c r="G507" s="588"/>
      <c r="H507" s="588">
        <v>34</v>
      </c>
      <c r="I507" s="9">
        <v>0</v>
      </c>
      <c r="J507" s="242" t="s">
        <v>532</v>
      </c>
      <c r="K507" s="588">
        <v>34</v>
      </c>
      <c r="L507" s="588"/>
      <c r="M507" s="588"/>
      <c r="N507" s="588">
        <v>34</v>
      </c>
      <c r="O507" s="588"/>
      <c r="P507" s="588"/>
      <c r="Q507" s="9">
        <v>1</v>
      </c>
      <c r="R507" s="242" t="s">
        <v>668</v>
      </c>
      <c r="S507" s="588"/>
      <c r="T507" s="588"/>
      <c r="U507" s="588"/>
      <c r="V507" s="588"/>
      <c r="W507" s="588"/>
      <c r="X507" s="588"/>
      <c r="Y507" s="588"/>
      <c r="Z507" s="9">
        <v>1</v>
      </c>
      <c r="AA507" s="242" t="s">
        <v>668</v>
      </c>
      <c r="AB507" s="242"/>
      <c r="AC507" s="588"/>
      <c r="AD507" s="588"/>
      <c r="AE507" s="588"/>
      <c r="AF507" s="588"/>
      <c r="AG507" s="588"/>
      <c r="AH507" s="588"/>
      <c r="AI507" s="588"/>
      <c r="AJ507" s="588"/>
      <c r="AK507" s="588"/>
      <c r="AL507" s="9">
        <v>1</v>
      </c>
      <c r="AM507" s="242" t="s">
        <v>668</v>
      </c>
      <c r="AN507" s="588"/>
      <c r="AO507" s="588"/>
      <c r="AP507" s="588"/>
      <c r="AQ507" s="588"/>
      <c r="AR507" s="588"/>
      <c r="AS507" s="588"/>
      <c r="AT507" s="588"/>
      <c r="AU507" s="588"/>
      <c r="AV507" s="588"/>
      <c r="AW507" s="9">
        <v>1</v>
      </c>
      <c r="AX507" s="242" t="s">
        <v>668</v>
      </c>
      <c r="AY507" s="588"/>
      <c r="AZ507" s="588"/>
      <c r="BA507" s="588"/>
      <c r="BB507" s="588"/>
      <c r="BC507" s="588"/>
      <c r="BD507" s="588"/>
      <c r="BE507" s="588"/>
      <c r="BF507" s="588"/>
      <c r="BG507" s="588"/>
      <c r="BH507" s="9">
        <v>1</v>
      </c>
      <c r="BI507" s="242" t="s">
        <v>668</v>
      </c>
      <c r="BJ507" s="490"/>
    </row>
    <row r="508" spans="1:62" s="16" customFormat="1" ht="18" hidden="1" customHeight="1">
      <c r="A508" s="517"/>
      <c r="B508" s="590" t="s">
        <v>520</v>
      </c>
      <c r="C508" s="536" t="s">
        <v>990</v>
      </c>
      <c r="D508" s="421" t="s">
        <v>123</v>
      </c>
      <c r="E508" s="95" t="s">
        <v>1211</v>
      </c>
      <c r="F508" s="161" t="s">
        <v>674</v>
      </c>
      <c r="G508" s="588"/>
      <c r="H508" s="588">
        <v>57</v>
      </c>
      <c r="I508" s="9">
        <v>0</v>
      </c>
      <c r="J508" s="242" t="s">
        <v>532</v>
      </c>
      <c r="K508" s="588">
        <v>57</v>
      </c>
      <c r="L508" s="588"/>
      <c r="M508" s="588">
        <v>57</v>
      </c>
      <c r="N508" s="588"/>
      <c r="O508" s="588"/>
      <c r="P508" s="588"/>
      <c r="Q508" s="9">
        <v>0.45079999999999998</v>
      </c>
      <c r="R508" s="242" t="s">
        <v>41</v>
      </c>
      <c r="S508" s="588"/>
      <c r="T508" s="588"/>
      <c r="U508" s="588"/>
      <c r="V508" s="588">
        <v>57</v>
      </c>
      <c r="W508" s="588"/>
      <c r="X508" s="588"/>
      <c r="Y508" s="588"/>
      <c r="Z508" s="9">
        <v>0.45079999999999998</v>
      </c>
      <c r="AA508" s="242" t="s">
        <v>41</v>
      </c>
      <c r="AB508" s="242"/>
      <c r="AC508" s="588">
        <v>57</v>
      </c>
      <c r="AD508" s="588"/>
      <c r="AE508" s="588"/>
      <c r="AF508" s="588"/>
      <c r="AG508" s="588">
        <v>57</v>
      </c>
      <c r="AH508" s="588"/>
      <c r="AI508" s="588"/>
      <c r="AJ508" s="588"/>
      <c r="AK508" s="588"/>
      <c r="AL508" s="9">
        <v>1</v>
      </c>
      <c r="AM508" s="242" t="s">
        <v>668</v>
      </c>
      <c r="AN508" s="588">
        <v>57</v>
      </c>
      <c r="AO508" s="588"/>
      <c r="AP508" s="588"/>
      <c r="AQ508" s="588"/>
      <c r="AR508" s="588">
        <v>57</v>
      </c>
      <c r="AS508" s="588"/>
      <c r="AT508" s="588"/>
      <c r="AU508" s="588"/>
      <c r="AV508" s="588"/>
      <c r="AW508" s="9">
        <v>1</v>
      </c>
      <c r="AX508" s="242" t="s">
        <v>668</v>
      </c>
      <c r="AY508" s="588"/>
      <c r="AZ508" s="588"/>
      <c r="BA508" s="588"/>
      <c r="BB508" s="588"/>
      <c r="BC508" s="588"/>
      <c r="BD508" s="588"/>
      <c r="BE508" s="588"/>
      <c r="BF508" s="588"/>
      <c r="BG508" s="588"/>
      <c r="BH508" s="9">
        <v>1</v>
      </c>
      <c r="BI508" s="242" t="s">
        <v>668</v>
      </c>
      <c r="BJ508" s="242" t="s">
        <v>666</v>
      </c>
    </row>
    <row r="509" spans="1:62" s="16" customFormat="1" ht="4.5" hidden="1" customHeight="1">
      <c r="A509" s="517">
        <v>1007</v>
      </c>
      <c r="B509" s="590" t="s">
        <v>520</v>
      </c>
      <c r="C509" s="247" t="s">
        <v>884</v>
      </c>
      <c r="D509" s="95" t="s">
        <v>123</v>
      </c>
      <c r="E509" s="95" t="s">
        <v>292</v>
      </c>
      <c r="F509" s="161" t="s">
        <v>674</v>
      </c>
      <c r="G509" s="588"/>
      <c r="H509" s="588">
        <v>52</v>
      </c>
      <c r="I509" s="9">
        <v>0</v>
      </c>
      <c r="J509" s="242" t="s">
        <v>532</v>
      </c>
      <c r="K509" s="588">
        <v>52</v>
      </c>
      <c r="L509" s="588"/>
      <c r="M509" s="588"/>
      <c r="N509" s="588">
        <v>52</v>
      </c>
      <c r="O509" s="588"/>
      <c r="P509" s="588"/>
      <c r="Q509" s="9">
        <v>1</v>
      </c>
      <c r="R509" s="242" t="s">
        <v>668</v>
      </c>
      <c r="S509" s="588"/>
      <c r="T509" s="588"/>
      <c r="U509" s="588"/>
      <c r="V509" s="588"/>
      <c r="W509" s="588"/>
      <c r="X509" s="588"/>
      <c r="Y509" s="588"/>
      <c r="Z509" s="9">
        <v>1</v>
      </c>
      <c r="AA509" s="242" t="s">
        <v>668</v>
      </c>
      <c r="AB509" s="242"/>
      <c r="AC509" s="588"/>
      <c r="AD509" s="588"/>
      <c r="AE509" s="588"/>
      <c r="AF509" s="588"/>
      <c r="AG509" s="588"/>
      <c r="AH509" s="588"/>
      <c r="AI509" s="588"/>
      <c r="AJ509" s="588"/>
      <c r="AK509" s="588"/>
      <c r="AL509" s="9">
        <v>1</v>
      </c>
      <c r="AM509" s="242" t="s">
        <v>668</v>
      </c>
      <c r="AN509" s="588"/>
      <c r="AO509" s="588"/>
      <c r="AP509" s="588"/>
      <c r="AQ509" s="588"/>
      <c r="AR509" s="588"/>
      <c r="AS509" s="588"/>
      <c r="AT509" s="588"/>
      <c r="AU509" s="588"/>
      <c r="AV509" s="588"/>
      <c r="AW509" s="9">
        <v>1</v>
      </c>
      <c r="AX509" s="242" t="s">
        <v>668</v>
      </c>
      <c r="AY509" s="588"/>
      <c r="AZ509" s="588"/>
      <c r="BA509" s="588"/>
      <c r="BB509" s="588"/>
      <c r="BC509" s="588"/>
      <c r="BD509" s="588"/>
      <c r="BE509" s="588"/>
      <c r="BF509" s="588"/>
      <c r="BG509" s="588"/>
      <c r="BH509" s="9">
        <v>1</v>
      </c>
      <c r="BI509" s="242" t="s">
        <v>668</v>
      </c>
      <c r="BJ509" s="490"/>
    </row>
    <row r="510" spans="1:62" s="16" customFormat="1" ht="4.5" hidden="1" customHeight="1">
      <c r="A510" s="517"/>
      <c r="B510" s="590" t="s">
        <v>520</v>
      </c>
      <c r="C510" s="121" t="s">
        <v>726</v>
      </c>
      <c r="D510" s="421" t="s">
        <v>177</v>
      </c>
      <c r="E510" s="421" t="s">
        <v>533</v>
      </c>
      <c r="F510" s="421"/>
      <c r="G510" s="588"/>
      <c r="H510" s="588">
        <v>45</v>
      </c>
      <c r="I510" s="9"/>
      <c r="J510" s="242"/>
      <c r="K510" s="588"/>
      <c r="L510" s="588"/>
      <c r="M510" s="588"/>
      <c r="N510" s="588"/>
      <c r="O510" s="588"/>
      <c r="P510" s="588"/>
      <c r="Q510" s="9"/>
      <c r="R510" s="242" t="s">
        <v>725</v>
      </c>
      <c r="S510" s="588"/>
      <c r="T510" s="588"/>
      <c r="U510" s="588"/>
      <c r="V510" s="588"/>
      <c r="W510" s="588"/>
      <c r="X510" s="588"/>
      <c r="Y510" s="588"/>
      <c r="Z510" s="9"/>
      <c r="AA510" s="242" t="s">
        <v>725</v>
      </c>
      <c r="AB510" s="242"/>
      <c r="AC510" s="588"/>
      <c r="AD510" s="588"/>
      <c r="AE510" s="588"/>
      <c r="AF510" s="588"/>
      <c r="AG510" s="588"/>
      <c r="AH510" s="588"/>
      <c r="AI510" s="588"/>
      <c r="AJ510" s="588"/>
      <c r="AK510" s="588"/>
      <c r="AL510" s="9"/>
      <c r="AM510" s="242" t="s">
        <v>725</v>
      </c>
      <c r="AN510" s="588"/>
      <c r="AO510" s="588"/>
      <c r="AP510" s="588"/>
      <c r="AQ510" s="588"/>
      <c r="AR510" s="588"/>
      <c r="AS510" s="588"/>
      <c r="AT510" s="588"/>
      <c r="AU510" s="588"/>
      <c r="AV510" s="588"/>
      <c r="AW510" s="9"/>
      <c r="AX510" s="242" t="s">
        <v>725</v>
      </c>
      <c r="AY510" s="588"/>
      <c r="AZ510" s="588"/>
      <c r="BA510" s="588"/>
      <c r="BB510" s="588"/>
      <c r="BC510" s="588"/>
      <c r="BD510" s="588"/>
      <c r="BE510" s="588"/>
      <c r="BF510" s="588"/>
      <c r="BG510" s="588"/>
      <c r="BH510" s="9"/>
      <c r="BI510" s="242" t="s">
        <v>725</v>
      </c>
      <c r="BJ510" s="490"/>
    </row>
    <row r="511" spans="1:62" s="16" customFormat="1" ht="23.25" hidden="1" customHeight="1">
      <c r="A511" s="517">
        <v>138</v>
      </c>
      <c r="B511" s="590" t="s">
        <v>520</v>
      </c>
      <c r="C511" s="121" t="s">
        <v>579</v>
      </c>
      <c r="D511" s="421" t="s">
        <v>10</v>
      </c>
      <c r="E511" s="421" t="s">
        <v>580</v>
      </c>
      <c r="F511" s="161" t="s">
        <v>683</v>
      </c>
      <c r="G511" s="588"/>
      <c r="H511" s="588"/>
      <c r="I511" s="9"/>
      <c r="J511" s="242"/>
      <c r="K511" s="588">
        <v>60</v>
      </c>
      <c r="L511" s="588"/>
      <c r="M511" s="588">
        <v>60</v>
      </c>
      <c r="N511" s="588"/>
      <c r="O511" s="588"/>
      <c r="P511" s="588"/>
      <c r="Q511" s="9">
        <v>0.4269</v>
      </c>
      <c r="R511" s="242" t="s">
        <v>41</v>
      </c>
      <c r="S511" s="588"/>
      <c r="T511" s="588"/>
      <c r="U511" s="588"/>
      <c r="V511" s="588">
        <v>60</v>
      </c>
      <c r="W511" s="588"/>
      <c r="X511" s="588"/>
      <c r="Y511" s="588"/>
      <c r="Z511" s="9">
        <v>0.4269</v>
      </c>
      <c r="AA511" s="242" t="s">
        <v>41</v>
      </c>
      <c r="AB511" s="242"/>
      <c r="AC511" s="588">
        <v>60</v>
      </c>
      <c r="AD511" s="588"/>
      <c r="AE511" s="588"/>
      <c r="AF511" s="588">
        <v>60</v>
      </c>
      <c r="AG511" s="588"/>
      <c r="AH511" s="588"/>
      <c r="AI511" s="588"/>
      <c r="AJ511" s="588"/>
      <c r="AK511" s="9"/>
      <c r="AL511" s="9">
        <v>0.4269</v>
      </c>
      <c r="AM511" s="242" t="s">
        <v>41</v>
      </c>
      <c r="AN511" s="588">
        <v>60</v>
      </c>
      <c r="AO511" s="588"/>
      <c r="AP511" s="588"/>
      <c r="AQ511" s="588"/>
      <c r="AR511" s="588">
        <v>60</v>
      </c>
      <c r="AS511" s="588"/>
      <c r="AT511" s="588"/>
      <c r="AU511" s="588"/>
      <c r="AV511" s="588"/>
      <c r="AW511" s="9">
        <v>1</v>
      </c>
      <c r="AX511" s="242" t="s">
        <v>668</v>
      </c>
      <c r="AY511" s="588"/>
      <c r="AZ511" s="588"/>
      <c r="BA511" s="588"/>
      <c r="BB511" s="588"/>
      <c r="BC511" s="588"/>
      <c r="BD511" s="588"/>
      <c r="BE511" s="588"/>
      <c r="BF511" s="588"/>
      <c r="BG511" s="588"/>
      <c r="BH511" s="9">
        <v>1</v>
      </c>
      <c r="BI511" s="242" t="s">
        <v>668</v>
      </c>
      <c r="BJ511" s="490"/>
    </row>
    <row r="512" spans="1:62" s="16" customFormat="1" ht="23.25" hidden="1" customHeight="1">
      <c r="A512" s="517"/>
      <c r="B512" s="590" t="s">
        <v>520</v>
      </c>
      <c r="C512" s="229" t="s">
        <v>810</v>
      </c>
      <c r="D512" s="229" t="s">
        <v>805</v>
      </c>
      <c r="E512" s="229" t="s">
        <v>292</v>
      </c>
      <c r="F512" s="161" t="s">
        <v>740</v>
      </c>
      <c r="G512" s="209"/>
      <c r="H512" s="209"/>
      <c r="I512" s="209"/>
      <c r="J512" s="209"/>
      <c r="K512" s="209"/>
      <c r="L512" s="588"/>
      <c r="M512" s="588">
        <v>77</v>
      </c>
      <c r="N512" s="588"/>
      <c r="O512" s="588"/>
      <c r="P512" s="588"/>
      <c r="Q512" s="230">
        <v>0.43180000000000002</v>
      </c>
      <c r="R512" s="242" t="s">
        <v>41</v>
      </c>
      <c r="S512" s="209"/>
      <c r="T512" s="209"/>
      <c r="U512" s="588"/>
      <c r="V512" s="588">
        <v>77</v>
      </c>
      <c r="W512" s="588"/>
      <c r="X512" s="588"/>
      <c r="Y512" s="588"/>
      <c r="Z512" s="230">
        <v>0.43180000000000002</v>
      </c>
      <c r="AA512" s="242" t="s">
        <v>41</v>
      </c>
      <c r="AB512" s="242"/>
      <c r="AC512" s="209">
        <v>77</v>
      </c>
      <c r="AD512" s="209"/>
      <c r="AE512" s="588"/>
      <c r="AF512" s="588"/>
      <c r="AG512" s="588">
        <v>77</v>
      </c>
      <c r="AH512" s="588"/>
      <c r="AI512" s="588"/>
      <c r="AJ512" s="588"/>
      <c r="AK512" s="588"/>
      <c r="AL512" s="9">
        <v>1</v>
      </c>
      <c r="AM512" s="242" t="s">
        <v>668</v>
      </c>
      <c r="AN512" s="209">
        <v>77</v>
      </c>
      <c r="AO512" s="209"/>
      <c r="AP512" s="588"/>
      <c r="AQ512" s="588"/>
      <c r="AR512" s="588">
        <v>77</v>
      </c>
      <c r="AS512" s="588"/>
      <c r="AT512" s="588"/>
      <c r="AU512" s="588"/>
      <c r="AV512" s="588"/>
      <c r="AW512" s="9">
        <v>1</v>
      </c>
      <c r="AX512" s="242" t="s">
        <v>668</v>
      </c>
      <c r="AY512" s="209"/>
      <c r="AZ512" s="209"/>
      <c r="BA512" s="588"/>
      <c r="BB512" s="588"/>
      <c r="BC512" s="588"/>
      <c r="BD512" s="588"/>
      <c r="BE512" s="588"/>
      <c r="BF512" s="588"/>
      <c r="BG512" s="588"/>
      <c r="BH512" s="9">
        <v>1</v>
      </c>
      <c r="BI512" s="242" t="s">
        <v>668</v>
      </c>
      <c r="BJ512" s="490"/>
    </row>
    <row r="513" spans="1:62" s="16" customFormat="1" ht="23.25" customHeight="1">
      <c r="A513" s="517"/>
      <c r="B513" s="590" t="s">
        <v>520</v>
      </c>
      <c r="C513" s="229" t="s">
        <v>810</v>
      </c>
      <c r="D513" s="229" t="s">
        <v>805</v>
      </c>
      <c r="E513" s="229" t="s">
        <v>292</v>
      </c>
      <c r="F513" s="161" t="s">
        <v>740</v>
      </c>
      <c r="G513" s="209"/>
      <c r="H513" s="209"/>
      <c r="I513" s="209"/>
      <c r="J513" s="209"/>
      <c r="K513" s="209"/>
      <c r="L513" s="25">
        <v>3</v>
      </c>
      <c r="M513" s="25"/>
      <c r="N513" s="25"/>
      <c r="O513" s="25"/>
      <c r="P513" s="25"/>
      <c r="Q513" s="9">
        <v>0</v>
      </c>
      <c r="R513" s="242" t="s">
        <v>532</v>
      </c>
      <c r="S513" s="209"/>
      <c r="T513" s="209"/>
      <c r="U513" s="25">
        <v>3</v>
      </c>
      <c r="V513" s="25"/>
      <c r="W513" s="25"/>
      <c r="X513" s="25"/>
      <c r="Y513" s="25"/>
      <c r="Z513" s="9">
        <v>0</v>
      </c>
      <c r="AA513" s="242" t="s">
        <v>532</v>
      </c>
      <c r="AB513" s="242"/>
      <c r="AC513" s="209">
        <v>3</v>
      </c>
      <c r="AD513" s="209"/>
      <c r="AE513" s="588">
        <v>3</v>
      </c>
      <c r="AF513" s="25"/>
      <c r="AG513" s="25"/>
      <c r="AH513" s="25"/>
      <c r="AI513" s="25"/>
      <c r="AJ513" s="25"/>
      <c r="AK513" s="25"/>
      <c r="AL513" s="9">
        <v>0</v>
      </c>
      <c r="AM513" s="242" t="s">
        <v>532</v>
      </c>
      <c r="AN513" s="209">
        <v>3</v>
      </c>
      <c r="AO513" s="209"/>
      <c r="AP513" s="588">
        <v>3</v>
      </c>
      <c r="AQ513" s="25"/>
      <c r="AR513" s="25"/>
      <c r="AS513" s="25"/>
      <c r="AT513" s="25"/>
      <c r="AU513" s="25"/>
      <c r="AV513" s="25"/>
      <c r="AW513" s="9">
        <v>0</v>
      </c>
      <c r="AX513" s="242" t="s">
        <v>532</v>
      </c>
      <c r="AY513" s="209"/>
      <c r="AZ513" s="209">
        <v>3</v>
      </c>
      <c r="BA513" s="588"/>
      <c r="BB513" s="588">
        <v>3</v>
      </c>
      <c r="BC513" s="25"/>
      <c r="BD513" s="25"/>
      <c r="BE513" s="25"/>
      <c r="BF513" s="25"/>
      <c r="BG513" s="25"/>
      <c r="BH513" s="9">
        <v>0.46300000000000002</v>
      </c>
      <c r="BI513" s="242" t="s">
        <v>41</v>
      </c>
      <c r="BJ513" s="490"/>
    </row>
    <row r="514" spans="1:62" s="16" customFormat="1" ht="23.25" customHeight="1">
      <c r="A514" s="517"/>
      <c r="B514" s="590" t="s">
        <v>520</v>
      </c>
      <c r="C514" s="229" t="s">
        <v>806</v>
      </c>
      <c r="D514" s="229" t="s">
        <v>805</v>
      </c>
      <c r="E514" s="229" t="s">
        <v>885</v>
      </c>
      <c r="F514" s="161" t="s">
        <v>742</v>
      </c>
      <c r="G514" s="209"/>
      <c r="H514" s="209"/>
      <c r="I514" s="209"/>
      <c r="J514" s="209"/>
      <c r="K514" s="209"/>
      <c r="L514" s="588">
        <v>41</v>
      </c>
      <c r="M514" s="588"/>
      <c r="N514" s="588"/>
      <c r="O514" s="588"/>
      <c r="P514" s="588"/>
      <c r="Q514" s="230">
        <v>0</v>
      </c>
      <c r="R514" s="242" t="s">
        <v>532</v>
      </c>
      <c r="S514" s="209"/>
      <c r="T514" s="209"/>
      <c r="U514" s="588">
        <v>41</v>
      </c>
      <c r="V514" s="588"/>
      <c r="W514" s="588"/>
      <c r="X514" s="588"/>
      <c r="Y514" s="588"/>
      <c r="Z514" s="230">
        <v>0</v>
      </c>
      <c r="AA514" s="242" t="s">
        <v>532</v>
      </c>
      <c r="AB514" s="242"/>
      <c r="AC514" s="209">
        <v>41</v>
      </c>
      <c r="AD514" s="209"/>
      <c r="AE514" s="588"/>
      <c r="AF514" s="588">
        <v>41</v>
      </c>
      <c r="AG514" s="588"/>
      <c r="AH514" s="588"/>
      <c r="AI514" s="588"/>
      <c r="AJ514" s="588"/>
      <c r="AK514" s="230"/>
      <c r="AL514" s="230">
        <v>0.45279999999999998</v>
      </c>
      <c r="AM514" s="242" t="s">
        <v>41</v>
      </c>
      <c r="AN514" s="209">
        <v>41</v>
      </c>
      <c r="AO514" s="209"/>
      <c r="AP514" s="588"/>
      <c r="AQ514" s="588">
        <v>41</v>
      </c>
      <c r="AR514" s="588"/>
      <c r="AS514" s="588"/>
      <c r="AT514" s="588"/>
      <c r="AU514" s="588"/>
      <c r="AV514" s="588"/>
      <c r="AW514" s="230">
        <v>0.66180000000000005</v>
      </c>
      <c r="AX514" s="242" t="s">
        <v>41</v>
      </c>
      <c r="AY514" s="209"/>
      <c r="AZ514" s="209">
        <v>41</v>
      </c>
      <c r="BA514" s="588"/>
      <c r="BB514" s="588">
        <v>41</v>
      </c>
      <c r="BC514" s="588"/>
      <c r="BD514" s="588"/>
      <c r="BE514" s="588"/>
      <c r="BF514" s="588"/>
      <c r="BG514" s="588"/>
      <c r="BH514" s="230">
        <v>0.70009999999999994</v>
      </c>
      <c r="BI514" s="242" t="s">
        <v>41</v>
      </c>
      <c r="BJ514" s="490"/>
    </row>
    <row r="515" spans="1:62" s="16" customFormat="1" ht="23.25" hidden="1" customHeight="1">
      <c r="A515" s="517"/>
      <c r="B515" s="590" t="s">
        <v>520</v>
      </c>
      <c r="C515" s="229" t="s">
        <v>807</v>
      </c>
      <c r="D515" s="229" t="s">
        <v>805</v>
      </c>
      <c r="E515" s="229" t="s">
        <v>292</v>
      </c>
      <c r="F515" s="161" t="s">
        <v>648</v>
      </c>
      <c r="G515" s="209"/>
      <c r="H515" s="209"/>
      <c r="I515" s="209"/>
      <c r="J515" s="209"/>
      <c r="K515" s="209"/>
      <c r="L515" s="588"/>
      <c r="M515" s="588">
        <v>29</v>
      </c>
      <c r="N515" s="588"/>
      <c r="O515" s="588"/>
      <c r="P515" s="588"/>
      <c r="Q515" s="230">
        <v>0.45289999999999997</v>
      </c>
      <c r="R515" s="242" t="s">
        <v>41</v>
      </c>
      <c r="S515" s="209"/>
      <c r="T515" s="209"/>
      <c r="U515" s="588"/>
      <c r="V515" s="588">
        <v>29</v>
      </c>
      <c r="W515" s="588"/>
      <c r="X515" s="588"/>
      <c r="Y515" s="588"/>
      <c r="Z515" s="230">
        <v>0.45289999999999997</v>
      </c>
      <c r="AA515" s="242" t="s">
        <v>41</v>
      </c>
      <c r="AB515" s="242"/>
      <c r="AC515" s="209">
        <v>29</v>
      </c>
      <c r="AD515" s="209"/>
      <c r="AE515" s="588"/>
      <c r="AF515" s="588"/>
      <c r="AG515" s="588">
        <v>29</v>
      </c>
      <c r="AH515" s="588"/>
      <c r="AI515" s="588"/>
      <c r="AJ515" s="588"/>
      <c r="AK515" s="588"/>
      <c r="AL515" s="230">
        <v>1</v>
      </c>
      <c r="AM515" s="242" t="s">
        <v>668</v>
      </c>
      <c r="AN515" s="209">
        <v>29</v>
      </c>
      <c r="AO515" s="209"/>
      <c r="AP515" s="588"/>
      <c r="AQ515" s="588"/>
      <c r="AR515" s="588">
        <v>29</v>
      </c>
      <c r="AS515" s="588"/>
      <c r="AT515" s="588"/>
      <c r="AU515" s="588"/>
      <c r="AV515" s="588"/>
      <c r="AW515" s="230">
        <v>1</v>
      </c>
      <c r="AX515" s="242" t="s">
        <v>668</v>
      </c>
      <c r="AY515" s="209"/>
      <c r="AZ515" s="209"/>
      <c r="BA515" s="588"/>
      <c r="BB515" s="588"/>
      <c r="BC515" s="588"/>
      <c r="BD515" s="588"/>
      <c r="BE515" s="588"/>
      <c r="BF515" s="588"/>
      <c r="BG515" s="588"/>
      <c r="BH515" s="230">
        <v>1</v>
      </c>
      <c r="BI515" s="242" t="s">
        <v>668</v>
      </c>
      <c r="BJ515" s="490"/>
    </row>
    <row r="516" spans="1:62" s="16" customFormat="1" ht="23.25" customHeight="1">
      <c r="A516" s="517"/>
      <c r="B516" s="590" t="s">
        <v>520</v>
      </c>
      <c r="C516" s="229" t="s">
        <v>808</v>
      </c>
      <c r="D516" s="229" t="s">
        <v>809</v>
      </c>
      <c r="E516" s="421" t="s">
        <v>299</v>
      </c>
      <c r="F516" s="161" t="s">
        <v>742</v>
      </c>
      <c r="G516" s="209"/>
      <c r="H516" s="209"/>
      <c r="I516" s="209"/>
      <c r="J516" s="209"/>
      <c r="K516" s="209"/>
      <c r="L516" s="588">
        <v>93</v>
      </c>
      <c r="M516" s="588"/>
      <c r="N516" s="588"/>
      <c r="O516" s="588"/>
      <c r="P516" s="588"/>
      <c r="Q516" s="230">
        <v>0</v>
      </c>
      <c r="R516" s="242" t="s">
        <v>532</v>
      </c>
      <c r="S516" s="209"/>
      <c r="T516" s="209"/>
      <c r="U516" s="588">
        <v>93</v>
      </c>
      <c r="V516" s="588"/>
      <c r="W516" s="588"/>
      <c r="X516" s="588"/>
      <c r="Y516" s="588"/>
      <c r="Z516" s="230">
        <v>0</v>
      </c>
      <c r="AA516" s="242" t="s">
        <v>532</v>
      </c>
      <c r="AB516" s="242"/>
      <c r="AC516" s="373">
        <v>93</v>
      </c>
      <c r="AD516" s="373"/>
      <c r="AE516" s="209"/>
      <c r="AF516" s="209">
        <v>93</v>
      </c>
      <c r="AG516" s="588"/>
      <c r="AH516" s="588"/>
      <c r="AI516" s="588"/>
      <c r="AJ516" s="588"/>
      <c r="AK516" s="588"/>
      <c r="AL516" s="230">
        <v>0.37869999999999998</v>
      </c>
      <c r="AM516" s="242" t="s">
        <v>41</v>
      </c>
      <c r="AN516" s="373">
        <v>93</v>
      </c>
      <c r="AO516" s="373"/>
      <c r="AP516" s="209"/>
      <c r="AQ516" s="209">
        <v>93</v>
      </c>
      <c r="AR516" s="588"/>
      <c r="AS516" s="588"/>
      <c r="AT516" s="588"/>
      <c r="AU516" s="588"/>
      <c r="AV516" s="588"/>
      <c r="AW516" s="230">
        <v>0.46789999999999998</v>
      </c>
      <c r="AX516" s="242" t="s">
        <v>41</v>
      </c>
      <c r="AY516" s="373"/>
      <c r="AZ516" s="373">
        <v>93</v>
      </c>
      <c r="BA516" s="209"/>
      <c r="BB516" s="209">
        <v>93</v>
      </c>
      <c r="BC516" s="588"/>
      <c r="BD516" s="588"/>
      <c r="BE516" s="588"/>
      <c r="BF516" s="588"/>
      <c r="BG516" s="588"/>
      <c r="BH516" s="230">
        <v>0.53559999999999997</v>
      </c>
      <c r="BI516" s="242" t="s">
        <v>41</v>
      </c>
      <c r="BJ516" s="490"/>
    </row>
    <row r="517" spans="1:62" s="16" customFormat="1" ht="23.25" customHeight="1">
      <c r="A517" s="517"/>
      <c r="B517" s="590" t="s">
        <v>520</v>
      </c>
      <c r="C517" s="421" t="s">
        <v>1092</v>
      </c>
      <c r="D517" s="229" t="s">
        <v>123</v>
      </c>
      <c r="E517" s="421" t="s">
        <v>292</v>
      </c>
      <c r="F517" s="123" t="s">
        <v>1041</v>
      </c>
      <c r="G517" s="209"/>
      <c r="H517" s="209"/>
      <c r="I517" s="209"/>
      <c r="J517" s="209"/>
      <c r="K517" s="209"/>
      <c r="L517" s="588"/>
      <c r="M517" s="588"/>
      <c r="N517" s="588"/>
      <c r="O517" s="588"/>
      <c r="P517" s="588"/>
      <c r="Q517" s="230"/>
      <c r="R517" s="242"/>
      <c r="S517" s="209"/>
      <c r="T517" s="209"/>
      <c r="U517" s="588"/>
      <c r="V517" s="588"/>
      <c r="W517" s="588"/>
      <c r="X517" s="588"/>
      <c r="Y517" s="588"/>
      <c r="Z517" s="230"/>
      <c r="AA517" s="242"/>
      <c r="AB517" s="242"/>
      <c r="AC517" s="589">
        <v>11</v>
      </c>
      <c r="AD517" s="589"/>
      <c r="AE517" s="588">
        <v>11</v>
      </c>
      <c r="AF517" s="588"/>
      <c r="AG517" s="588"/>
      <c r="AH517" s="588"/>
      <c r="AI517" s="588"/>
      <c r="AJ517" s="588"/>
      <c r="AK517" s="588"/>
      <c r="AL517" s="230">
        <v>0</v>
      </c>
      <c r="AM517" s="242" t="s">
        <v>532</v>
      </c>
      <c r="AN517" s="589">
        <v>11</v>
      </c>
      <c r="AO517" s="589"/>
      <c r="AP517" s="588"/>
      <c r="AQ517" s="588">
        <v>11</v>
      </c>
      <c r="AR517" s="588"/>
      <c r="AS517" s="588"/>
      <c r="AT517" s="588"/>
      <c r="AU517" s="588"/>
      <c r="AV517" s="588"/>
      <c r="AW517" s="230">
        <v>0.45550000000000002</v>
      </c>
      <c r="AX517" s="242" t="s">
        <v>41</v>
      </c>
      <c r="AY517" s="589">
        <v>11</v>
      </c>
      <c r="AZ517" s="589"/>
      <c r="BA517" s="588"/>
      <c r="BB517" s="588">
        <v>11</v>
      </c>
      <c r="BC517" s="588"/>
      <c r="BD517" s="588"/>
      <c r="BE517" s="588"/>
      <c r="BF517" s="588"/>
      <c r="BG517" s="588"/>
      <c r="BH517" s="230">
        <v>0.45550000000000002</v>
      </c>
      <c r="BI517" s="242" t="s">
        <v>41</v>
      </c>
      <c r="BJ517" s="490"/>
    </row>
    <row r="518" spans="1:62" s="16" customFormat="1" ht="23.25" customHeight="1">
      <c r="A518" s="517"/>
      <c r="B518" s="590" t="s">
        <v>520</v>
      </c>
      <c r="C518" s="421" t="s">
        <v>1105</v>
      </c>
      <c r="D518" s="229" t="s">
        <v>123</v>
      </c>
      <c r="E518" s="229" t="s">
        <v>1107</v>
      </c>
      <c r="F518" s="123" t="s">
        <v>1041</v>
      </c>
      <c r="G518" s="209"/>
      <c r="H518" s="209"/>
      <c r="I518" s="209"/>
      <c r="J518" s="209"/>
      <c r="K518" s="209"/>
      <c r="L518" s="588"/>
      <c r="M518" s="588"/>
      <c r="N518" s="588"/>
      <c r="O518" s="588"/>
      <c r="P518" s="588"/>
      <c r="Q518" s="230"/>
      <c r="R518" s="242"/>
      <c r="S518" s="209"/>
      <c r="T518" s="209"/>
      <c r="U518" s="588"/>
      <c r="V518" s="588"/>
      <c r="W518" s="588"/>
      <c r="X518" s="588"/>
      <c r="Y518" s="588"/>
      <c r="Z518" s="230"/>
      <c r="AA518" s="242"/>
      <c r="AB518" s="242"/>
      <c r="AC518" s="466">
        <v>21</v>
      </c>
      <c r="AD518" s="466"/>
      <c r="AE518" s="466">
        <v>21</v>
      </c>
      <c r="AF518" s="588"/>
      <c r="AG518" s="588"/>
      <c r="AH518" s="588"/>
      <c r="AI518" s="588"/>
      <c r="AJ518" s="588"/>
      <c r="AK518" s="588"/>
      <c r="AL518" s="230">
        <v>0</v>
      </c>
      <c r="AM518" s="242" t="s">
        <v>532</v>
      </c>
      <c r="AN518" s="466">
        <v>21</v>
      </c>
      <c r="AO518" s="466"/>
      <c r="AP518" s="466"/>
      <c r="AQ518" s="466">
        <v>21</v>
      </c>
      <c r="AR518" s="588"/>
      <c r="AS518" s="588"/>
      <c r="AT518" s="588"/>
      <c r="AU518" s="588"/>
      <c r="AV518" s="588"/>
      <c r="AW518" s="230">
        <v>0.21240000000000001</v>
      </c>
      <c r="AX518" s="242" t="s">
        <v>41</v>
      </c>
      <c r="AY518" s="466">
        <v>21</v>
      </c>
      <c r="AZ518" s="466"/>
      <c r="BA518" s="466"/>
      <c r="BB518" s="466">
        <v>21</v>
      </c>
      <c r="BC518" s="588"/>
      <c r="BD518" s="588"/>
      <c r="BE518" s="588"/>
      <c r="BF518" s="588"/>
      <c r="BG518" s="588"/>
      <c r="BH518" s="230">
        <v>0.45040000000000002</v>
      </c>
      <c r="BI518" s="242" t="s">
        <v>41</v>
      </c>
      <c r="BJ518" s="490"/>
    </row>
    <row r="519" spans="1:62" s="16" customFormat="1" ht="23.25" customHeight="1">
      <c r="A519" s="517"/>
      <c r="B519" s="590" t="s">
        <v>520</v>
      </c>
      <c r="C519" s="421" t="s">
        <v>1179</v>
      </c>
      <c r="D519" s="229" t="s">
        <v>295</v>
      </c>
      <c r="E519" s="229" t="s">
        <v>292</v>
      </c>
      <c r="F519" s="123" t="s">
        <v>1041</v>
      </c>
      <c r="G519" s="209"/>
      <c r="H519" s="209"/>
      <c r="I519" s="209"/>
      <c r="J519" s="209"/>
      <c r="K519" s="209"/>
      <c r="L519" s="588"/>
      <c r="M519" s="588"/>
      <c r="N519" s="588"/>
      <c r="O519" s="588"/>
      <c r="P519" s="588"/>
      <c r="Q519" s="230"/>
      <c r="R519" s="242"/>
      <c r="S519" s="209"/>
      <c r="T519" s="209"/>
      <c r="U519" s="588"/>
      <c r="V519" s="588"/>
      <c r="W519" s="588"/>
      <c r="X519" s="588"/>
      <c r="Y519" s="588"/>
      <c r="Z519" s="230"/>
      <c r="AA519" s="242"/>
      <c r="AB519" s="242"/>
      <c r="AC519" s="466">
        <v>12</v>
      </c>
      <c r="AD519" s="466"/>
      <c r="AE519" s="466">
        <v>12</v>
      </c>
      <c r="AF519" s="588"/>
      <c r="AG519" s="588"/>
      <c r="AH519" s="588"/>
      <c r="AI519" s="588"/>
      <c r="AJ519" s="588"/>
      <c r="AK519" s="588"/>
      <c r="AL519" s="230">
        <v>0</v>
      </c>
      <c r="AM519" s="242" t="s">
        <v>532</v>
      </c>
      <c r="AN519" s="466">
        <v>12</v>
      </c>
      <c r="AO519" s="466"/>
      <c r="AP519" s="466"/>
      <c r="AQ519" s="466">
        <v>12</v>
      </c>
      <c r="AR519" s="588"/>
      <c r="AS519" s="588"/>
      <c r="AT519" s="588"/>
      <c r="AU519" s="588"/>
      <c r="AV519" s="588"/>
      <c r="AW519" s="230">
        <v>0.85219999999999996</v>
      </c>
      <c r="AX519" s="242" t="s">
        <v>41</v>
      </c>
      <c r="AY519" s="466">
        <v>12</v>
      </c>
      <c r="AZ519" s="466"/>
      <c r="BA519" s="466"/>
      <c r="BB519" s="466">
        <v>12</v>
      </c>
      <c r="BC519" s="588"/>
      <c r="BD519" s="588"/>
      <c r="BE519" s="588"/>
      <c r="BF519" s="588"/>
      <c r="BG519" s="588"/>
      <c r="BH519" s="230">
        <v>0.85219999999999996</v>
      </c>
      <c r="BI519" s="242" t="s">
        <v>41</v>
      </c>
      <c r="BJ519" s="490"/>
    </row>
    <row r="520" spans="1:62" s="16" customFormat="1" ht="23.25" customHeight="1">
      <c r="A520" s="517"/>
      <c r="B520" s="590" t="s">
        <v>520</v>
      </c>
      <c r="C520" s="421" t="s">
        <v>1329</v>
      </c>
      <c r="D520" s="229" t="s">
        <v>33</v>
      </c>
      <c r="E520" s="229" t="s">
        <v>534</v>
      </c>
      <c r="F520" s="123" t="s">
        <v>1223</v>
      </c>
      <c r="G520" s="209"/>
      <c r="H520" s="209"/>
      <c r="I520" s="209"/>
      <c r="J520" s="209"/>
      <c r="K520" s="209"/>
      <c r="L520" s="588"/>
      <c r="M520" s="588"/>
      <c r="N520" s="588"/>
      <c r="O520" s="588"/>
      <c r="P520" s="588"/>
      <c r="Q520" s="230"/>
      <c r="R520" s="242"/>
      <c r="S520" s="209"/>
      <c r="T520" s="209"/>
      <c r="U520" s="588"/>
      <c r="V520" s="588"/>
      <c r="W520" s="588"/>
      <c r="X520" s="588"/>
      <c r="Y520" s="588"/>
      <c r="Z520" s="230"/>
      <c r="AA520" s="242"/>
      <c r="AB520" s="242"/>
      <c r="AC520" s="466"/>
      <c r="AD520" s="466"/>
      <c r="AE520" s="466"/>
      <c r="AF520" s="588"/>
      <c r="AG520" s="588"/>
      <c r="AH520" s="588"/>
      <c r="AI520" s="588"/>
      <c r="AJ520" s="588"/>
      <c r="AK520" s="588"/>
      <c r="AL520" s="230"/>
      <c r="AM520" s="242"/>
      <c r="AN520" s="466"/>
      <c r="AO520" s="466">
        <v>44</v>
      </c>
      <c r="AP520" s="466">
        <v>44</v>
      </c>
      <c r="AQ520" s="466"/>
      <c r="AR520" s="588"/>
      <c r="AS520" s="588"/>
      <c r="AT520" s="588"/>
      <c r="AU520" s="588"/>
      <c r="AV520" s="588"/>
      <c r="AW520" s="9">
        <v>0</v>
      </c>
      <c r="AX520" s="242" t="s">
        <v>532</v>
      </c>
      <c r="AY520" s="466">
        <v>44</v>
      </c>
      <c r="AZ520" s="466"/>
      <c r="BA520" s="466"/>
      <c r="BB520" s="466">
        <v>44</v>
      </c>
      <c r="BC520" s="588"/>
      <c r="BD520" s="588"/>
      <c r="BE520" s="588"/>
      <c r="BF520" s="588"/>
      <c r="BG520" s="588"/>
      <c r="BH520" s="9">
        <v>7.0000000000000001E-3</v>
      </c>
      <c r="BI520" s="242" t="s">
        <v>41</v>
      </c>
      <c r="BJ520" s="490"/>
    </row>
    <row r="521" spans="1:62" s="16" customFormat="1" ht="23.25" customHeight="1">
      <c r="A521" s="517"/>
      <c r="B521" s="590" t="s">
        <v>520</v>
      </c>
      <c r="C521" s="421" t="s">
        <v>1372</v>
      </c>
      <c r="D521" s="229" t="s">
        <v>9</v>
      </c>
      <c r="E521" s="229" t="s">
        <v>1211</v>
      </c>
      <c r="F521" s="123" t="s">
        <v>1352</v>
      </c>
      <c r="G521" s="209"/>
      <c r="H521" s="209"/>
      <c r="I521" s="209"/>
      <c r="J521" s="209"/>
      <c r="K521" s="209"/>
      <c r="L521" s="588"/>
      <c r="M521" s="588"/>
      <c r="N521" s="588"/>
      <c r="O521" s="588"/>
      <c r="P521" s="588"/>
      <c r="Q521" s="230"/>
      <c r="R521" s="242"/>
      <c r="S521" s="209"/>
      <c r="T521" s="209"/>
      <c r="U521" s="588"/>
      <c r="V521" s="588"/>
      <c r="W521" s="588"/>
      <c r="X521" s="588"/>
      <c r="Y521" s="588"/>
      <c r="Z521" s="230"/>
      <c r="AA521" s="242"/>
      <c r="AB521" s="242"/>
      <c r="AC521" s="466"/>
      <c r="AD521" s="466"/>
      <c r="AE521" s="466"/>
      <c r="AF521" s="588"/>
      <c r="AG521" s="588"/>
      <c r="AH521" s="588"/>
      <c r="AI521" s="588"/>
      <c r="AJ521" s="588"/>
      <c r="AK521" s="588"/>
      <c r="AL521" s="230"/>
      <c r="AM521" s="242"/>
      <c r="AN521" s="466"/>
      <c r="AO521" s="466"/>
      <c r="AP521" s="466"/>
      <c r="AQ521" s="466"/>
      <c r="AR521" s="588"/>
      <c r="AS521" s="588"/>
      <c r="AT521" s="588"/>
      <c r="AU521" s="588"/>
      <c r="AV521" s="588"/>
      <c r="AW521" s="9"/>
      <c r="AX521" s="242"/>
      <c r="AY521" s="466"/>
      <c r="AZ521" s="466">
        <v>64</v>
      </c>
      <c r="BA521" s="466">
        <v>64</v>
      </c>
      <c r="BB521" s="466"/>
      <c r="BC521" s="588"/>
      <c r="BD521" s="588"/>
      <c r="BE521" s="588"/>
      <c r="BF521" s="588"/>
      <c r="BG521" s="588"/>
      <c r="BH521" s="9">
        <v>0</v>
      </c>
      <c r="BI521" s="242" t="s">
        <v>532</v>
      </c>
      <c r="BJ521" s="490"/>
    </row>
    <row r="522" spans="1:62" s="16" customFormat="1" ht="23.25" customHeight="1">
      <c r="A522" s="517"/>
      <c r="B522" s="590" t="s">
        <v>520</v>
      </c>
      <c r="C522" s="620" t="s">
        <v>1374</v>
      </c>
      <c r="D522" s="229" t="s">
        <v>163</v>
      </c>
      <c r="E522" s="229" t="s">
        <v>1373</v>
      </c>
      <c r="F522" s="123" t="s">
        <v>1352</v>
      </c>
      <c r="G522" s="209"/>
      <c r="H522" s="209"/>
      <c r="I522" s="209"/>
      <c r="J522" s="209"/>
      <c r="K522" s="209"/>
      <c r="L522" s="588"/>
      <c r="M522" s="588"/>
      <c r="N522" s="588"/>
      <c r="O522" s="588"/>
      <c r="P522" s="588"/>
      <c r="Q522" s="230"/>
      <c r="R522" s="242"/>
      <c r="S522" s="209"/>
      <c r="T522" s="209"/>
      <c r="U522" s="588"/>
      <c r="V522" s="588"/>
      <c r="W522" s="588"/>
      <c r="X522" s="588"/>
      <c r="Y522" s="588"/>
      <c r="Z522" s="230"/>
      <c r="AA522" s="242"/>
      <c r="AB522" s="242"/>
      <c r="AC522" s="466"/>
      <c r="AD522" s="466"/>
      <c r="AE522" s="466"/>
      <c r="AF522" s="588"/>
      <c r="AG522" s="588"/>
      <c r="AH522" s="588"/>
      <c r="AI522" s="588"/>
      <c r="AJ522" s="588"/>
      <c r="AK522" s="588"/>
      <c r="AL522" s="230"/>
      <c r="AM522" s="242"/>
      <c r="AN522" s="466"/>
      <c r="AO522" s="466"/>
      <c r="AP522" s="466"/>
      <c r="AQ522" s="466"/>
      <c r="AR522" s="588"/>
      <c r="AS522" s="588"/>
      <c r="AT522" s="588"/>
      <c r="AU522" s="588"/>
      <c r="AV522" s="588"/>
      <c r="AW522" s="9"/>
      <c r="AX522" s="242"/>
      <c r="AY522" s="466"/>
      <c r="AZ522" s="466">
        <v>5</v>
      </c>
      <c r="BA522" s="466">
        <v>5</v>
      </c>
      <c r="BB522" s="466"/>
      <c r="BC522" s="588"/>
      <c r="BD522" s="588"/>
      <c r="BE522" s="588"/>
      <c r="BF522" s="588"/>
      <c r="BG522" s="588"/>
      <c r="BH522" s="9">
        <v>0</v>
      </c>
      <c r="BI522" s="242" t="s">
        <v>532</v>
      </c>
      <c r="BJ522" s="490"/>
    </row>
    <row r="523" spans="1:62" s="16" customFormat="1" ht="23.25" customHeight="1">
      <c r="A523" s="517"/>
      <c r="B523" s="590" t="s">
        <v>520</v>
      </c>
      <c r="C523" s="620" t="s">
        <v>1375</v>
      </c>
      <c r="D523" s="229" t="s">
        <v>163</v>
      </c>
      <c r="E523" s="229" t="s">
        <v>1373</v>
      </c>
      <c r="F523" s="123" t="s">
        <v>1352</v>
      </c>
      <c r="G523" s="209"/>
      <c r="H523" s="209"/>
      <c r="I523" s="209"/>
      <c r="J523" s="209"/>
      <c r="K523" s="209"/>
      <c r="L523" s="588"/>
      <c r="M523" s="588"/>
      <c r="N523" s="588"/>
      <c r="O523" s="588"/>
      <c r="P523" s="588"/>
      <c r="Q523" s="230"/>
      <c r="R523" s="242"/>
      <c r="S523" s="209"/>
      <c r="T523" s="209"/>
      <c r="U523" s="588"/>
      <c r="V523" s="588"/>
      <c r="W523" s="588"/>
      <c r="X523" s="588"/>
      <c r="Y523" s="588"/>
      <c r="Z523" s="230"/>
      <c r="AA523" s="242"/>
      <c r="AB523" s="242"/>
      <c r="AC523" s="466"/>
      <c r="AD523" s="466"/>
      <c r="AE523" s="466"/>
      <c r="AF523" s="588"/>
      <c r="AG523" s="588"/>
      <c r="AH523" s="588"/>
      <c r="AI523" s="588"/>
      <c r="AJ523" s="588"/>
      <c r="AK523" s="588"/>
      <c r="AL523" s="230"/>
      <c r="AM523" s="242"/>
      <c r="AN523" s="466"/>
      <c r="AO523" s="466"/>
      <c r="AP523" s="466"/>
      <c r="AQ523" s="466"/>
      <c r="AR523" s="588"/>
      <c r="AS523" s="588"/>
      <c r="AT523" s="588"/>
      <c r="AU523" s="588"/>
      <c r="AV523" s="588"/>
      <c r="AW523" s="9"/>
      <c r="AX523" s="242"/>
      <c r="AY523" s="466"/>
      <c r="AZ523" s="466">
        <v>22</v>
      </c>
      <c r="BA523" s="466">
        <v>22</v>
      </c>
      <c r="BB523" s="466"/>
      <c r="BC523" s="588"/>
      <c r="BD523" s="588"/>
      <c r="BE523" s="588"/>
      <c r="BF523" s="588"/>
      <c r="BG523" s="588"/>
      <c r="BH523" s="9">
        <v>0</v>
      </c>
      <c r="BI523" s="242" t="s">
        <v>532</v>
      </c>
      <c r="BJ523" s="490"/>
    </row>
    <row r="524" spans="1:62" s="16" customFormat="1" ht="18" customHeight="1">
      <c r="A524" s="517"/>
      <c r="B524" s="523" t="s">
        <v>521</v>
      </c>
      <c r="C524" s="523"/>
      <c r="D524" s="523"/>
      <c r="E524" s="523"/>
      <c r="F524" s="540"/>
      <c r="G524" s="53">
        <f>SUM(G525:G543)</f>
        <v>32</v>
      </c>
      <c r="H524" s="53">
        <f>SUM(H525:H543)</f>
        <v>647</v>
      </c>
      <c r="I524" s="52"/>
      <c r="J524" s="257"/>
      <c r="K524" s="53">
        <f t="shared" ref="K524:P524" si="52">SUM(K525:K558)</f>
        <v>741</v>
      </c>
      <c r="L524" s="53">
        <f t="shared" si="52"/>
        <v>699</v>
      </c>
      <c r="M524" s="53">
        <f t="shared" si="52"/>
        <v>460</v>
      </c>
      <c r="N524" s="53">
        <f t="shared" si="52"/>
        <v>377</v>
      </c>
      <c r="O524" s="53">
        <f t="shared" si="52"/>
        <v>0</v>
      </c>
      <c r="P524" s="53">
        <f t="shared" si="52"/>
        <v>0</v>
      </c>
      <c r="Q524" s="52"/>
      <c r="R524" s="257"/>
      <c r="S524" s="53">
        <f>SUM(S525:S558)</f>
        <v>0</v>
      </c>
      <c r="T524" s="53">
        <f t="shared" ref="T524:Y524" si="53">SUM(T525:T558)</f>
        <v>0</v>
      </c>
      <c r="U524" s="53">
        <f t="shared" si="53"/>
        <v>692</v>
      </c>
      <c r="V524" s="53">
        <f t="shared" si="53"/>
        <v>460</v>
      </c>
      <c r="W524" s="53">
        <f t="shared" si="53"/>
        <v>0</v>
      </c>
      <c r="X524" s="53">
        <f t="shared" si="53"/>
        <v>0</v>
      </c>
      <c r="Y524" s="53">
        <f t="shared" si="53"/>
        <v>7</v>
      </c>
      <c r="Z524" s="52"/>
      <c r="AA524" s="257"/>
      <c r="AB524" s="257"/>
      <c r="AC524" s="53">
        <f>SUM(AC525:AC560)</f>
        <v>1245</v>
      </c>
      <c r="AD524" s="53">
        <f>SUM(AD525:AD560)</f>
        <v>0</v>
      </c>
      <c r="AE524" s="53">
        <f t="shared" ref="AE524:AK524" si="54">SUM(AE525:AE560)</f>
        <v>289</v>
      </c>
      <c r="AF524" s="53">
        <f t="shared" si="54"/>
        <v>739</v>
      </c>
      <c r="AG524" s="53">
        <f t="shared" si="54"/>
        <v>217</v>
      </c>
      <c r="AH524" s="53">
        <f t="shared" si="54"/>
        <v>0</v>
      </c>
      <c r="AI524" s="53">
        <f t="shared" si="54"/>
        <v>0</v>
      </c>
      <c r="AJ524" s="53">
        <f t="shared" si="54"/>
        <v>0</v>
      </c>
      <c r="AK524" s="53">
        <f t="shared" si="54"/>
        <v>7</v>
      </c>
      <c r="AL524" s="52"/>
      <c r="AM524" s="257"/>
      <c r="AN524" s="53">
        <f>SUM(AN525:AN563)</f>
        <v>1245</v>
      </c>
      <c r="AO524" s="53">
        <f t="shared" ref="AO524:AV524" si="55">SUM(AO525:AO563)</f>
        <v>248</v>
      </c>
      <c r="AP524" s="53">
        <f t="shared" si="55"/>
        <v>176</v>
      </c>
      <c r="AQ524" s="53">
        <f t="shared" si="55"/>
        <v>648</v>
      </c>
      <c r="AR524" s="53">
        <f t="shared" si="55"/>
        <v>496</v>
      </c>
      <c r="AS524" s="53">
        <f t="shared" si="55"/>
        <v>0</v>
      </c>
      <c r="AT524" s="53">
        <f t="shared" si="55"/>
        <v>58</v>
      </c>
      <c r="AU524" s="53">
        <f t="shared" si="55"/>
        <v>115</v>
      </c>
      <c r="AV524" s="53">
        <f t="shared" si="55"/>
        <v>0</v>
      </c>
      <c r="AW524" s="52"/>
      <c r="AX524" s="257"/>
      <c r="AY524" s="53">
        <f>SUM(AY525:AY567)</f>
        <v>340</v>
      </c>
      <c r="AZ524" s="53">
        <f t="shared" ref="AZ524:BF524" si="56">SUM(AZ525:AZ567)</f>
        <v>739</v>
      </c>
      <c r="BA524" s="53">
        <f t="shared" si="56"/>
        <v>220</v>
      </c>
      <c r="BB524" s="53">
        <f t="shared" si="56"/>
        <v>429</v>
      </c>
      <c r="BC524" s="53">
        <f t="shared" si="56"/>
        <v>101</v>
      </c>
      <c r="BD524" s="53">
        <f t="shared" si="56"/>
        <v>0</v>
      </c>
      <c r="BE524" s="53">
        <f t="shared" si="56"/>
        <v>58</v>
      </c>
      <c r="BF524" s="53">
        <f t="shared" si="56"/>
        <v>271</v>
      </c>
      <c r="BG524" s="53">
        <f>SUM(BG525:BG563)</f>
        <v>0</v>
      </c>
      <c r="BH524" s="52"/>
      <c r="BI524" s="257"/>
      <c r="BJ524" s="490"/>
    </row>
    <row r="525" spans="1:62" s="16" customFormat="1" ht="22.5">
      <c r="A525" s="517">
        <v>610</v>
      </c>
      <c r="B525" s="590" t="s">
        <v>521</v>
      </c>
      <c r="C525" s="95" t="s">
        <v>301</v>
      </c>
      <c r="D525" s="7" t="s">
        <v>554</v>
      </c>
      <c r="E525" s="7" t="s">
        <v>559</v>
      </c>
      <c r="F525" s="123" t="s">
        <v>704</v>
      </c>
      <c r="G525" s="588"/>
      <c r="H525" s="588">
        <v>45</v>
      </c>
      <c r="I525" s="9">
        <v>0</v>
      </c>
      <c r="J525" s="242" t="s">
        <v>532</v>
      </c>
      <c r="K525" s="588">
        <v>45</v>
      </c>
      <c r="L525" s="588"/>
      <c r="M525" s="588">
        <v>45</v>
      </c>
      <c r="N525" s="588"/>
      <c r="O525" s="588"/>
      <c r="P525" s="588"/>
      <c r="Q525" s="9">
        <v>0.50419999999999998</v>
      </c>
      <c r="R525" s="242" t="s">
        <v>41</v>
      </c>
      <c r="S525" s="588"/>
      <c r="T525" s="588"/>
      <c r="U525" s="588"/>
      <c r="V525" s="588">
        <v>45</v>
      </c>
      <c r="W525" s="588"/>
      <c r="X525" s="588"/>
      <c r="Y525" s="588"/>
      <c r="Z525" s="9">
        <v>0.50419999999999998</v>
      </c>
      <c r="AA525" s="242" t="s">
        <v>41</v>
      </c>
      <c r="AB525" s="242"/>
      <c r="AC525" s="588">
        <v>45</v>
      </c>
      <c r="AD525" s="588"/>
      <c r="AE525" s="588"/>
      <c r="AF525" s="588">
        <v>45</v>
      </c>
      <c r="AG525" s="588"/>
      <c r="AH525" s="588"/>
      <c r="AI525" s="588"/>
      <c r="AJ525" s="588"/>
      <c r="AK525" s="9"/>
      <c r="AL525" s="9">
        <v>0.87849999999999995</v>
      </c>
      <c r="AM525" s="242" t="s">
        <v>41</v>
      </c>
      <c r="AN525" s="588">
        <v>45</v>
      </c>
      <c r="AO525" s="588"/>
      <c r="AP525" s="588"/>
      <c r="AQ525" s="588">
        <v>45</v>
      </c>
      <c r="AR525" s="588"/>
      <c r="AS525" s="588"/>
      <c r="AT525" s="588"/>
      <c r="AU525" s="588"/>
      <c r="AV525" s="588"/>
      <c r="AW525" s="9">
        <v>0.88739999999999997</v>
      </c>
      <c r="AX525" s="242" t="s">
        <v>41</v>
      </c>
      <c r="AY525" s="588"/>
      <c r="AZ525" s="588">
        <v>45</v>
      </c>
      <c r="BA525" s="588"/>
      <c r="BB525" s="588">
        <v>45</v>
      </c>
      <c r="BC525" s="588"/>
      <c r="BD525" s="588"/>
      <c r="BE525" s="588"/>
      <c r="BF525" s="588"/>
      <c r="BG525" s="588"/>
      <c r="BH525" s="9">
        <v>0.9</v>
      </c>
      <c r="BI525" s="242" t="s">
        <v>41</v>
      </c>
      <c r="BJ525" s="490"/>
    </row>
    <row r="526" spans="1:62" s="16" customFormat="1" ht="22.5">
      <c r="A526" s="517"/>
      <c r="B526" s="590" t="s">
        <v>521</v>
      </c>
      <c r="C526" s="95" t="s">
        <v>301</v>
      </c>
      <c r="D526" s="7" t="s">
        <v>554</v>
      </c>
      <c r="E526" s="7" t="s">
        <v>559</v>
      </c>
      <c r="F526" s="123" t="s">
        <v>704</v>
      </c>
      <c r="G526" s="588"/>
      <c r="H526" s="588">
        <v>4</v>
      </c>
      <c r="I526" s="9">
        <v>0</v>
      </c>
      <c r="J526" s="242" t="s">
        <v>532</v>
      </c>
      <c r="K526" s="588">
        <v>4</v>
      </c>
      <c r="L526" s="588">
        <v>4</v>
      </c>
      <c r="M526" s="588"/>
      <c r="N526" s="588"/>
      <c r="O526" s="588"/>
      <c r="P526" s="588"/>
      <c r="Q526" s="9">
        <v>0</v>
      </c>
      <c r="R526" s="242" t="s">
        <v>532</v>
      </c>
      <c r="S526" s="588"/>
      <c r="T526" s="588"/>
      <c r="U526" s="588">
        <v>4</v>
      </c>
      <c r="V526" s="588"/>
      <c r="W526" s="588"/>
      <c r="X526" s="588"/>
      <c r="Y526" s="588"/>
      <c r="Z526" s="9">
        <v>0</v>
      </c>
      <c r="AA526" s="242" t="s">
        <v>532</v>
      </c>
      <c r="AB526" s="242"/>
      <c r="AC526" s="588">
        <v>4</v>
      </c>
      <c r="AD526" s="588"/>
      <c r="AE526" s="588"/>
      <c r="AF526" s="588">
        <v>4</v>
      </c>
      <c r="AG526" s="588"/>
      <c r="AH526" s="588"/>
      <c r="AI526" s="588"/>
      <c r="AJ526" s="588"/>
      <c r="AK526" s="9"/>
      <c r="AL526" s="9">
        <v>0</v>
      </c>
      <c r="AM526" s="242" t="s">
        <v>41</v>
      </c>
      <c r="AN526" s="588">
        <v>4</v>
      </c>
      <c r="AO526" s="588"/>
      <c r="AP526" s="588"/>
      <c r="AQ526" s="588">
        <v>4</v>
      </c>
      <c r="AR526" s="588"/>
      <c r="AS526" s="588"/>
      <c r="AT526" s="588"/>
      <c r="AU526" s="588"/>
      <c r="AV526" s="588"/>
      <c r="AW526" s="9">
        <v>0.88739999999999997</v>
      </c>
      <c r="AX526" s="242" t="s">
        <v>41</v>
      </c>
      <c r="AY526" s="588"/>
      <c r="AZ526" s="588">
        <v>4</v>
      </c>
      <c r="BA526" s="588">
        <v>4</v>
      </c>
      <c r="BB526" s="588"/>
      <c r="BC526" s="588"/>
      <c r="BD526" s="588"/>
      <c r="BE526" s="588"/>
      <c r="BF526" s="588"/>
      <c r="BG526" s="588"/>
      <c r="BH526" s="230">
        <v>0</v>
      </c>
      <c r="BI526" s="242" t="s">
        <v>532</v>
      </c>
      <c r="BJ526" s="490" t="s">
        <v>1342</v>
      </c>
    </row>
    <row r="527" spans="1:62" s="16" customFormat="1" ht="4.5" hidden="1" customHeight="1">
      <c r="A527" s="517">
        <v>517</v>
      </c>
      <c r="B527" s="590" t="s">
        <v>521</v>
      </c>
      <c r="C527" s="7" t="s">
        <v>302</v>
      </c>
      <c r="D527" s="95" t="s">
        <v>33</v>
      </c>
      <c r="E527" s="95" t="s">
        <v>303</v>
      </c>
      <c r="F527" s="123" t="s">
        <v>705</v>
      </c>
      <c r="G527" s="588"/>
      <c r="H527" s="588">
        <v>144</v>
      </c>
      <c r="I527" s="9">
        <v>0.62749999999999995</v>
      </c>
      <c r="J527" s="242" t="s">
        <v>41</v>
      </c>
      <c r="K527" s="588">
        <v>144</v>
      </c>
      <c r="L527" s="588"/>
      <c r="M527" s="588"/>
      <c r="N527" s="588">
        <v>144</v>
      </c>
      <c r="O527" s="588"/>
      <c r="P527" s="588"/>
      <c r="Q527" s="9">
        <v>1</v>
      </c>
      <c r="R527" s="242" t="s">
        <v>668</v>
      </c>
      <c r="S527" s="588"/>
      <c r="T527" s="588"/>
      <c r="U527" s="588"/>
      <c r="V527" s="588"/>
      <c r="W527" s="588"/>
      <c r="X527" s="588"/>
      <c r="Y527" s="588"/>
      <c r="Z527" s="9">
        <v>1</v>
      </c>
      <c r="AA527" s="242" t="s">
        <v>668</v>
      </c>
      <c r="AB527" s="242"/>
      <c r="AC527" s="588"/>
      <c r="AD527" s="588"/>
      <c r="AE527" s="588"/>
      <c r="AF527" s="588"/>
      <c r="AG527" s="588"/>
      <c r="AH527" s="588"/>
      <c r="AI527" s="588"/>
      <c r="AJ527" s="588"/>
      <c r="AK527" s="588"/>
      <c r="AL527" s="9">
        <v>1</v>
      </c>
      <c r="AM527" s="242" t="s">
        <v>668</v>
      </c>
      <c r="AN527" s="588"/>
      <c r="AO527" s="588"/>
      <c r="AP527" s="588"/>
      <c r="AQ527" s="588"/>
      <c r="AR527" s="588"/>
      <c r="AS527" s="588"/>
      <c r="AT527" s="588"/>
      <c r="AU527" s="588"/>
      <c r="AV527" s="588"/>
      <c r="AW527" s="9">
        <v>1</v>
      </c>
      <c r="AX527" s="242" t="s">
        <v>668</v>
      </c>
      <c r="AY527" s="588"/>
      <c r="AZ527" s="588"/>
      <c r="BA527" s="588"/>
      <c r="BB527" s="588"/>
      <c r="BC527" s="588"/>
      <c r="BD527" s="588"/>
      <c r="BE527" s="588"/>
      <c r="BF527" s="588"/>
      <c r="BG527" s="588"/>
      <c r="BH527" s="9">
        <v>1</v>
      </c>
      <c r="BI527" s="242" t="s">
        <v>668</v>
      </c>
      <c r="BJ527" s="490"/>
    </row>
    <row r="528" spans="1:62" s="16" customFormat="1" ht="4.5" hidden="1" customHeight="1">
      <c r="A528" s="517"/>
      <c r="B528" s="590" t="s">
        <v>521</v>
      </c>
      <c r="C528" s="7" t="s">
        <v>302</v>
      </c>
      <c r="D528" s="95" t="s">
        <v>33</v>
      </c>
      <c r="E528" s="95" t="s">
        <v>303</v>
      </c>
      <c r="F528" s="123" t="s">
        <v>705</v>
      </c>
      <c r="G528" s="588"/>
      <c r="H528" s="588">
        <v>7</v>
      </c>
      <c r="I528" s="9">
        <v>0</v>
      </c>
      <c r="J528" s="242" t="s">
        <v>532</v>
      </c>
      <c r="K528" s="588">
        <v>7</v>
      </c>
      <c r="L528" s="588">
        <v>7</v>
      </c>
      <c r="M528" s="588"/>
      <c r="N528" s="588"/>
      <c r="O528" s="588"/>
      <c r="P528" s="588"/>
      <c r="Q528" s="9">
        <v>0</v>
      </c>
      <c r="R528" s="242" t="s">
        <v>532</v>
      </c>
      <c r="S528" s="588"/>
      <c r="T528" s="588"/>
      <c r="U528" s="25">
        <f>7-7</f>
        <v>0</v>
      </c>
      <c r="V528" s="588"/>
      <c r="W528" s="588"/>
      <c r="X528" s="588"/>
      <c r="Y528" s="25">
        <v>7</v>
      </c>
      <c r="Z528" s="9">
        <v>0</v>
      </c>
      <c r="AA528" s="242" t="s">
        <v>532</v>
      </c>
      <c r="AB528" s="242"/>
      <c r="AC528" s="588"/>
      <c r="AD528" s="588"/>
      <c r="AE528" s="588">
        <f>7-7</f>
        <v>0</v>
      </c>
      <c r="AF528" s="588"/>
      <c r="AG528" s="588"/>
      <c r="AH528" s="588"/>
      <c r="AI528" s="588"/>
      <c r="AJ528" s="588"/>
      <c r="AK528" s="588">
        <v>7</v>
      </c>
      <c r="AL528" s="9">
        <v>0</v>
      </c>
      <c r="AM528" s="242" t="s">
        <v>532</v>
      </c>
      <c r="AN528" s="588"/>
      <c r="AO528" s="588"/>
      <c r="AP528" s="588">
        <f>7-7</f>
        <v>0</v>
      </c>
      <c r="AQ528" s="588"/>
      <c r="AR528" s="588"/>
      <c r="AS528" s="588"/>
      <c r="AT528" s="588"/>
      <c r="AU528" s="588"/>
      <c r="AV528" s="588"/>
      <c r="AW528" s="9">
        <v>0</v>
      </c>
      <c r="AX528" s="242" t="s">
        <v>532</v>
      </c>
      <c r="AY528" s="588"/>
      <c r="AZ528" s="588"/>
      <c r="BA528" s="588">
        <f>7-7</f>
        <v>0</v>
      </c>
      <c r="BB528" s="588"/>
      <c r="BC528" s="588"/>
      <c r="BD528" s="588"/>
      <c r="BE528" s="588"/>
      <c r="BF528" s="588"/>
      <c r="BG528" s="588"/>
      <c r="BH528" s="9">
        <v>0</v>
      </c>
      <c r="BI528" s="242" t="s">
        <v>532</v>
      </c>
      <c r="BJ528" s="490"/>
    </row>
    <row r="529" spans="1:62" s="16" customFormat="1" ht="4.5" hidden="1" customHeight="1">
      <c r="A529" s="517">
        <v>951</v>
      </c>
      <c r="B529" s="590" t="s">
        <v>521</v>
      </c>
      <c r="C529" s="7" t="s">
        <v>304</v>
      </c>
      <c r="D529" s="95" t="s">
        <v>171</v>
      </c>
      <c r="E529" s="95" t="s">
        <v>303</v>
      </c>
      <c r="F529" s="123" t="s">
        <v>706</v>
      </c>
      <c r="G529" s="588" t="s">
        <v>0</v>
      </c>
      <c r="H529" s="588">
        <f>100-6</f>
        <v>94</v>
      </c>
      <c r="I529" s="9">
        <v>0</v>
      </c>
      <c r="J529" s="242" t="s">
        <v>532</v>
      </c>
      <c r="K529" s="588">
        <f>100-6</f>
        <v>94</v>
      </c>
      <c r="L529" s="588"/>
      <c r="M529" s="588"/>
      <c r="N529" s="588">
        <v>42</v>
      </c>
      <c r="O529" s="588"/>
      <c r="P529" s="588"/>
      <c r="Q529" s="9">
        <v>1</v>
      </c>
      <c r="R529" s="242" t="s">
        <v>668</v>
      </c>
      <c r="S529" s="588"/>
      <c r="T529" s="588"/>
      <c r="U529" s="588"/>
      <c r="V529" s="588"/>
      <c r="W529" s="588"/>
      <c r="X529" s="588"/>
      <c r="Y529" s="588"/>
      <c r="Z529" s="9">
        <v>1</v>
      </c>
      <c r="AA529" s="242" t="s">
        <v>668</v>
      </c>
      <c r="AB529" s="242"/>
      <c r="AC529" s="588"/>
      <c r="AD529" s="588"/>
      <c r="AE529" s="588"/>
      <c r="AF529" s="588"/>
      <c r="AG529" s="588"/>
      <c r="AH529" s="588"/>
      <c r="AI529" s="588"/>
      <c r="AJ529" s="588"/>
      <c r="AK529" s="588"/>
      <c r="AL529" s="9">
        <v>1</v>
      </c>
      <c r="AM529" s="242" t="s">
        <v>668</v>
      </c>
      <c r="AN529" s="588"/>
      <c r="AO529" s="588"/>
      <c r="AP529" s="588"/>
      <c r="AQ529" s="588"/>
      <c r="AR529" s="588"/>
      <c r="AS529" s="588"/>
      <c r="AT529" s="588"/>
      <c r="AU529" s="588"/>
      <c r="AV529" s="588"/>
      <c r="AW529" s="9">
        <v>1</v>
      </c>
      <c r="AX529" s="242" t="s">
        <v>668</v>
      </c>
      <c r="AY529" s="588"/>
      <c r="AZ529" s="588"/>
      <c r="BA529" s="588"/>
      <c r="BB529" s="588"/>
      <c r="BC529" s="588"/>
      <c r="BD529" s="588"/>
      <c r="BE529" s="588"/>
      <c r="BF529" s="588"/>
      <c r="BG529" s="588"/>
      <c r="BH529" s="9">
        <v>1</v>
      </c>
      <c r="BI529" s="242" t="s">
        <v>668</v>
      </c>
      <c r="BJ529" s="490" t="s">
        <v>1127</v>
      </c>
    </row>
    <row r="530" spans="1:62" s="16" customFormat="1" ht="30.75" customHeight="1">
      <c r="A530" s="517"/>
      <c r="B530" s="590" t="s">
        <v>521</v>
      </c>
      <c r="C530" s="7" t="s">
        <v>304</v>
      </c>
      <c r="D530" s="95" t="s">
        <v>171</v>
      </c>
      <c r="E530" s="95" t="s">
        <v>303</v>
      </c>
      <c r="F530" s="123" t="s">
        <v>706</v>
      </c>
      <c r="G530" s="588"/>
      <c r="H530" s="588"/>
      <c r="I530" s="9"/>
      <c r="J530" s="242"/>
      <c r="K530" s="588"/>
      <c r="L530" s="588"/>
      <c r="M530" s="588">
        <v>52</v>
      </c>
      <c r="N530" s="588"/>
      <c r="O530" s="588"/>
      <c r="P530" s="588"/>
      <c r="Q530" s="9">
        <v>0.44679999999999997</v>
      </c>
      <c r="R530" s="242" t="s">
        <v>41</v>
      </c>
      <c r="S530" s="588"/>
      <c r="T530" s="588"/>
      <c r="U530" s="588"/>
      <c r="V530" s="588">
        <v>52</v>
      </c>
      <c r="W530" s="588"/>
      <c r="X530" s="588"/>
      <c r="Y530" s="588"/>
      <c r="Z530" s="9">
        <v>0.44679999999999997</v>
      </c>
      <c r="AA530" s="242" t="s">
        <v>41</v>
      </c>
      <c r="AB530" s="242"/>
      <c r="AC530" s="588">
        <v>52</v>
      </c>
      <c r="AD530" s="588"/>
      <c r="AE530" s="588"/>
      <c r="AF530" s="588">
        <v>52</v>
      </c>
      <c r="AG530" s="588"/>
      <c r="AH530" s="588"/>
      <c r="AI530" s="588"/>
      <c r="AJ530" s="588"/>
      <c r="AK530" s="588"/>
      <c r="AL530" s="9">
        <v>0.44679999999999997</v>
      </c>
      <c r="AM530" s="242" t="s">
        <v>41</v>
      </c>
      <c r="AN530" s="588">
        <v>52</v>
      </c>
      <c r="AO530" s="588"/>
      <c r="AP530" s="588"/>
      <c r="AQ530" s="588"/>
      <c r="AR530" s="588"/>
      <c r="AS530" s="588"/>
      <c r="AT530" s="588">
        <v>52</v>
      </c>
      <c r="AU530" s="588"/>
      <c r="AV530" s="588"/>
      <c r="AW530" s="9">
        <v>0.44679999999999997</v>
      </c>
      <c r="AX530" s="242" t="s">
        <v>1010</v>
      </c>
      <c r="AY530" s="588"/>
      <c r="AZ530" s="588">
        <v>52</v>
      </c>
      <c r="BA530" s="588"/>
      <c r="BB530" s="588"/>
      <c r="BC530" s="588"/>
      <c r="BD530" s="588"/>
      <c r="BE530" s="588">
        <v>52</v>
      </c>
      <c r="BF530" s="588"/>
      <c r="BG530" s="588"/>
      <c r="BH530" s="9">
        <v>0.44679999999999997</v>
      </c>
      <c r="BI530" s="242" t="s">
        <v>1010</v>
      </c>
      <c r="BJ530" s="490" t="s">
        <v>1234</v>
      </c>
    </row>
    <row r="531" spans="1:62" s="16" customFormat="1" ht="20.25" customHeight="1">
      <c r="A531" s="517"/>
      <c r="B531" s="590" t="s">
        <v>521</v>
      </c>
      <c r="C531" s="7" t="s">
        <v>304</v>
      </c>
      <c r="D531" s="95" t="s">
        <v>171</v>
      </c>
      <c r="E531" s="95" t="s">
        <v>303</v>
      </c>
      <c r="F531" s="123" t="s">
        <v>706</v>
      </c>
      <c r="G531" s="588" t="s">
        <v>0</v>
      </c>
      <c r="H531" s="588">
        <v>6</v>
      </c>
      <c r="I531" s="9">
        <v>0</v>
      </c>
      <c r="J531" s="242" t="s">
        <v>532</v>
      </c>
      <c r="K531" s="588">
        <v>6</v>
      </c>
      <c r="L531" s="588">
        <v>6</v>
      </c>
      <c r="M531" s="588"/>
      <c r="N531" s="588"/>
      <c r="O531" s="588"/>
      <c r="P531" s="588"/>
      <c r="Q531" s="9">
        <v>0</v>
      </c>
      <c r="R531" s="242" t="s">
        <v>532</v>
      </c>
      <c r="S531" s="588"/>
      <c r="T531" s="588"/>
      <c r="U531" s="588">
        <v>6</v>
      </c>
      <c r="V531" s="588"/>
      <c r="W531" s="588"/>
      <c r="X531" s="588"/>
      <c r="Y531" s="588"/>
      <c r="Z531" s="9">
        <v>0</v>
      </c>
      <c r="AA531" s="242" t="s">
        <v>532</v>
      </c>
      <c r="AB531" s="242"/>
      <c r="AC531" s="588">
        <v>6</v>
      </c>
      <c r="AD531" s="588"/>
      <c r="AE531" s="588">
        <v>6</v>
      </c>
      <c r="AF531" s="588"/>
      <c r="AG531" s="588"/>
      <c r="AH531" s="588"/>
      <c r="AI531" s="588"/>
      <c r="AJ531" s="588"/>
      <c r="AK531" s="588"/>
      <c r="AL531" s="9">
        <v>0</v>
      </c>
      <c r="AM531" s="242" t="s">
        <v>532</v>
      </c>
      <c r="AN531" s="588">
        <v>6</v>
      </c>
      <c r="AO531" s="588"/>
      <c r="AP531" s="588"/>
      <c r="AQ531" s="588"/>
      <c r="AR531" s="588"/>
      <c r="AS531" s="588"/>
      <c r="AT531" s="588">
        <v>6</v>
      </c>
      <c r="AU531" s="588"/>
      <c r="AV531" s="588"/>
      <c r="AW531" s="9">
        <v>0</v>
      </c>
      <c r="AX531" s="242" t="s">
        <v>1010</v>
      </c>
      <c r="AY531" s="588"/>
      <c r="AZ531" s="588">
        <v>6</v>
      </c>
      <c r="BA531" s="588"/>
      <c r="BB531" s="588"/>
      <c r="BC531" s="588"/>
      <c r="BD531" s="588"/>
      <c r="BE531" s="588">
        <v>6</v>
      </c>
      <c r="BF531" s="588"/>
      <c r="BG531" s="588"/>
      <c r="BH531" s="9">
        <v>0.44679999999999997</v>
      </c>
      <c r="BI531" s="242" t="s">
        <v>1010</v>
      </c>
      <c r="BJ531" s="490" t="s">
        <v>1234</v>
      </c>
    </row>
    <row r="532" spans="1:62" s="16" customFormat="1" ht="4.5" hidden="1" customHeight="1">
      <c r="A532" s="517">
        <v>958</v>
      </c>
      <c r="B532" s="590" t="s">
        <v>521</v>
      </c>
      <c r="C532" s="7" t="s">
        <v>305</v>
      </c>
      <c r="D532" s="95" t="s">
        <v>70</v>
      </c>
      <c r="E532" s="95" t="s">
        <v>306</v>
      </c>
      <c r="F532" s="123" t="s">
        <v>706</v>
      </c>
      <c r="G532" s="588" t="s">
        <v>0</v>
      </c>
      <c r="H532" s="588">
        <v>92</v>
      </c>
      <c r="I532" s="9">
        <v>0</v>
      </c>
      <c r="J532" s="242" t="s">
        <v>532</v>
      </c>
      <c r="K532" s="588">
        <v>92</v>
      </c>
      <c r="L532" s="588"/>
      <c r="M532" s="588"/>
      <c r="N532" s="588">
        <v>43</v>
      </c>
      <c r="O532" s="588"/>
      <c r="P532" s="588"/>
      <c r="Q532" s="9">
        <v>1</v>
      </c>
      <c r="R532" s="242" t="s">
        <v>668</v>
      </c>
      <c r="S532" s="588"/>
      <c r="T532" s="588"/>
      <c r="U532" s="588"/>
      <c r="V532" s="588"/>
      <c r="W532" s="588"/>
      <c r="X532" s="588"/>
      <c r="Y532" s="588"/>
      <c r="Z532" s="9">
        <v>1</v>
      </c>
      <c r="AA532" s="242" t="s">
        <v>668</v>
      </c>
      <c r="AB532" s="242"/>
      <c r="AC532" s="588"/>
      <c r="AD532" s="588"/>
      <c r="AE532" s="588"/>
      <c r="AF532" s="588"/>
      <c r="AG532" s="588"/>
      <c r="AH532" s="588"/>
      <c r="AI532" s="588"/>
      <c r="AJ532" s="588"/>
      <c r="AK532" s="588"/>
      <c r="AL532" s="9">
        <v>1</v>
      </c>
      <c r="AM532" s="242" t="s">
        <v>668</v>
      </c>
      <c r="AN532" s="588"/>
      <c r="AO532" s="588"/>
      <c r="AP532" s="588"/>
      <c r="AQ532" s="588"/>
      <c r="AR532" s="588"/>
      <c r="AS532" s="588"/>
      <c r="AT532" s="588"/>
      <c r="AU532" s="588"/>
      <c r="AV532" s="588"/>
      <c r="AW532" s="9">
        <v>1</v>
      </c>
      <c r="AX532" s="242" t="s">
        <v>668</v>
      </c>
      <c r="AY532" s="588"/>
      <c r="AZ532" s="588"/>
      <c r="BA532" s="588"/>
      <c r="BB532" s="588"/>
      <c r="BC532" s="588"/>
      <c r="BD532" s="588"/>
      <c r="BE532" s="588"/>
      <c r="BF532" s="588"/>
      <c r="BG532" s="588"/>
      <c r="BH532" s="9">
        <v>1</v>
      </c>
      <c r="BI532" s="242" t="s">
        <v>668</v>
      </c>
      <c r="BJ532" s="490"/>
    </row>
    <row r="533" spans="1:62" s="16" customFormat="1" ht="28.5" hidden="1" customHeight="1">
      <c r="A533" s="517"/>
      <c r="B533" s="590" t="s">
        <v>521</v>
      </c>
      <c r="C533" s="7" t="s">
        <v>305</v>
      </c>
      <c r="D533" s="95" t="s">
        <v>70</v>
      </c>
      <c r="E533" s="95" t="s">
        <v>306</v>
      </c>
      <c r="F533" s="123" t="s">
        <v>706</v>
      </c>
      <c r="G533" s="588"/>
      <c r="H533" s="588"/>
      <c r="I533" s="9"/>
      <c r="J533" s="242"/>
      <c r="K533" s="588"/>
      <c r="L533" s="588"/>
      <c r="M533" s="588">
        <v>6</v>
      </c>
      <c r="N533" s="588"/>
      <c r="O533" s="588"/>
      <c r="P533" s="588"/>
      <c r="Q533" s="9">
        <v>0.77759999999999996</v>
      </c>
      <c r="R533" s="242" t="s">
        <v>41</v>
      </c>
      <c r="S533" s="588"/>
      <c r="T533" s="588"/>
      <c r="U533" s="588"/>
      <c r="V533" s="588">
        <v>6</v>
      </c>
      <c r="W533" s="588"/>
      <c r="X533" s="588"/>
      <c r="Y533" s="588"/>
      <c r="Z533" s="9">
        <v>0.77759999999999996</v>
      </c>
      <c r="AA533" s="242" t="s">
        <v>41</v>
      </c>
      <c r="AB533" s="242"/>
      <c r="AC533" s="588">
        <v>6</v>
      </c>
      <c r="AD533" s="588"/>
      <c r="AE533" s="588"/>
      <c r="AF533" s="588"/>
      <c r="AG533" s="588">
        <v>6</v>
      </c>
      <c r="AH533" s="588"/>
      <c r="AI533" s="588"/>
      <c r="AJ533" s="588"/>
      <c r="AK533" s="588"/>
      <c r="AL533" s="9">
        <v>1</v>
      </c>
      <c r="AM533" s="242" t="s">
        <v>668</v>
      </c>
      <c r="AN533" s="588">
        <v>6</v>
      </c>
      <c r="AO533" s="588"/>
      <c r="AP533" s="588"/>
      <c r="AQ533" s="588"/>
      <c r="AR533" s="588">
        <v>6</v>
      </c>
      <c r="AS533" s="588"/>
      <c r="AT533" s="588"/>
      <c r="AU533" s="588"/>
      <c r="AV533" s="588"/>
      <c r="AW533" s="9">
        <v>1</v>
      </c>
      <c r="AX533" s="242" t="s">
        <v>668</v>
      </c>
      <c r="AY533" s="588"/>
      <c r="AZ533" s="588"/>
      <c r="BA533" s="588"/>
      <c r="BB533" s="588"/>
      <c r="BC533" s="588"/>
      <c r="BD533" s="588"/>
      <c r="BE533" s="588"/>
      <c r="BF533" s="588"/>
      <c r="BG533" s="588"/>
      <c r="BH533" s="9">
        <v>1</v>
      </c>
      <c r="BI533" s="242" t="s">
        <v>668</v>
      </c>
      <c r="BJ533" s="490" t="s">
        <v>656</v>
      </c>
    </row>
    <row r="534" spans="1:62" s="16" customFormat="1" ht="28.5" hidden="1" customHeight="1">
      <c r="A534" s="517"/>
      <c r="B534" s="590" t="s">
        <v>521</v>
      </c>
      <c r="C534" s="7" t="s">
        <v>305</v>
      </c>
      <c r="D534" s="95" t="s">
        <v>70</v>
      </c>
      <c r="E534" s="95" t="s">
        <v>306</v>
      </c>
      <c r="F534" s="123" t="s">
        <v>706</v>
      </c>
      <c r="G534" s="588" t="s">
        <v>0</v>
      </c>
      <c r="H534" s="588">
        <v>1</v>
      </c>
      <c r="I534" s="9">
        <v>0</v>
      </c>
      <c r="J534" s="242" t="s">
        <v>532</v>
      </c>
      <c r="K534" s="588">
        <v>1</v>
      </c>
      <c r="L534" s="588">
        <v>44</v>
      </c>
      <c r="M534" s="588"/>
      <c r="N534" s="588"/>
      <c r="O534" s="588"/>
      <c r="P534" s="588"/>
      <c r="Q534" s="9">
        <v>0</v>
      </c>
      <c r="R534" s="242" t="s">
        <v>532</v>
      </c>
      <c r="S534" s="588"/>
      <c r="T534" s="588"/>
      <c r="U534" s="588">
        <v>44</v>
      </c>
      <c r="V534" s="588"/>
      <c r="W534" s="588"/>
      <c r="X534" s="588"/>
      <c r="Y534" s="588"/>
      <c r="Z534" s="9">
        <v>0</v>
      </c>
      <c r="AA534" s="242" t="s">
        <v>532</v>
      </c>
      <c r="AB534" s="242"/>
      <c r="AC534" s="588">
        <v>44</v>
      </c>
      <c r="AD534" s="588"/>
      <c r="AE534" s="588"/>
      <c r="AF534" s="588"/>
      <c r="AG534" s="588">
        <v>44</v>
      </c>
      <c r="AH534" s="588"/>
      <c r="AI534" s="588"/>
      <c r="AJ534" s="588"/>
      <c r="AK534" s="588"/>
      <c r="AL534" s="9">
        <v>1</v>
      </c>
      <c r="AM534" s="242" t="s">
        <v>668</v>
      </c>
      <c r="AN534" s="588">
        <v>44</v>
      </c>
      <c r="AO534" s="588"/>
      <c r="AP534" s="588"/>
      <c r="AQ534" s="588"/>
      <c r="AR534" s="588">
        <v>44</v>
      </c>
      <c r="AS534" s="588"/>
      <c r="AT534" s="588"/>
      <c r="AU534" s="588"/>
      <c r="AV534" s="588"/>
      <c r="AW534" s="9">
        <v>1</v>
      </c>
      <c r="AX534" s="242" t="s">
        <v>668</v>
      </c>
      <c r="AY534" s="588"/>
      <c r="AZ534" s="588"/>
      <c r="BA534" s="588"/>
      <c r="BB534" s="588"/>
      <c r="BC534" s="588"/>
      <c r="BD534" s="588"/>
      <c r="BE534" s="588"/>
      <c r="BF534" s="588"/>
      <c r="BG534" s="588"/>
      <c r="BH534" s="9">
        <v>1</v>
      </c>
      <c r="BI534" s="242" t="s">
        <v>668</v>
      </c>
      <c r="BJ534" s="490"/>
    </row>
    <row r="535" spans="1:62" s="16" customFormat="1" ht="28.5" customHeight="1">
      <c r="A535" s="517">
        <v>989</v>
      </c>
      <c r="B535" s="590" t="s">
        <v>521</v>
      </c>
      <c r="C535" s="7" t="s">
        <v>307</v>
      </c>
      <c r="D535" s="95" t="s">
        <v>176</v>
      </c>
      <c r="E535" s="95" t="s">
        <v>303</v>
      </c>
      <c r="F535" s="123" t="s">
        <v>706</v>
      </c>
      <c r="G535" s="588" t="s">
        <v>0</v>
      </c>
      <c r="H535" s="588">
        <v>58</v>
      </c>
      <c r="I535" s="9">
        <v>0</v>
      </c>
      <c r="J535" s="242" t="s">
        <v>532</v>
      </c>
      <c r="K535" s="588">
        <v>58</v>
      </c>
      <c r="L535" s="588"/>
      <c r="M535" s="588">
        <v>58</v>
      </c>
      <c r="N535" s="588"/>
      <c r="O535" s="588"/>
      <c r="P535" s="588"/>
      <c r="Q535" s="9">
        <v>0.46039999999999998</v>
      </c>
      <c r="R535" s="242" t="s">
        <v>41</v>
      </c>
      <c r="S535" s="588"/>
      <c r="T535" s="588"/>
      <c r="U535" s="588"/>
      <c r="V535" s="588">
        <v>58</v>
      </c>
      <c r="W535" s="588"/>
      <c r="X535" s="588"/>
      <c r="Y535" s="588"/>
      <c r="Z535" s="9">
        <v>0.46039999999999998</v>
      </c>
      <c r="AA535" s="242" t="s">
        <v>41</v>
      </c>
      <c r="AB535" s="242"/>
      <c r="AC535" s="588">
        <v>58</v>
      </c>
      <c r="AD535" s="588"/>
      <c r="AE535" s="588"/>
      <c r="AF535" s="588">
        <v>58</v>
      </c>
      <c r="AG535" s="588"/>
      <c r="AH535" s="588"/>
      <c r="AI535" s="588"/>
      <c r="AJ535" s="588"/>
      <c r="AK535" s="9"/>
      <c r="AL535" s="9">
        <v>0.62150000000000005</v>
      </c>
      <c r="AM535" s="242" t="s">
        <v>41</v>
      </c>
      <c r="AN535" s="588">
        <v>58</v>
      </c>
      <c r="AO535" s="588"/>
      <c r="AP535" s="588"/>
      <c r="AQ535" s="588"/>
      <c r="AR535" s="588"/>
      <c r="AS535" s="588"/>
      <c r="AT535" s="588"/>
      <c r="AU535" s="588">
        <v>58</v>
      </c>
      <c r="AV535" s="588"/>
      <c r="AW535" s="9">
        <v>0.76980000000000004</v>
      </c>
      <c r="AX535" s="242" t="s">
        <v>1059</v>
      </c>
      <c r="AY535" s="588"/>
      <c r="AZ535" s="588">
        <v>58</v>
      </c>
      <c r="BA535" s="588"/>
      <c r="BB535" s="588"/>
      <c r="BC535" s="588"/>
      <c r="BD535" s="588"/>
      <c r="BE535" s="588"/>
      <c r="BF535" s="588">
        <v>58</v>
      </c>
      <c r="BG535" s="588"/>
      <c r="BH535" s="9">
        <v>0.76980000000000004</v>
      </c>
      <c r="BI535" s="242" t="s">
        <v>1059</v>
      </c>
      <c r="BJ535" s="490"/>
    </row>
    <row r="536" spans="1:62" s="16" customFormat="1" ht="27.75" customHeight="1">
      <c r="A536" s="517"/>
      <c r="B536" s="590" t="s">
        <v>521</v>
      </c>
      <c r="C536" s="7" t="s">
        <v>307</v>
      </c>
      <c r="D536" s="95" t="s">
        <v>176</v>
      </c>
      <c r="E536" s="95" t="s">
        <v>303</v>
      </c>
      <c r="F536" s="123" t="s">
        <v>706</v>
      </c>
      <c r="G536" s="588" t="s">
        <v>0</v>
      </c>
      <c r="H536" s="588">
        <v>2</v>
      </c>
      <c r="I536" s="9">
        <v>0</v>
      </c>
      <c r="J536" s="242" t="s">
        <v>532</v>
      </c>
      <c r="K536" s="588">
        <v>2</v>
      </c>
      <c r="L536" s="588">
        <v>2</v>
      </c>
      <c r="M536" s="588"/>
      <c r="N536" s="588"/>
      <c r="O536" s="588"/>
      <c r="P536" s="588"/>
      <c r="Q536" s="9">
        <v>0</v>
      </c>
      <c r="R536" s="242" t="s">
        <v>532</v>
      </c>
      <c r="S536" s="588"/>
      <c r="T536" s="588"/>
      <c r="U536" s="588">
        <v>2</v>
      </c>
      <c r="V536" s="588"/>
      <c r="W536" s="588"/>
      <c r="X536" s="588"/>
      <c r="Y536" s="588"/>
      <c r="Z536" s="9">
        <v>0</v>
      </c>
      <c r="AA536" s="242" t="s">
        <v>532</v>
      </c>
      <c r="AB536" s="242"/>
      <c r="AC536" s="588">
        <v>2</v>
      </c>
      <c r="AD536" s="588"/>
      <c r="AE536" s="588">
        <v>2</v>
      </c>
      <c r="AF536" s="588"/>
      <c r="AG536" s="588"/>
      <c r="AH536" s="588"/>
      <c r="AI536" s="588"/>
      <c r="AJ536" s="588"/>
      <c r="AK536" s="588"/>
      <c r="AL536" s="9">
        <v>0</v>
      </c>
      <c r="AM536" s="242" t="s">
        <v>532</v>
      </c>
      <c r="AN536" s="588">
        <v>2</v>
      </c>
      <c r="AO536" s="588"/>
      <c r="AP536" s="588">
        <v>2</v>
      </c>
      <c r="AQ536" s="588"/>
      <c r="AR536" s="588"/>
      <c r="AS536" s="588"/>
      <c r="AT536" s="588"/>
      <c r="AU536" s="588"/>
      <c r="AV536" s="588"/>
      <c r="AW536" s="9">
        <v>0</v>
      </c>
      <c r="AX536" s="242" t="s">
        <v>532</v>
      </c>
      <c r="AY536" s="588"/>
      <c r="AZ536" s="588">
        <v>2</v>
      </c>
      <c r="BA536" s="588"/>
      <c r="BB536" s="588"/>
      <c r="BC536" s="588"/>
      <c r="BD536" s="588"/>
      <c r="BE536" s="588"/>
      <c r="BF536" s="588">
        <v>2</v>
      </c>
      <c r="BG536" s="588"/>
      <c r="BH536" s="9">
        <v>0</v>
      </c>
      <c r="BI536" s="242" t="s">
        <v>1059</v>
      </c>
      <c r="BJ536" s="490"/>
    </row>
    <row r="537" spans="1:62" s="16" customFormat="1" ht="4.5" hidden="1" customHeight="1">
      <c r="A537" s="517"/>
      <c r="B537" s="590" t="s">
        <v>521</v>
      </c>
      <c r="C537" s="242" t="s">
        <v>308</v>
      </c>
      <c r="D537" s="421" t="s">
        <v>43</v>
      </c>
      <c r="E537" s="7" t="s">
        <v>559</v>
      </c>
      <c r="F537" s="123"/>
      <c r="G537" s="588">
        <v>32</v>
      </c>
      <c r="H537" s="588"/>
      <c r="I537" s="9">
        <v>1</v>
      </c>
      <c r="J537" s="242" t="s">
        <v>17</v>
      </c>
      <c r="K537" s="588"/>
      <c r="L537" s="588"/>
      <c r="M537" s="588"/>
      <c r="N537" s="588"/>
      <c r="O537" s="588"/>
      <c r="P537" s="588"/>
      <c r="Q537" s="9"/>
      <c r="R537" s="242"/>
      <c r="S537" s="588"/>
      <c r="T537" s="588"/>
      <c r="U537" s="588"/>
      <c r="V537" s="588"/>
      <c r="W537" s="588"/>
      <c r="X537" s="588"/>
      <c r="Y537" s="588"/>
      <c r="Z537" s="9"/>
      <c r="AA537" s="242"/>
      <c r="AB537" s="242"/>
      <c r="AC537" s="588"/>
      <c r="AD537" s="588"/>
      <c r="AE537" s="588"/>
      <c r="AF537" s="588"/>
      <c r="AG537" s="588"/>
      <c r="AH537" s="588"/>
      <c r="AI537" s="588"/>
      <c r="AJ537" s="588"/>
      <c r="AK537" s="588"/>
      <c r="AL537" s="9"/>
      <c r="AM537" s="242"/>
      <c r="AN537" s="588"/>
      <c r="AO537" s="588"/>
      <c r="AP537" s="588"/>
      <c r="AQ537" s="588"/>
      <c r="AR537" s="588"/>
      <c r="AS537" s="588"/>
      <c r="AT537" s="588"/>
      <c r="AU537" s="588"/>
      <c r="AV537" s="588"/>
      <c r="AW537" s="9"/>
      <c r="AX537" s="242"/>
      <c r="AY537" s="309"/>
      <c r="AZ537" s="309"/>
      <c r="BA537" s="588"/>
      <c r="BB537" s="588"/>
      <c r="BC537" s="588"/>
      <c r="BD537" s="588"/>
      <c r="BE537" s="588"/>
      <c r="BF537" s="588"/>
      <c r="BG537" s="588"/>
      <c r="BH537" s="9"/>
      <c r="BI537" s="242"/>
      <c r="BJ537" s="490"/>
    </row>
    <row r="538" spans="1:62" s="16" customFormat="1" ht="4.5" hidden="1" customHeight="1">
      <c r="A538" s="517">
        <v>996</v>
      </c>
      <c r="B538" s="590" t="s">
        <v>521</v>
      </c>
      <c r="C538" s="242" t="s">
        <v>735</v>
      </c>
      <c r="D538" s="421" t="s">
        <v>310</v>
      </c>
      <c r="E538" s="95" t="s">
        <v>303</v>
      </c>
      <c r="F538" s="123" t="s">
        <v>705</v>
      </c>
      <c r="G538" s="9"/>
      <c r="H538" s="588">
        <v>34</v>
      </c>
      <c r="I538" s="242"/>
      <c r="J538" s="242"/>
      <c r="K538" s="588">
        <v>34</v>
      </c>
      <c r="L538" s="588"/>
      <c r="M538" s="588"/>
      <c r="N538" s="588">
        <v>34</v>
      </c>
      <c r="O538" s="588"/>
      <c r="P538" s="588"/>
      <c r="Q538" s="9">
        <v>1</v>
      </c>
      <c r="R538" s="242" t="s">
        <v>668</v>
      </c>
      <c r="S538" s="588"/>
      <c r="T538" s="588"/>
      <c r="U538" s="588"/>
      <c r="V538" s="588"/>
      <c r="W538" s="588"/>
      <c r="X538" s="588"/>
      <c r="Y538" s="588"/>
      <c r="Z538" s="9">
        <v>1</v>
      </c>
      <c r="AA538" s="242" t="s">
        <v>668</v>
      </c>
      <c r="AB538" s="242"/>
      <c r="AC538" s="588"/>
      <c r="AD538" s="588"/>
      <c r="AE538" s="588"/>
      <c r="AF538" s="588"/>
      <c r="AG538" s="588"/>
      <c r="AH538" s="588"/>
      <c r="AI538" s="588"/>
      <c r="AJ538" s="588"/>
      <c r="AK538" s="588"/>
      <c r="AL538" s="9">
        <v>1</v>
      </c>
      <c r="AM538" s="242" t="s">
        <v>668</v>
      </c>
      <c r="AN538" s="588"/>
      <c r="AO538" s="588"/>
      <c r="AP538" s="588"/>
      <c r="AQ538" s="588"/>
      <c r="AR538" s="588"/>
      <c r="AS538" s="588"/>
      <c r="AT538" s="588"/>
      <c r="AU538" s="588"/>
      <c r="AV538" s="588"/>
      <c r="AW538" s="9">
        <v>1</v>
      </c>
      <c r="AX538" s="242" t="s">
        <v>668</v>
      </c>
      <c r="AY538" s="309"/>
      <c r="AZ538" s="309"/>
      <c r="BA538" s="588"/>
      <c r="BB538" s="588"/>
      <c r="BC538" s="588"/>
      <c r="BD538" s="588"/>
      <c r="BE538" s="588"/>
      <c r="BF538" s="588"/>
      <c r="BG538" s="588"/>
      <c r="BH538" s="9">
        <v>1</v>
      </c>
      <c r="BI538" s="242" t="s">
        <v>668</v>
      </c>
      <c r="BJ538" s="490"/>
    </row>
    <row r="539" spans="1:62" s="16" customFormat="1" ht="4.5" hidden="1" customHeight="1">
      <c r="A539" s="517">
        <v>959</v>
      </c>
      <c r="B539" s="590" t="s">
        <v>521</v>
      </c>
      <c r="C539" s="95" t="s">
        <v>309</v>
      </c>
      <c r="D539" s="95" t="s">
        <v>70</v>
      </c>
      <c r="E539" s="7" t="s">
        <v>559</v>
      </c>
      <c r="F539" s="123" t="s">
        <v>707</v>
      </c>
      <c r="G539" s="588"/>
      <c r="H539" s="588">
        <v>36</v>
      </c>
      <c r="I539" s="9">
        <v>0</v>
      </c>
      <c r="J539" s="242" t="s">
        <v>532</v>
      </c>
      <c r="K539" s="588">
        <v>36</v>
      </c>
      <c r="L539" s="25"/>
      <c r="M539" s="25"/>
      <c r="N539" s="25">
        <v>36</v>
      </c>
      <c r="O539" s="25"/>
      <c r="P539" s="25"/>
      <c r="Q539" s="9">
        <v>1</v>
      </c>
      <c r="R539" s="242" t="s">
        <v>668</v>
      </c>
      <c r="S539" s="588"/>
      <c r="T539" s="588"/>
      <c r="U539" s="25"/>
      <c r="V539" s="25"/>
      <c r="W539" s="25"/>
      <c r="X539" s="25"/>
      <c r="Y539" s="25"/>
      <c r="Z539" s="9">
        <v>1</v>
      </c>
      <c r="AA539" s="242" t="s">
        <v>668</v>
      </c>
      <c r="AB539" s="242"/>
      <c r="AC539" s="588"/>
      <c r="AD539" s="588"/>
      <c r="AE539" s="25"/>
      <c r="AF539" s="25"/>
      <c r="AG539" s="25"/>
      <c r="AH539" s="25"/>
      <c r="AI539" s="25"/>
      <c r="AJ539" s="25"/>
      <c r="AK539" s="25"/>
      <c r="AL539" s="9">
        <v>1</v>
      </c>
      <c r="AM539" s="242" t="s">
        <v>668</v>
      </c>
      <c r="AN539" s="588"/>
      <c r="AO539" s="588"/>
      <c r="AP539" s="25"/>
      <c r="AQ539" s="25"/>
      <c r="AR539" s="25"/>
      <c r="AS539" s="25"/>
      <c r="AT539" s="25"/>
      <c r="AU539" s="25"/>
      <c r="AV539" s="25"/>
      <c r="AW539" s="9">
        <v>1</v>
      </c>
      <c r="AX539" s="242" t="s">
        <v>668</v>
      </c>
      <c r="AY539" s="309"/>
      <c r="AZ539" s="309"/>
      <c r="BA539" s="25"/>
      <c r="BB539" s="25"/>
      <c r="BC539" s="25"/>
      <c r="BD539" s="25"/>
      <c r="BE539" s="25"/>
      <c r="BF539" s="25"/>
      <c r="BG539" s="25"/>
      <c r="BH539" s="9">
        <v>1</v>
      </c>
      <c r="BI539" s="242" t="s">
        <v>668</v>
      </c>
      <c r="BJ539" s="490" t="s">
        <v>703</v>
      </c>
    </row>
    <row r="540" spans="1:62" s="16" customFormat="1" ht="4.5" hidden="1" customHeight="1">
      <c r="A540" s="517">
        <v>957</v>
      </c>
      <c r="B540" s="590" t="s">
        <v>521</v>
      </c>
      <c r="C540" s="95" t="s">
        <v>311</v>
      </c>
      <c r="D540" s="95" t="s">
        <v>70</v>
      </c>
      <c r="E540" s="7" t="s">
        <v>559</v>
      </c>
      <c r="F540" s="123" t="s">
        <v>707</v>
      </c>
      <c r="G540" s="588"/>
      <c r="H540" s="588">
        <v>84</v>
      </c>
      <c r="I540" s="9">
        <v>0</v>
      </c>
      <c r="J540" s="242" t="s">
        <v>532</v>
      </c>
      <c r="K540" s="588">
        <v>84</v>
      </c>
      <c r="L540" s="588"/>
      <c r="M540" s="588"/>
      <c r="N540" s="588">
        <v>39</v>
      </c>
      <c r="O540" s="588"/>
      <c r="P540" s="588"/>
      <c r="Q540" s="9">
        <v>1</v>
      </c>
      <c r="R540" s="242" t="s">
        <v>668</v>
      </c>
      <c r="S540" s="588"/>
      <c r="T540" s="588"/>
      <c r="U540" s="588"/>
      <c r="V540" s="588"/>
      <c r="W540" s="588"/>
      <c r="X540" s="588"/>
      <c r="Y540" s="588"/>
      <c r="Z540" s="9">
        <v>1</v>
      </c>
      <c r="AA540" s="242" t="s">
        <v>668</v>
      </c>
      <c r="AB540" s="242"/>
      <c r="AC540" s="588"/>
      <c r="AD540" s="588"/>
      <c r="AE540" s="588"/>
      <c r="AF540" s="588"/>
      <c r="AG540" s="588"/>
      <c r="AH540" s="588"/>
      <c r="AI540" s="588"/>
      <c r="AJ540" s="588"/>
      <c r="AK540" s="588"/>
      <c r="AL540" s="9">
        <v>1</v>
      </c>
      <c r="AM540" s="242" t="s">
        <v>668</v>
      </c>
      <c r="AN540" s="588"/>
      <c r="AO540" s="588"/>
      <c r="AP540" s="588"/>
      <c r="AQ540" s="588"/>
      <c r="AR540" s="588"/>
      <c r="AS540" s="588"/>
      <c r="AT540" s="588"/>
      <c r="AU540" s="588"/>
      <c r="AV540" s="588"/>
      <c r="AW540" s="9">
        <v>1</v>
      </c>
      <c r="AX540" s="242" t="s">
        <v>668</v>
      </c>
      <c r="AY540" s="309"/>
      <c r="AZ540" s="309"/>
      <c r="BA540" s="588"/>
      <c r="BB540" s="588"/>
      <c r="BC540" s="588"/>
      <c r="BD540" s="588"/>
      <c r="BE540" s="588"/>
      <c r="BF540" s="588"/>
      <c r="BG540" s="588"/>
      <c r="BH540" s="9">
        <v>1</v>
      </c>
      <c r="BI540" s="242" t="s">
        <v>668</v>
      </c>
      <c r="BJ540" s="490"/>
    </row>
    <row r="541" spans="1:62" s="16" customFormat="1" ht="22.5" hidden="1">
      <c r="A541" s="517"/>
      <c r="B541" s="590" t="s">
        <v>521</v>
      </c>
      <c r="C541" s="95" t="s">
        <v>311</v>
      </c>
      <c r="D541" s="95" t="s">
        <v>70</v>
      </c>
      <c r="E541" s="7" t="s">
        <v>559</v>
      </c>
      <c r="F541" s="123" t="s">
        <v>707</v>
      </c>
      <c r="G541" s="588"/>
      <c r="H541" s="588"/>
      <c r="I541" s="9"/>
      <c r="J541" s="242"/>
      <c r="K541" s="588"/>
      <c r="L541" s="588"/>
      <c r="M541" s="588">
        <v>45</v>
      </c>
      <c r="N541" s="588"/>
      <c r="O541" s="588"/>
      <c r="P541" s="588"/>
      <c r="Q541" s="9">
        <v>0.47070000000000001</v>
      </c>
      <c r="R541" s="242" t="s">
        <v>41</v>
      </c>
      <c r="S541" s="588"/>
      <c r="T541" s="588"/>
      <c r="U541" s="588"/>
      <c r="V541" s="588">
        <v>45</v>
      </c>
      <c r="W541" s="588"/>
      <c r="X541" s="588"/>
      <c r="Y541" s="588"/>
      <c r="Z541" s="9">
        <v>0.47070000000000001</v>
      </c>
      <c r="AA541" s="242" t="s">
        <v>41</v>
      </c>
      <c r="AB541" s="242"/>
      <c r="AC541" s="588">
        <v>45</v>
      </c>
      <c r="AD541" s="588"/>
      <c r="AE541" s="588"/>
      <c r="AF541" s="588">
        <v>45</v>
      </c>
      <c r="AG541" s="588"/>
      <c r="AH541" s="588"/>
      <c r="AI541" s="588"/>
      <c r="AJ541" s="588"/>
      <c r="AK541" s="588"/>
      <c r="AL541" s="9">
        <v>0.74270000000000003</v>
      </c>
      <c r="AM541" s="242" t="s">
        <v>41</v>
      </c>
      <c r="AN541" s="588">
        <v>45</v>
      </c>
      <c r="AO541" s="588"/>
      <c r="AP541" s="588"/>
      <c r="AQ541" s="588"/>
      <c r="AR541" s="588">
        <v>45</v>
      </c>
      <c r="AS541" s="588"/>
      <c r="AT541" s="588"/>
      <c r="AU541" s="588"/>
      <c r="AV541" s="588"/>
      <c r="AW541" s="9">
        <v>1</v>
      </c>
      <c r="AX541" s="242" t="s">
        <v>668</v>
      </c>
      <c r="AY541" s="309"/>
      <c r="AZ541" s="309"/>
      <c r="BA541" s="588"/>
      <c r="BB541" s="588"/>
      <c r="BC541" s="588"/>
      <c r="BD541" s="588"/>
      <c r="BE541" s="588"/>
      <c r="BF541" s="588"/>
      <c r="BG541" s="588"/>
      <c r="BH541" s="9">
        <v>1</v>
      </c>
      <c r="BI541" s="242" t="s">
        <v>668</v>
      </c>
      <c r="BJ541" s="490"/>
    </row>
    <row r="542" spans="1:62" s="16" customFormat="1" ht="4.5" hidden="1" customHeight="1">
      <c r="A542" s="517">
        <v>942</v>
      </c>
      <c r="B542" s="590" t="s">
        <v>521</v>
      </c>
      <c r="C542" s="7" t="s">
        <v>312</v>
      </c>
      <c r="D542" s="95" t="s">
        <v>19</v>
      </c>
      <c r="E542" s="95" t="s">
        <v>560</v>
      </c>
      <c r="F542" s="123" t="s">
        <v>707</v>
      </c>
      <c r="G542" s="588"/>
      <c r="H542" s="588">
        <v>40</v>
      </c>
      <c r="I542" s="9">
        <v>0</v>
      </c>
      <c r="J542" s="242" t="s">
        <v>532</v>
      </c>
      <c r="K542" s="588">
        <v>40</v>
      </c>
      <c r="L542" s="588"/>
      <c r="M542" s="588"/>
      <c r="N542" s="588">
        <v>39</v>
      </c>
      <c r="O542" s="588"/>
      <c r="P542" s="588"/>
      <c r="Q542" s="9">
        <v>1</v>
      </c>
      <c r="R542" s="242" t="s">
        <v>668</v>
      </c>
      <c r="S542" s="588"/>
      <c r="T542" s="588"/>
      <c r="U542" s="588"/>
      <c r="V542" s="588"/>
      <c r="W542" s="588"/>
      <c r="X542" s="588"/>
      <c r="Y542" s="588"/>
      <c r="Z542" s="9">
        <v>1</v>
      </c>
      <c r="AA542" s="242" t="s">
        <v>668</v>
      </c>
      <c r="AB542" s="242"/>
      <c r="AC542" s="588"/>
      <c r="AD542" s="588"/>
      <c r="AE542" s="588"/>
      <c r="AF542" s="588"/>
      <c r="AG542" s="588"/>
      <c r="AH542" s="588"/>
      <c r="AI542" s="588"/>
      <c r="AJ542" s="588"/>
      <c r="AK542" s="588"/>
      <c r="AL542" s="9">
        <v>1</v>
      </c>
      <c r="AM542" s="242" t="s">
        <v>668</v>
      </c>
      <c r="AN542" s="588"/>
      <c r="AO542" s="588"/>
      <c r="AP542" s="588"/>
      <c r="AQ542" s="588"/>
      <c r="AR542" s="588"/>
      <c r="AS542" s="588"/>
      <c r="AT542" s="588"/>
      <c r="AU542" s="588"/>
      <c r="AV542" s="588"/>
      <c r="AW542" s="9">
        <v>1</v>
      </c>
      <c r="AX542" s="242" t="s">
        <v>668</v>
      </c>
      <c r="AY542" s="309"/>
      <c r="AZ542" s="309"/>
      <c r="BA542" s="588"/>
      <c r="BB542" s="588"/>
      <c r="BC542" s="588"/>
      <c r="BD542" s="588"/>
      <c r="BE542" s="588"/>
      <c r="BF542" s="588"/>
      <c r="BG542" s="588"/>
      <c r="BH542" s="9">
        <v>1</v>
      </c>
      <c r="BI542" s="242" t="s">
        <v>668</v>
      </c>
      <c r="BJ542" s="490"/>
    </row>
    <row r="543" spans="1:62" s="16" customFormat="1" ht="24" hidden="1" customHeight="1">
      <c r="A543" s="517"/>
      <c r="B543" s="590" t="s">
        <v>521</v>
      </c>
      <c r="C543" s="95" t="s">
        <v>312</v>
      </c>
      <c r="D543" s="95" t="s">
        <v>19</v>
      </c>
      <c r="E543" s="95" t="s">
        <v>1088</v>
      </c>
      <c r="F543" s="123" t="s">
        <v>707</v>
      </c>
      <c r="G543" s="588"/>
      <c r="H543" s="588"/>
      <c r="I543" s="9"/>
      <c r="J543" s="242"/>
      <c r="K543" s="588"/>
      <c r="L543" s="588">
        <v>1</v>
      </c>
      <c r="M543" s="588"/>
      <c r="N543" s="588"/>
      <c r="O543" s="588"/>
      <c r="P543" s="588"/>
      <c r="Q543" s="9">
        <v>0</v>
      </c>
      <c r="R543" s="242" t="s">
        <v>532</v>
      </c>
      <c r="S543" s="588"/>
      <c r="T543" s="588"/>
      <c r="U543" s="588">
        <v>1</v>
      </c>
      <c r="V543" s="588"/>
      <c r="W543" s="588"/>
      <c r="X543" s="588"/>
      <c r="Y543" s="588"/>
      <c r="Z543" s="9">
        <v>0</v>
      </c>
      <c r="AA543" s="242" t="s">
        <v>532</v>
      </c>
      <c r="AB543" s="242"/>
      <c r="AC543" s="588">
        <v>1</v>
      </c>
      <c r="AD543" s="588"/>
      <c r="AE543" s="588">
        <v>1</v>
      </c>
      <c r="AF543" s="588"/>
      <c r="AG543" s="588"/>
      <c r="AH543" s="588"/>
      <c r="AI543" s="588"/>
      <c r="AJ543" s="588"/>
      <c r="AK543" s="588"/>
      <c r="AL543" s="9">
        <v>0</v>
      </c>
      <c r="AM543" s="242" t="s">
        <v>532</v>
      </c>
      <c r="AN543" s="588">
        <v>1</v>
      </c>
      <c r="AO543" s="588"/>
      <c r="AP543" s="588"/>
      <c r="AQ543" s="588"/>
      <c r="AR543" s="588">
        <v>1</v>
      </c>
      <c r="AS543" s="588"/>
      <c r="AT543" s="588"/>
      <c r="AU543" s="588"/>
      <c r="AV543" s="588"/>
      <c r="AW543" s="9">
        <v>1</v>
      </c>
      <c r="AX543" s="242" t="s">
        <v>668</v>
      </c>
      <c r="AY543" s="309"/>
      <c r="AZ543" s="309"/>
      <c r="BA543" s="588"/>
      <c r="BB543" s="588"/>
      <c r="BC543" s="588"/>
      <c r="BD543" s="588"/>
      <c r="BE543" s="588"/>
      <c r="BF543" s="588"/>
      <c r="BG543" s="588"/>
      <c r="BH543" s="9">
        <v>1</v>
      </c>
      <c r="BI543" s="242" t="s">
        <v>668</v>
      </c>
      <c r="BJ543" s="490"/>
    </row>
    <row r="544" spans="1:62" s="16" customFormat="1" ht="24.75" hidden="1" customHeight="1">
      <c r="A544" s="517">
        <v>955</v>
      </c>
      <c r="B544" s="590" t="s">
        <v>521</v>
      </c>
      <c r="C544" s="421" t="s">
        <v>1182</v>
      </c>
      <c r="D544" s="421" t="s">
        <v>33</v>
      </c>
      <c r="E544" s="421" t="s">
        <v>559</v>
      </c>
      <c r="F544" s="123" t="s">
        <v>648</v>
      </c>
      <c r="G544" s="588"/>
      <c r="H544" s="588"/>
      <c r="I544" s="9"/>
      <c r="J544" s="242"/>
      <c r="K544" s="588">
        <v>94</v>
      </c>
      <c r="L544" s="588"/>
      <c r="M544" s="588">
        <v>94</v>
      </c>
      <c r="N544" s="588"/>
      <c r="O544" s="588"/>
      <c r="P544" s="588"/>
      <c r="Q544" s="9">
        <v>0.46189999999999998</v>
      </c>
      <c r="R544" s="242" t="s">
        <v>41</v>
      </c>
      <c r="S544" s="588"/>
      <c r="T544" s="588"/>
      <c r="U544" s="588"/>
      <c r="V544" s="588">
        <v>94</v>
      </c>
      <c r="W544" s="588"/>
      <c r="X544" s="588"/>
      <c r="Y544" s="588"/>
      <c r="Z544" s="9">
        <v>0.46189999999999998</v>
      </c>
      <c r="AA544" s="242" t="s">
        <v>41</v>
      </c>
      <c r="AB544" s="242"/>
      <c r="AC544" s="588">
        <v>94</v>
      </c>
      <c r="AD544" s="588"/>
      <c r="AE544" s="588"/>
      <c r="AF544" s="588">
        <v>94</v>
      </c>
      <c r="AG544" s="588"/>
      <c r="AH544" s="588"/>
      <c r="AI544" s="588"/>
      <c r="AJ544" s="588"/>
      <c r="AK544" s="588"/>
      <c r="AL544" s="9">
        <v>0.99650000000000005</v>
      </c>
      <c r="AM544" s="242" t="s">
        <v>668</v>
      </c>
      <c r="AN544" s="588">
        <v>94</v>
      </c>
      <c r="AO544" s="588"/>
      <c r="AP544" s="588"/>
      <c r="AQ544" s="588"/>
      <c r="AR544" s="588">
        <v>94</v>
      </c>
      <c r="AS544" s="588"/>
      <c r="AT544" s="588"/>
      <c r="AU544" s="588"/>
      <c r="AV544" s="588"/>
      <c r="AW544" s="9">
        <v>1</v>
      </c>
      <c r="AX544" s="242" t="s">
        <v>668</v>
      </c>
      <c r="AY544" s="309"/>
      <c r="AZ544" s="309"/>
      <c r="BA544" s="588"/>
      <c r="BB544" s="588"/>
      <c r="BC544" s="588"/>
      <c r="BD544" s="588"/>
      <c r="BE544" s="588"/>
      <c r="BF544" s="588"/>
      <c r="BG544" s="588"/>
      <c r="BH544" s="9">
        <v>1</v>
      </c>
      <c r="BI544" s="242" t="s">
        <v>668</v>
      </c>
      <c r="BJ544" s="490"/>
    </row>
    <row r="545" spans="1:62" s="16" customFormat="1" ht="24.75" hidden="1" customHeight="1">
      <c r="A545" s="517"/>
      <c r="B545" s="590" t="s">
        <v>521</v>
      </c>
      <c r="C545" s="229" t="s">
        <v>1146</v>
      </c>
      <c r="D545" s="229" t="s">
        <v>813</v>
      </c>
      <c r="E545" s="421" t="s">
        <v>991</v>
      </c>
      <c r="F545" s="123" t="s">
        <v>648</v>
      </c>
      <c r="G545" s="209"/>
      <c r="H545" s="209"/>
      <c r="I545" s="209"/>
      <c r="J545" s="209"/>
      <c r="K545" s="588"/>
      <c r="L545" s="588"/>
      <c r="M545" s="588">
        <v>57</v>
      </c>
      <c r="N545" s="588"/>
      <c r="O545" s="588"/>
      <c r="P545" s="588"/>
      <c r="Q545" s="230">
        <v>0.48859999999999998</v>
      </c>
      <c r="R545" s="242" t="s">
        <v>41</v>
      </c>
      <c r="S545" s="588"/>
      <c r="T545" s="588"/>
      <c r="U545" s="588"/>
      <c r="V545" s="588">
        <v>57</v>
      </c>
      <c r="W545" s="588"/>
      <c r="X545" s="588"/>
      <c r="Y545" s="588"/>
      <c r="Z545" s="230">
        <v>0.48859999999999998</v>
      </c>
      <c r="AA545" s="242" t="s">
        <v>41</v>
      </c>
      <c r="AB545" s="242"/>
      <c r="AC545" s="588">
        <v>57</v>
      </c>
      <c r="AD545" s="588"/>
      <c r="AE545" s="588"/>
      <c r="AF545" s="588"/>
      <c r="AG545" s="588">
        <v>57</v>
      </c>
      <c r="AH545" s="588"/>
      <c r="AI545" s="588"/>
      <c r="AJ545" s="588"/>
      <c r="AK545" s="588"/>
      <c r="AL545" s="9">
        <v>1</v>
      </c>
      <c r="AM545" s="242" t="s">
        <v>668</v>
      </c>
      <c r="AN545" s="588">
        <v>57</v>
      </c>
      <c r="AO545" s="588"/>
      <c r="AP545" s="588"/>
      <c r="AQ545" s="588"/>
      <c r="AR545" s="588">
        <v>57</v>
      </c>
      <c r="AS545" s="588"/>
      <c r="AT545" s="588"/>
      <c r="AU545" s="588"/>
      <c r="AV545" s="588"/>
      <c r="AW545" s="9">
        <v>1</v>
      </c>
      <c r="AX545" s="242" t="s">
        <v>668</v>
      </c>
      <c r="AY545" s="309"/>
      <c r="AZ545" s="309"/>
      <c r="BA545" s="588"/>
      <c r="BB545" s="588"/>
      <c r="BC545" s="588"/>
      <c r="BD545" s="588"/>
      <c r="BE545" s="588"/>
      <c r="BF545" s="588"/>
      <c r="BG545" s="588"/>
      <c r="BH545" s="9">
        <v>1</v>
      </c>
      <c r="BI545" s="242" t="s">
        <v>668</v>
      </c>
      <c r="BJ545" s="490"/>
    </row>
    <row r="546" spans="1:62" s="16" customFormat="1" ht="24.75" customHeight="1">
      <c r="A546" s="517"/>
      <c r="B546" s="590" t="s">
        <v>521</v>
      </c>
      <c r="C546" s="229" t="s">
        <v>1146</v>
      </c>
      <c r="D546" s="229" t="s">
        <v>813</v>
      </c>
      <c r="E546" s="421" t="s">
        <v>991</v>
      </c>
      <c r="F546" s="123" t="s">
        <v>648</v>
      </c>
      <c r="G546" s="209"/>
      <c r="H546" s="209"/>
      <c r="I546" s="209"/>
      <c r="J546" s="209"/>
      <c r="K546" s="588"/>
      <c r="L546" s="588">
        <v>1</v>
      </c>
      <c r="M546" s="588"/>
      <c r="N546" s="588"/>
      <c r="O546" s="588"/>
      <c r="P546" s="588"/>
      <c r="Q546" s="230">
        <v>0</v>
      </c>
      <c r="R546" s="242" t="s">
        <v>532</v>
      </c>
      <c r="S546" s="588"/>
      <c r="T546" s="588"/>
      <c r="U546" s="588">
        <v>1</v>
      </c>
      <c r="V546" s="588"/>
      <c r="W546" s="588"/>
      <c r="X546" s="588"/>
      <c r="Y546" s="588"/>
      <c r="Z546" s="230">
        <v>0</v>
      </c>
      <c r="AA546" s="242" t="s">
        <v>532</v>
      </c>
      <c r="AB546" s="242"/>
      <c r="AC546" s="588">
        <v>1</v>
      </c>
      <c r="AD546" s="588"/>
      <c r="AE546" s="588">
        <v>1</v>
      </c>
      <c r="AF546" s="588"/>
      <c r="AG546" s="588"/>
      <c r="AH546" s="588"/>
      <c r="AI546" s="588"/>
      <c r="AJ546" s="588"/>
      <c r="AK546" s="588"/>
      <c r="AL546" s="230">
        <v>0</v>
      </c>
      <c r="AM546" s="242" t="s">
        <v>532</v>
      </c>
      <c r="AN546" s="588">
        <v>1</v>
      </c>
      <c r="AO546" s="588"/>
      <c r="AP546" s="588">
        <v>1</v>
      </c>
      <c r="AQ546" s="588"/>
      <c r="AR546" s="588"/>
      <c r="AS546" s="588"/>
      <c r="AT546" s="588"/>
      <c r="AU546" s="588"/>
      <c r="AV546" s="588"/>
      <c r="AW546" s="230">
        <v>0</v>
      </c>
      <c r="AX546" s="242" t="s">
        <v>532</v>
      </c>
      <c r="AY546" s="588"/>
      <c r="AZ546" s="588">
        <v>1</v>
      </c>
      <c r="BA546" s="588">
        <v>1</v>
      </c>
      <c r="BB546" s="588"/>
      <c r="BC546" s="588"/>
      <c r="BD546" s="588"/>
      <c r="BE546" s="588"/>
      <c r="BF546" s="588"/>
      <c r="BG546" s="588"/>
      <c r="BH546" s="230">
        <v>0</v>
      </c>
      <c r="BI546" s="242" t="s">
        <v>532</v>
      </c>
      <c r="BJ546" s="490"/>
    </row>
    <row r="547" spans="1:62" s="16" customFormat="1" ht="33.75" hidden="1">
      <c r="A547" s="517"/>
      <c r="B547" s="590" t="s">
        <v>521</v>
      </c>
      <c r="C547" s="229" t="s">
        <v>821</v>
      </c>
      <c r="D547" s="229" t="s">
        <v>771</v>
      </c>
      <c r="E547" s="95" t="s">
        <v>303</v>
      </c>
      <c r="F547" s="123" t="s">
        <v>740</v>
      </c>
      <c r="G547" s="209"/>
      <c r="H547" s="209"/>
      <c r="I547" s="209"/>
      <c r="J547" s="209"/>
      <c r="K547" s="209"/>
      <c r="L547" s="588"/>
      <c r="M547" s="588">
        <v>103</v>
      </c>
      <c r="N547" s="588"/>
      <c r="O547" s="588"/>
      <c r="P547" s="588"/>
      <c r="Q547" s="230">
        <v>0.43</v>
      </c>
      <c r="R547" s="242" t="s">
        <v>41</v>
      </c>
      <c r="S547" s="209"/>
      <c r="T547" s="209"/>
      <c r="U547" s="588"/>
      <c r="V547" s="588">
        <v>103</v>
      </c>
      <c r="W547" s="588"/>
      <c r="X547" s="588"/>
      <c r="Y547" s="588"/>
      <c r="Z547" s="230">
        <v>0.43</v>
      </c>
      <c r="AA547" s="242" t="s">
        <v>41</v>
      </c>
      <c r="AB547" s="242"/>
      <c r="AC547" s="209">
        <v>103</v>
      </c>
      <c r="AD547" s="209"/>
      <c r="AE547" s="588"/>
      <c r="AF547" s="588"/>
      <c r="AG547" s="588">
        <v>103</v>
      </c>
      <c r="AH547" s="588"/>
      <c r="AI547" s="588"/>
      <c r="AJ547" s="588"/>
      <c r="AK547" s="588"/>
      <c r="AL547" s="9">
        <v>1</v>
      </c>
      <c r="AM547" s="242" t="s">
        <v>668</v>
      </c>
      <c r="AN547" s="209">
        <v>103</v>
      </c>
      <c r="AO547" s="209"/>
      <c r="AP547" s="588"/>
      <c r="AQ547" s="588"/>
      <c r="AR547" s="588">
        <v>103</v>
      </c>
      <c r="AS547" s="588"/>
      <c r="AT547" s="588"/>
      <c r="AU547" s="588"/>
      <c r="AV547" s="588"/>
      <c r="AW547" s="9">
        <v>1</v>
      </c>
      <c r="AX547" s="242" t="s">
        <v>668</v>
      </c>
      <c r="AY547" s="209"/>
      <c r="AZ547" s="209"/>
      <c r="BA547" s="588"/>
      <c r="BB547" s="588"/>
      <c r="BC547" s="588"/>
      <c r="BD547" s="588"/>
      <c r="BE547" s="588"/>
      <c r="BF547" s="588"/>
      <c r="BG547" s="588"/>
      <c r="BH547" s="9">
        <v>1</v>
      </c>
      <c r="BI547" s="242" t="s">
        <v>668</v>
      </c>
      <c r="BJ547" s="490"/>
    </row>
    <row r="548" spans="1:62" s="16" customFormat="1" ht="33.75" hidden="1">
      <c r="A548" s="517"/>
      <c r="B548" s="590" t="s">
        <v>521</v>
      </c>
      <c r="C548" s="229" t="s">
        <v>821</v>
      </c>
      <c r="D548" s="229" t="s">
        <v>771</v>
      </c>
      <c r="E548" s="95" t="s">
        <v>303</v>
      </c>
      <c r="F548" s="123" t="s">
        <v>740</v>
      </c>
      <c r="G548" s="209"/>
      <c r="H548" s="209"/>
      <c r="I548" s="209"/>
      <c r="J548" s="209"/>
      <c r="K548" s="209"/>
      <c r="L548" s="588">
        <v>7</v>
      </c>
      <c r="M548" s="588"/>
      <c r="N548" s="588"/>
      <c r="O548" s="588"/>
      <c r="P548" s="588"/>
      <c r="Q548" s="230">
        <v>0</v>
      </c>
      <c r="R548" s="242" t="s">
        <v>532</v>
      </c>
      <c r="S548" s="209"/>
      <c r="T548" s="209"/>
      <c r="U548" s="588">
        <v>7</v>
      </c>
      <c r="V548" s="588"/>
      <c r="W548" s="588"/>
      <c r="X548" s="588"/>
      <c r="Y548" s="588"/>
      <c r="Z548" s="230">
        <v>0</v>
      </c>
      <c r="AA548" s="242" t="s">
        <v>532</v>
      </c>
      <c r="AB548" s="242"/>
      <c r="AC548" s="209">
        <v>7</v>
      </c>
      <c r="AD548" s="209"/>
      <c r="AE548" s="588"/>
      <c r="AF548" s="588"/>
      <c r="AG548" s="588">
        <v>7</v>
      </c>
      <c r="AH548" s="588"/>
      <c r="AI548" s="588"/>
      <c r="AJ548" s="588"/>
      <c r="AK548" s="588"/>
      <c r="AL548" s="9">
        <v>1</v>
      </c>
      <c r="AM548" s="242" t="s">
        <v>668</v>
      </c>
      <c r="AN548" s="209">
        <v>7</v>
      </c>
      <c r="AO548" s="209"/>
      <c r="AP548" s="588"/>
      <c r="AQ548" s="588"/>
      <c r="AR548" s="588">
        <v>7</v>
      </c>
      <c r="AS548" s="588"/>
      <c r="AT548" s="588"/>
      <c r="AU548" s="588"/>
      <c r="AV548" s="588"/>
      <c r="AW548" s="9">
        <v>1</v>
      </c>
      <c r="AX548" s="242" t="s">
        <v>668</v>
      </c>
      <c r="AY548" s="209"/>
      <c r="AZ548" s="209"/>
      <c r="BA548" s="588"/>
      <c r="BB548" s="588"/>
      <c r="BC548" s="588"/>
      <c r="BD548" s="588"/>
      <c r="BE548" s="588"/>
      <c r="BF548" s="588"/>
      <c r="BG548" s="588"/>
      <c r="BH548" s="9">
        <v>1</v>
      </c>
      <c r="BI548" s="242" t="s">
        <v>668</v>
      </c>
      <c r="BJ548" s="490"/>
    </row>
    <row r="549" spans="1:62" s="16" customFormat="1" ht="24.75" customHeight="1">
      <c r="A549" s="517"/>
      <c r="B549" s="590" t="s">
        <v>521</v>
      </c>
      <c r="C549" s="608" t="s">
        <v>822</v>
      </c>
      <c r="D549" s="608" t="s">
        <v>819</v>
      </c>
      <c r="E549" s="421" t="s">
        <v>559</v>
      </c>
      <c r="F549" s="123" t="s">
        <v>740</v>
      </c>
      <c r="G549" s="209"/>
      <c r="H549" s="209"/>
      <c r="I549" s="209"/>
      <c r="J549" s="209"/>
      <c r="K549" s="209"/>
      <c r="L549" s="588">
        <v>43</v>
      </c>
      <c r="M549" s="588"/>
      <c r="N549" s="588"/>
      <c r="O549" s="588"/>
      <c r="P549" s="588"/>
      <c r="Q549" s="230">
        <v>0</v>
      </c>
      <c r="R549" s="242" t="s">
        <v>532</v>
      </c>
      <c r="S549" s="209"/>
      <c r="T549" s="209"/>
      <c r="U549" s="588">
        <v>43</v>
      </c>
      <c r="V549" s="588"/>
      <c r="W549" s="588"/>
      <c r="X549" s="588"/>
      <c r="Y549" s="588"/>
      <c r="Z549" s="230">
        <v>0</v>
      </c>
      <c r="AA549" s="242" t="s">
        <v>532</v>
      </c>
      <c r="AB549" s="242"/>
      <c r="AC549" s="209">
        <v>43</v>
      </c>
      <c r="AD549" s="209"/>
      <c r="AE549" s="588">
        <v>43</v>
      </c>
      <c r="AF549" s="588"/>
      <c r="AG549" s="588"/>
      <c r="AH549" s="588"/>
      <c r="AI549" s="588"/>
      <c r="AJ549" s="588"/>
      <c r="AK549" s="588"/>
      <c r="AL549" s="230">
        <v>0</v>
      </c>
      <c r="AM549" s="242" t="s">
        <v>532</v>
      </c>
      <c r="AN549" s="209">
        <v>43</v>
      </c>
      <c r="AO549" s="209"/>
      <c r="AP549" s="588">
        <v>43</v>
      </c>
      <c r="AQ549" s="588"/>
      <c r="AR549" s="588"/>
      <c r="AS549" s="588"/>
      <c r="AT549" s="588"/>
      <c r="AU549" s="588"/>
      <c r="AV549" s="588"/>
      <c r="AW549" s="230">
        <v>0</v>
      </c>
      <c r="AX549" s="242" t="s">
        <v>532</v>
      </c>
      <c r="AY549" s="209"/>
      <c r="AZ549" s="209">
        <v>43</v>
      </c>
      <c r="BA549" s="588">
        <v>43</v>
      </c>
      <c r="BB549" s="588"/>
      <c r="BC549" s="588"/>
      <c r="BD549" s="588"/>
      <c r="BE549" s="588"/>
      <c r="BF549" s="588"/>
      <c r="BG549" s="588"/>
      <c r="BH549" s="230">
        <v>0</v>
      </c>
      <c r="BI549" s="242" t="s">
        <v>532</v>
      </c>
      <c r="BJ549" s="490"/>
    </row>
    <row r="550" spans="1:62" s="16" customFormat="1" ht="24.75" hidden="1" customHeight="1">
      <c r="A550" s="517"/>
      <c r="B550" s="590" t="s">
        <v>521</v>
      </c>
      <c r="C550" s="609" t="s">
        <v>887</v>
      </c>
      <c r="D550" s="608" t="s">
        <v>19</v>
      </c>
      <c r="E550" s="350" t="s">
        <v>559</v>
      </c>
      <c r="F550" s="123" t="s">
        <v>742</v>
      </c>
      <c r="G550" s="209"/>
      <c r="H550" s="209"/>
      <c r="I550" s="209"/>
      <c r="J550" s="209"/>
      <c r="K550" s="209"/>
      <c r="L550" s="25">
        <v>139</v>
      </c>
      <c r="M550" s="588"/>
      <c r="N550" s="588"/>
      <c r="O550" s="25"/>
      <c r="P550" s="25"/>
      <c r="Q550" s="479">
        <v>0</v>
      </c>
      <c r="R550" s="534" t="s">
        <v>532</v>
      </c>
      <c r="S550" s="209"/>
      <c r="T550" s="209"/>
      <c r="U550" s="25">
        <v>139</v>
      </c>
      <c r="V550" s="588"/>
      <c r="W550" s="588"/>
      <c r="X550" s="25"/>
      <c r="Y550" s="25"/>
      <c r="Z550" s="479">
        <v>0</v>
      </c>
      <c r="AA550" s="534" t="s">
        <v>532</v>
      </c>
      <c r="AB550" s="534"/>
      <c r="AC550" s="209">
        <v>139</v>
      </c>
      <c r="AD550" s="209"/>
      <c r="AE550" s="25"/>
      <c r="AF550" s="588">
        <v>139</v>
      </c>
      <c r="AG550" s="588"/>
      <c r="AH550" s="25"/>
      <c r="AI550" s="25"/>
      <c r="AJ550" s="25"/>
      <c r="AK550" s="474"/>
      <c r="AL550" s="474">
        <v>0.5161</v>
      </c>
      <c r="AM550" s="242" t="s">
        <v>41</v>
      </c>
      <c r="AN550" s="209">
        <v>139</v>
      </c>
      <c r="AO550" s="209"/>
      <c r="AP550" s="25"/>
      <c r="AQ550" s="588"/>
      <c r="AR550" s="588">
        <v>139</v>
      </c>
      <c r="AS550" s="25"/>
      <c r="AT550" s="25"/>
      <c r="AU550" s="25"/>
      <c r="AV550" s="25"/>
      <c r="AW550" s="9">
        <v>1</v>
      </c>
      <c r="AX550" s="242" t="s">
        <v>668</v>
      </c>
      <c r="AY550" s="209"/>
      <c r="AZ550" s="209"/>
      <c r="BA550" s="25"/>
      <c r="BB550" s="588"/>
      <c r="BC550" s="588"/>
      <c r="BD550" s="25"/>
      <c r="BE550" s="25"/>
      <c r="BF550" s="25"/>
      <c r="BG550" s="25"/>
      <c r="BH550" s="9">
        <v>1</v>
      </c>
      <c r="BI550" s="242" t="s">
        <v>668</v>
      </c>
      <c r="BJ550" s="490"/>
    </row>
    <row r="551" spans="1:62" s="16" customFormat="1" ht="24.75" customHeight="1">
      <c r="A551" s="517"/>
      <c r="B551" s="590" t="s">
        <v>521</v>
      </c>
      <c r="C551" s="609" t="s">
        <v>887</v>
      </c>
      <c r="D551" s="608" t="s">
        <v>19</v>
      </c>
      <c r="E551" s="350" t="s">
        <v>559</v>
      </c>
      <c r="F551" s="123" t="s">
        <v>742</v>
      </c>
      <c r="G551" s="209"/>
      <c r="H551" s="209"/>
      <c r="I551" s="209"/>
      <c r="J551" s="209"/>
      <c r="K551" s="209"/>
      <c r="L551" s="25">
        <v>2</v>
      </c>
      <c r="M551" s="588"/>
      <c r="N551" s="588"/>
      <c r="O551" s="25"/>
      <c r="P551" s="25"/>
      <c r="Q551" s="479">
        <v>0</v>
      </c>
      <c r="R551" s="534" t="s">
        <v>532</v>
      </c>
      <c r="S551" s="209"/>
      <c r="T551" s="209"/>
      <c r="U551" s="25">
        <v>2</v>
      </c>
      <c r="V551" s="588"/>
      <c r="W551" s="588"/>
      <c r="X551" s="25"/>
      <c r="Y551" s="25"/>
      <c r="Z551" s="479">
        <v>0</v>
      </c>
      <c r="AA551" s="534" t="s">
        <v>532</v>
      </c>
      <c r="AB551" s="534"/>
      <c r="AC551" s="209">
        <v>2</v>
      </c>
      <c r="AD551" s="209"/>
      <c r="AE551" s="34">
        <v>2</v>
      </c>
      <c r="AF551" s="588"/>
      <c r="AG551" s="588"/>
      <c r="AH551" s="25"/>
      <c r="AI551" s="25"/>
      <c r="AJ551" s="25"/>
      <c r="AK551" s="25"/>
      <c r="AL551" s="474">
        <v>0</v>
      </c>
      <c r="AM551" s="242" t="s">
        <v>532</v>
      </c>
      <c r="AN551" s="209">
        <v>2</v>
      </c>
      <c r="AO551" s="209"/>
      <c r="AP551" s="34">
        <v>2</v>
      </c>
      <c r="AQ551" s="588"/>
      <c r="AR551" s="588"/>
      <c r="AS551" s="25"/>
      <c r="AT551" s="25"/>
      <c r="AU551" s="25"/>
      <c r="AV551" s="25"/>
      <c r="AW551" s="474">
        <v>0</v>
      </c>
      <c r="AX551" s="242" t="s">
        <v>532</v>
      </c>
      <c r="AY551" s="209"/>
      <c r="AZ551" s="209">
        <v>2</v>
      </c>
      <c r="BA551" s="34">
        <v>2</v>
      </c>
      <c r="BB551" s="588"/>
      <c r="BC551" s="588"/>
      <c r="BD551" s="25"/>
      <c r="BE551" s="25"/>
      <c r="BF551" s="25"/>
      <c r="BG551" s="25"/>
      <c r="BH551" s="474">
        <v>0</v>
      </c>
      <c r="BI551" s="242" t="s">
        <v>532</v>
      </c>
      <c r="BJ551" s="490"/>
    </row>
    <row r="552" spans="1:62" s="16" customFormat="1" ht="24.75" customHeight="1">
      <c r="A552" s="517"/>
      <c r="B552" s="590" t="s">
        <v>521</v>
      </c>
      <c r="C552" s="608" t="s">
        <v>823</v>
      </c>
      <c r="D552" s="608" t="s">
        <v>809</v>
      </c>
      <c r="E552" s="421" t="s">
        <v>559</v>
      </c>
      <c r="F552" s="123" t="s">
        <v>742</v>
      </c>
      <c r="G552" s="209"/>
      <c r="H552" s="209"/>
      <c r="I552" s="209"/>
      <c r="J552" s="209"/>
      <c r="K552" s="209"/>
      <c r="L552" s="588">
        <v>135</v>
      </c>
      <c r="M552" s="588"/>
      <c r="N552" s="588"/>
      <c r="O552" s="588"/>
      <c r="P552" s="588"/>
      <c r="Q552" s="230">
        <v>0</v>
      </c>
      <c r="R552" s="242" t="s">
        <v>532</v>
      </c>
      <c r="S552" s="209"/>
      <c r="T552" s="209"/>
      <c r="U552" s="588">
        <v>135</v>
      </c>
      <c r="V552" s="588"/>
      <c r="W552" s="588"/>
      <c r="X552" s="588"/>
      <c r="Y552" s="588"/>
      <c r="Z552" s="230">
        <v>0</v>
      </c>
      <c r="AA552" s="242" t="s">
        <v>532</v>
      </c>
      <c r="AB552" s="242"/>
      <c r="AC552" s="209">
        <v>132</v>
      </c>
      <c r="AD552" s="209"/>
      <c r="AE552" s="209"/>
      <c r="AF552" s="209">
        <v>132</v>
      </c>
      <c r="AG552" s="588"/>
      <c r="AH552" s="588"/>
      <c r="AI552" s="588"/>
      <c r="AJ552" s="588"/>
      <c r="AK552" s="230"/>
      <c r="AL552" s="230">
        <v>8.2000000000000003E-2</v>
      </c>
      <c r="AM552" s="242" t="s">
        <v>41</v>
      </c>
      <c r="AN552" s="209">
        <v>132</v>
      </c>
      <c r="AO552" s="209"/>
      <c r="AP552" s="209"/>
      <c r="AQ552" s="209">
        <v>132</v>
      </c>
      <c r="AR552" s="588"/>
      <c r="AS552" s="588"/>
      <c r="AT552" s="588"/>
      <c r="AU552" s="588"/>
      <c r="AV552" s="588"/>
      <c r="AW552" s="230">
        <v>0.62350000000000005</v>
      </c>
      <c r="AX552" s="242" t="s">
        <v>41</v>
      </c>
      <c r="AY552" s="209"/>
      <c r="AZ552" s="209">
        <v>132</v>
      </c>
      <c r="BA552" s="209"/>
      <c r="BB552" s="209">
        <v>132</v>
      </c>
      <c r="BC552" s="588"/>
      <c r="BD552" s="588"/>
      <c r="BE552" s="588"/>
      <c r="BF552" s="588"/>
      <c r="BG552" s="588"/>
      <c r="BH552" s="230">
        <v>0.8498</v>
      </c>
      <c r="BI552" s="242" t="s">
        <v>41</v>
      </c>
      <c r="BJ552" s="490"/>
    </row>
    <row r="553" spans="1:62" s="16" customFormat="1" ht="24.75" customHeight="1">
      <c r="A553" s="517"/>
      <c r="B553" s="590" t="s">
        <v>521</v>
      </c>
      <c r="C553" s="608" t="s">
        <v>823</v>
      </c>
      <c r="D553" s="608" t="s">
        <v>809</v>
      </c>
      <c r="E553" s="421" t="s">
        <v>559</v>
      </c>
      <c r="F553" s="123" t="s">
        <v>742</v>
      </c>
      <c r="G553" s="209"/>
      <c r="H553" s="209"/>
      <c r="I553" s="209"/>
      <c r="J553" s="209"/>
      <c r="K553" s="209"/>
      <c r="L553" s="588"/>
      <c r="M553" s="588"/>
      <c r="N553" s="588"/>
      <c r="O553" s="588"/>
      <c r="P553" s="588"/>
      <c r="Q553" s="230"/>
      <c r="R553" s="242"/>
      <c r="S553" s="209"/>
      <c r="T553" s="209"/>
      <c r="U553" s="588"/>
      <c r="V553" s="588"/>
      <c r="W553" s="588"/>
      <c r="X553" s="588"/>
      <c r="Y553" s="588"/>
      <c r="Z553" s="230"/>
      <c r="AA553" s="242"/>
      <c r="AB553" s="242"/>
      <c r="AC553" s="209">
        <v>3</v>
      </c>
      <c r="AD553" s="209"/>
      <c r="AE553" s="209">
        <v>3</v>
      </c>
      <c r="AF553" s="588"/>
      <c r="AG553" s="588"/>
      <c r="AH553" s="588"/>
      <c r="AI553" s="588"/>
      <c r="AJ553" s="588"/>
      <c r="AK553" s="588"/>
      <c r="AL553" s="230">
        <v>0</v>
      </c>
      <c r="AM553" s="242" t="s">
        <v>532</v>
      </c>
      <c r="AN553" s="209">
        <v>3</v>
      </c>
      <c r="AO553" s="209"/>
      <c r="AP553" s="209">
        <v>3</v>
      </c>
      <c r="AQ553" s="588"/>
      <c r="AR553" s="588"/>
      <c r="AS553" s="588"/>
      <c r="AT553" s="588"/>
      <c r="AU553" s="588"/>
      <c r="AV553" s="588"/>
      <c r="AW553" s="230">
        <v>0</v>
      </c>
      <c r="AX553" s="242" t="s">
        <v>532</v>
      </c>
      <c r="AY553" s="209"/>
      <c r="AZ553" s="209">
        <v>3</v>
      </c>
      <c r="BA553" s="209">
        <v>3</v>
      </c>
      <c r="BB553" s="588"/>
      <c r="BC553" s="588"/>
      <c r="BD553" s="588"/>
      <c r="BE553" s="588"/>
      <c r="BF553" s="588"/>
      <c r="BG553" s="588"/>
      <c r="BH553" s="230">
        <v>0</v>
      </c>
      <c r="BI553" s="242" t="s">
        <v>532</v>
      </c>
      <c r="BJ553" s="490"/>
    </row>
    <row r="554" spans="1:62" s="16" customFormat="1" ht="33.75">
      <c r="A554" s="517"/>
      <c r="B554" s="590" t="s">
        <v>521</v>
      </c>
      <c r="C554" s="229" t="s">
        <v>820</v>
      </c>
      <c r="D554" s="229" t="s">
        <v>771</v>
      </c>
      <c r="E554" s="95" t="s">
        <v>303</v>
      </c>
      <c r="F554" s="123" t="s">
        <v>742</v>
      </c>
      <c r="G554" s="209"/>
      <c r="H554" s="209"/>
      <c r="I554" s="209"/>
      <c r="J554" s="209"/>
      <c r="K554" s="209"/>
      <c r="L554" s="588">
        <v>101</v>
      </c>
      <c r="M554" s="588"/>
      <c r="N554" s="588"/>
      <c r="O554" s="588"/>
      <c r="P554" s="588"/>
      <c r="Q554" s="230">
        <v>0</v>
      </c>
      <c r="R554" s="242" t="s">
        <v>532</v>
      </c>
      <c r="S554" s="209"/>
      <c r="T554" s="209"/>
      <c r="U554" s="588">
        <v>101</v>
      </c>
      <c r="V554" s="588"/>
      <c r="W554" s="588"/>
      <c r="X554" s="588"/>
      <c r="Y554" s="588"/>
      <c r="Z554" s="230">
        <v>0</v>
      </c>
      <c r="AA554" s="242" t="s">
        <v>532</v>
      </c>
      <c r="AB554" s="242"/>
      <c r="AC554" s="209">
        <v>100</v>
      </c>
      <c r="AD554" s="209"/>
      <c r="AE554" s="209"/>
      <c r="AF554" s="209">
        <v>100</v>
      </c>
      <c r="AG554" s="588"/>
      <c r="AH554" s="588"/>
      <c r="AI554" s="588"/>
      <c r="AJ554" s="588"/>
      <c r="AK554" s="230"/>
      <c r="AL554" s="230">
        <v>0.20169999999999999</v>
      </c>
      <c r="AM554" s="242" t="s">
        <v>41</v>
      </c>
      <c r="AN554" s="209">
        <v>100</v>
      </c>
      <c r="AO554" s="209"/>
      <c r="AP554" s="209"/>
      <c r="AQ554" s="209">
        <v>100</v>
      </c>
      <c r="AR554" s="588"/>
      <c r="AS554" s="588"/>
      <c r="AT554" s="588"/>
      <c r="AU554" s="588"/>
      <c r="AV554" s="588"/>
      <c r="AW554" s="230">
        <v>0.81779999999999997</v>
      </c>
      <c r="AX554" s="242" t="s">
        <v>41</v>
      </c>
      <c r="AY554" s="209"/>
      <c r="AZ554" s="209">
        <v>100</v>
      </c>
      <c r="BA554" s="209"/>
      <c r="BB554" s="209"/>
      <c r="BC554" s="209">
        <v>100</v>
      </c>
      <c r="BD554" s="588"/>
      <c r="BE554" s="588"/>
      <c r="BF554" s="588"/>
      <c r="BG554" s="588"/>
      <c r="BH554" s="9">
        <v>1</v>
      </c>
      <c r="BI554" s="242" t="s">
        <v>668</v>
      </c>
      <c r="BJ554" s="490"/>
    </row>
    <row r="555" spans="1:62" s="16" customFormat="1" ht="33.75">
      <c r="A555" s="517"/>
      <c r="B555" s="590" t="s">
        <v>521</v>
      </c>
      <c r="C555" s="229" t="s">
        <v>820</v>
      </c>
      <c r="D555" s="229" t="s">
        <v>771</v>
      </c>
      <c r="E555" s="95" t="s">
        <v>303</v>
      </c>
      <c r="F555" s="123" t="s">
        <v>742</v>
      </c>
      <c r="G555" s="209"/>
      <c r="H555" s="209"/>
      <c r="I555" s="209"/>
      <c r="J555" s="209"/>
      <c r="K555" s="209"/>
      <c r="L555" s="588"/>
      <c r="M555" s="588"/>
      <c r="N555" s="588"/>
      <c r="O555" s="588"/>
      <c r="P555" s="588"/>
      <c r="Q555" s="230"/>
      <c r="R555" s="242"/>
      <c r="S555" s="209"/>
      <c r="T555" s="209"/>
      <c r="U555" s="588"/>
      <c r="V555" s="588"/>
      <c r="W555" s="588"/>
      <c r="X555" s="588"/>
      <c r="Y555" s="588"/>
      <c r="Z555" s="230"/>
      <c r="AA555" s="242"/>
      <c r="AB555" s="242"/>
      <c r="AC555" s="209">
        <v>1</v>
      </c>
      <c r="AD555" s="209"/>
      <c r="AE555" s="209"/>
      <c r="AF555" s="209">
        <v>1</v>
      </c>
      <c r="AG555" s="588"/>
      <c r="AH555" s="588"/>
      <c r="AI555" s="588"/>
      <c r="AJ555" s="588"/>
      <c r="AK555" s="230"/>
      <c r="AL555" s="230">
        <v>0.20169999999999999</v>
      </c>
      <c r="AM555" s="242" t="s">
        <v>41</v>
      </c>
      <c r="AN555" s="209">
        <v>1</v>
      </c>
      <c r="AO555" s="209"/>
      <c r="AP555" s="209"/>
      <c r="AQ555" s="209">
        <v>1</v>
      </c>
      <c r="AR555" s="588"/>
      <c r="AS555" s="588"/>
      <c r="AT555" s="588"/>
      <c r="AU555" s="588"/>
      <c r="AV555" s="588"/>
      <c r="AW555" s="230">
        <v>0.81779999999999997</v>
      </c>
      <c r="AX555" s="242" t="s">
        <v>41</v>
      </c>
      <c r="AY555" s="209"/>
      <c r="AZ555" s="209">
        <v>1</v>
      </c>
      <c r="BA555" s="209"/>
      <c r="BB555" s="209"/>
      <c r="BC555" s="209">
        <v>1</v>
      </c>
      <c r="BD555" s="588"/>
      <c r="BE555" s="588"/>
      <c r="BF555" s="588"/>
      <c r="BG555" s="588"/>
      <c r="BH555" s="9">
        <v>1</v>
      </c>
      <c r="BI555" s="242" t="s">
        <v>668</v>
      </c>
      <c r="BJ555" s="490"/>
    </row>
    <row r="556" spans="1:62" s="16" customFormat="1" ht="24.75" customHeight="1">
      <c r="A556" s="517"/>
      <c r="B556" s="590" t="s">
        <v>521</v>
      </c>
      <c r="C556" s="229" t="s">
        <v>1067</v>
      </c>
      <c r="D556" s="229" t="s">
        <v>796</v>
      </c>
      <c r="E556" s="95" t="s">
        <v>303</v>
      </c>
      <c r="F556" s="123" t="s">
        <v>747</v>
      </c>
      <c r="G556" s="209"/>
      <c r="H556" s="209"/>
      <c r="I556" s="209"/>
      <c r="J556" s="209"/>
      <c r="K556" s="209"/>
      <c r="L556" s="588">
        <v>57</v>
      </c>
      <c r="M556" s="588"/>
      <c r="N556" s="588"/>
      <c r="O556" s="588"/>
      <c r="P556" s="588"/>
      <c r="Q556" s="230">
        <v>0</v>
      </c>
      <c r="R556" s="242" t="s">
        <v>532</v>
      </c>
      <c r="S556" s="209"/>
      <c r="T556" s="209"/>
      <c r="U556" s="588">
        <v>57</v>
      </c>
      <c r="V556" s="588"/>
      <c r="W556" s="588"/>
      <c r="X556" s="588"/>
      <c r="Y556" s="588"/>
      <c r="Z556" s="230">
        <v>0</v>
      </c>
      <c r="AA556" s="242" t="s">
        <v>532</v>
      </c>
      <c r="AB556" s="242"/>
      <c r="AC556" s="209">
        <v>57</v>
      </c>
      <c r="AD556" s="209"/>
      <c r="AE556" s="588">
        <v>57</v>
      </c>
      <c r="AF556" s="588"/>
      <c r="AG556" s="588"/>
      <c r="AH556" s="588"/>
      <c r="AI556" s="588"/>
      <c r="AJ556" s="588"/>
      <c r="AK556" s="588"/>
      <c r="AL556" s="230">
        <v>0</v>
      </c>
      <c r="AM556" s="242" t="s">
        <v>532</v>
      </c>
      <c r="AN556" s="209">
        <v>57</v>
      </c>
      <c r="AO556" s="209"/>
      <c r="AP556" s="588"/>
      <c r="AQ556" s="588"/>
      <c r="AR556" s="588"/>
      <c r="AS556" s="588"/>
      <c r="AT556" s="588"/>
      <c r="AU556" s="588">
        <v>57</v>
      </c>
      <c r="AV556" s="588"/>
      <c r="AW556" s="230">
        <v>0.2077</v>
      </c>
      <c r="AX556" s="242" t="s">
        <v>1059</v>
      </c>
      <c r="AY556" s="209"/>
      <c r="AZ556" s="209">
        <v>57</v>
      </c>
      <c r="BA556" s="588"/>
      <c r="BB556" s="588"/>
      <c r="BC556" s="588"/>
      <c r="BD556" s="588"/>
      <c r="BE556" s="588"/>
      <c r="BF556" s="588">
        <v>57</v>
      </c>
      <c r="BG556" s="588"/>
      <c r="BH556" s="230">
        <v>0.2077</v>
      </c>
      <c r="BI556" s="242" t="s">
        <v>1059</v>
      </c>
      <c r="BJ556" s="490"/>
    </row>
    <row r="557" spans="1:62" s="16" customFormat="1" ht="24.75" customHeight="1">
      <c r="A557" s="517"/>
      <c r="B557" s="590" t="s">
        <v>521</v>
      </c>
      <c r="C557" s="229" t="s">
        <v>1180</v>
      </c>
      <c r="D557" s="229" t="s">
        <v>796</v>
      </c>
      <c r="E557" s="95" t="s">
        <v>303</v>
      </c>
      <c r="F557" s="123" t="s">
        <v>747</v>
      </c>
      <c r="G557" s="209"/>
      <c r="H557" s="209"/>
      <c r="I557" s="209"/>
      <c r="J557" s="209"/>
      <c r="K557" s="209"/>
      <c r="L557" s="588">
        <v>61</v>
      </c>
      <c r="M557" s="588"/>
      <c r="N557" s="588"/>
      <c r="O557" s="588"/>
      <c r="P557" s="588"/>
      <c r="Q557" s="230">
        <v>0</v>
      </c>
      <c r="R557" s="242" t="s">
        <v>532</v>
      </c>
      <c r="S557" s="209"/>
      <c r="T557" s="209"/>
      <c r="U557" s="588">
        <v>61</v>
      </c>
      <c r="V557" s="588"/>
      <c r="W557" s="588"/>
      <c r="X557" s="588"/>
      <c r="Y557" s="588"/>
      <c r="Z557" s="230">
        <v>0</v>
      </c>
      <c r="AA557" s="242" t="s">
        <v>532</v>
      </c>
      <c r="AB557" s="242"/>
      <c r="AC557" s="209">
        <v>61</v>
      </c>
      <c r="AD557" s="209"/>
      <c r="AE557" s="588">
        <v>61</v>
      </c>
      <c r="AF557" s="588"/>
      <c r="AG557" s="588"/>
      <c r="AH557" s="588"/>
      <c r="AI557" s="588"/>
      <c r="AJ557" s="588"/>
      <c r="AK557" s="588"/>
      <c r="AL557" s="230">
        <v>0</v>
      </c>
      <c r="AM557" s="242" t="s">
        <v>532</v>
      </c>
      <c r="AN557" s="209">
        <v>61</v>
      </c>
      <c r="AO557" s="209"/>
      <c r="AP557" s="588"/>
      <c r="AQ557" s="588">
        <v>61</v>
      </c>
      <c r="AR557" s="588"/>
      <c r="AS557" s="588"/>
      <c r="AT557" s="588"/>
      <c r="AU557" s="588"/>
      <c r="AV557" s="588"/>
      <c r="AW557" s="230">
        <v>0.2</v>
      </c>
      <c r="AX557" s="242" t="s">
        <v>41</v>
      </c>
      <c r="AY557" s="209"/>
      <c r="AZ557" s="209">
        <v>61</v>
      </c>
      <c r="BA557" s="588"/>
      <c r="BB557" s="588"/>
      <c r="BC557" s="588"/>
      <c r="BD557" s="588"/>
      <c r="BE557" s="588"/>
      <c r="BF557" s="588">
        <v>61</v>
      </c>
      <c r="BG557" s="588"/>
      <c r="BH557" s="230">
        <v>0.2</v>
      </c>
      <c r="BI557" s="242" t="s">
        <v>1059</v>
      </c>
      <c r="BJ557" s="490"/>
    </row>
    <row r="558" spans="1:62" s="16" customFormat="1" ht="24.75" customHeight="1">
      <c r="A558" s="517"/>
      <c r="B558" s="590" t="s">
        <v>521</v>
      </c>
      <c r="C558" s="229" t="s">
        <v>1181</v>
      </c>
      <c r="D558" s="229" t="s">
        <v>796</v>
      </c>
      <c r="E558" s="95" t="s">
        <v>303</v>
      </c>
      <c r="F558" s="123" t="s">
        <v>747</v>
      </c>
      <c r="G558" s="209"/>
      <c r="H558" s="209"/>
      <c r="I558" s="209"/>
      <c r="J558" s="209"/>
      <c r="K558" s="209"/>
      <c r="L558" s="588">
        <v>89</v>
      </c>
      <c r="M558" s="588"/>
      <c r="N558" s="588"/>
      <c r="O558" s="588"/>
      <c r="P558" s="588"/>
      <c r="Q558" s="230">
        <v>0</v>
      </c>
      <c r="R558" s="242" t="s">
        <v>532</v>
      </c>
      <c r="S558" s="209"/>
      <c r="T558" s="209"/>
      <c r="U558" s="588">
        <v>89</v>
      </c>
      <c r="V558" s="588"/>
      <c r="W558" s="588"/>
      <c r="X558" s="588"/>
      <c r="Y558" s="588"/>
      <c r="Z558" s="230">
        <v>0</v>
      </c>
      <c r="AA558" s="242" t="s">
        <v>532</v>
      </c>
      <c r="AB558" s="242"/>
      <c r="AC558" s="209">
        <v>89</v>
      </c>
      <c r="AD558" s="209"/>
      <c r="AE558" s="588">
        <v>89</v>
      </c>
      <c r="AF558" s="588"/>
      <c r="AG558" s="588"/>
      <c r="AH558" s="588"/>
      <c r="AI558" s="588"/>
      <c r="AJ558" s="588"/>
      <c r="AK558" s="588"/>
      <c r="AL558" s="230">
        <v>0</v>
      </c>
      <c r="AM558" s="242" t="s">
        <v>532</v>
      </c>
      <c r="AN558" s="209">
        <v>89</v>
      </c>
      <c r="AO558" s="209"/>
      <c r="AP558" s="588"/>
      <c r="AQ558" s="588">
        <v>89</v>
      </c>
      <c r="AR558" s="588"/>
      <c r="AS558" s="588"/>
      <c r="AT558" s="588"/>
      <c r="AU558" s="588"/>
      <c r="AV558" s="588"/>
      <c r="AW558" s="230">
        <v>0.4773</v>
      </c>
      <c r="AX558" s="242" t="s">
        <v>41</v>
      </c>
      <c r="AY558" s="209"/>
      <c r="AZ558" s="209">
        <v>89</v>
      </c>
      <c r="BA558" s="588"/>
      <c r="BB558" s="588">
        <v>89</v>
      </c>
      <c r="BC558" s="588"/>
      <c r="BD558" s="588"/>
      <c r="BE558" s="588"/>
      <c r="BF558" s="588"/>
      <c r="BG558" s="588"/>
      <c r="BH558" s="230">
        <v>0.56410000000000005</v>
      </c>
      <c r="BI558" s="242" t="s">
        <v>41</v>
      </c>
      <c r="BJ558" s="490"/>
    </row>
    <row r="559" spans="1:62" s="16" customFormat="1" ht="24.75" customHeight="1">
      <c r="A559" s="517"/>
      <c r="B559" s="590" t="s">
        <v>521</v>
      </c>
      <c r="C559" s="229" t="s">
        <v>1087</v>
      </c>
      <c r="D559" s="229" t="s">
        <v>46</v>
      </c>
      <c r="E559" s="95" t="s">
        <v>1088</v>
      </c>
      <c r="F559" s="123" t="s">
        <v>1041</v>
      </c>
      <c r="G559" s="209"/>
      <c r="H559" s="209"/>
      <c r="I559" s="209"/>
      <c r="J559" s="209"/>
      <c r="K559" s="209"/>
      <c r="L559" s="588"/>
      <c r="M559" s="588"/>
      <c r="N559" s="588"/>
      <c r="O559" s="588"/>
      <c r="P559" s="588"/>
      <c r="Q559" s="230"/>
      <c r="R559" s="242"/>
      <c r="S559" s="209"/>
      <c r="T559" s="209"/>
      <c r="U559" s="588"/>
      <c r="V559" s="588"/>
      <c r="W559" s="588"/>
      <c r="X559" s="588"/>
      <c r="Y559" s="588"/>
      <c r="Z559" s="230"/>
      <c r="AA559" s="242"/>
      <c r="AB559" s="242"/>
      <c r="AC559" s="373">
        <v>69</v>
      </c>
      <c r="AD559" s="373"/>
      <c r="AE559" s="588"/>
      <c r="AF559" s="588">
        <v>69</v>
      </c>
      <c r="AG559" s="588"/>
      <c r="AH559" s="588"/>
      <c r="AI559" s="588"/>
      <c r="AJ559" s="588"/>
      <c r="AK559" s="588"/>
      <c r="AL559" s="230">
        <v>7.1999999999999998E-3</v>
      </c>
      <c r="AM559" s="242" t="s">
        <v>41</v>
      </c>
      <c r="AN559" s="373">
        <v>69</v>
      </c>
      <c r="AO559" s="373"/>
      <c r="AP559" s="588"/>
      <c r="AQ559" s="588">
        <v>69</v>
      </c>
      <c r="AR559" s="588"/>
      <c r="AS559" s="588"/>
      <c r="AT559" s="588"/>
      <c r="AU559" s="588"/>
      <c r="AV559" s="588"/>
      <c r="AW559" s="230">
        <v>0.53080000000000005</v>
      </c>
      <c r="AX559" s="242" t="s">
        <v>41</v>
      </c>
      <c r="AY559" s="373">
        <v>69</v>
      </c>
      <c r="AZ559" s="373"/>
      <c r="BA559" s="588"/>
      <c r="BB559" s="588"/>
      <c r="BC559" s="588"/>
      <c r="BD559" s="588"/>
      <c r="BE559" s="588"/>
      <c r="BF559" s="588">
        <v>69</v>
      </c>
      <c r="BG559" s="588"/>
      <c r="BH559" s="230">
        <v>0.53080000000000005</v>
      </c>
      <c r="BI559" s="242" t="s">
        <v>1059</v>
      </c>
      <c r="BJ559" s="490"/>
    </row>
    <row r="560" spans="1:62" s="16" customFormat="1" ht="24.75" customHeight="1">
      <c r="A560" s="517"/>
      <c r="B560" s="590" t="s">
        <v>521</v>
      </c>
      <c r="C560" s="421" t="s">
        <v>1108</v>
      </c>
      <c r="D560" s="229" t="s">
        <v>803</v>
      </c>
      <c r="E560" s="95" t="s">
        <v>1088</v>
      </c>
      <c r="F560" s="123" t="s">
        <v>1041</v>
      </c>
      <c r="G560" s="209"/>
      <c r="H560" s="209"/>
      <c r="I560" s="209"/>
      <c r="J560" s="209"/>
      <c r="K560" s="209"/>
      <c r="L560" s="588"/>
      <c r="M560" s="588"/>
      <c r="N560" s="588"/>
      <c r="O560" s="588"/>
      <c r="P560" s="588"/>
      <c r="Q560" s="230"/>
      <c r="R560" s="242"/>
      <c r="S560" s="209"/>
      <c r="T560" s="209"/>
      <c r="U560" s="588"/>
      <c r="V560" s="588"/>
      <c r="W560" s="588"/>
      <c r="X560" s="588"/>
      <c r="Y560" s="588"/>
      <c r="Z560" s="230"/>
      <c r="AA560" s="242"/>
      <c r="AB560" s="242"/>
      <c r="AC560" s="373">
        <v>24</v>
      </c>
      <c r="AD560" s="373"/>
      <c r="AE560" s="588">
        <v>24</v>
      </c>
      <c r="AF560" s="588"/>
      <c r="AG560" s="588"/>
      <c r="AH560" s="588"/>
      <c r="AI560" s="588"/>
      <c r="AJ560" s="588"/>
      <c r="AK560" s="588"/>
      <c r="AL560" s="230">
        <v>0</v>
      </c>
      <c r="AM560" s="242" t="s">
        <v>532</v>
      </c>
      <c r="AN560" s="373">
        <v>24</v>
      </c>
      <c r="AO560" s="373"/>
      <c r="AP560" s="588"/>
      <c r="AQ560" s="588">
        <v>24</v>
      </c>
      <c r="AR560" s="588"/>
      <c r="AS560" s="588"/>
      <c r="AT560" s="588"/>
      <c r="AU560" s="588"/>
      <c r="AV560" s="588"/>
      <c r="AW560" s="230">
        <v>0.43230000000000002</v>
      </c>
      <c r="AX560" s="242" t="s">
        <v>41</v>
      </c>
      <c r="AY560" s="373">
        <v>24</v>
      </c>
      <c r="AZ560" s="373"/>
      <c r="BA560" s="588"/>
      <c r="BB560" s="588"/>
      <c r="BC560" s="588"/>
      <c r="BD560" s="588"/>
      <c r="BE560" s="588"/>
      <c r="BF560" s="588">
        <v>24</v>
      </c>
      <c r="BG560" s="588"/>
      <c r="BH560" s="230">
        <v>0.43230000000000002</v>
      </c>
      <c r="BI560" s="242" t="s">
        <v>1059</v>
      </c>
      <c r="BJ560" s="490"/>
    </row>
    <row r="561" spans="1:62" s="16" customFormat="1" ht="24.75" customHeight="1">
      <c r="A561" s="517"/>
      <c r="B561" s="590" t="s">
        <v>521</v>
      </c>
      <c r="C561" s="421" t="s">
        <v>1207</v>
      </c>
      <c r="D561" s="229" t="s">
        <v>19</v>
      </c>
      <c r="E561" s="95" t="s">
        <v>1208</v>
      </c>
      <c r="F561" s="123" t="s">
        <v>1151</v>
      </c>
      <c r="G561" s="209"/>
      <c r="H561" s="209"/>
      <c r="I561" s="209"/>
      <c r="J561" s="209"/>
      <c r="K561" s="209"/>
      <c r="L561" s="588"/>
      <c r="M561" s="588"/>
      <c r="N561" s="588"/>
      <c r="O561" s="588"/>
      <c r="P561" s="588"/>
      <c r="Q561" s="230"/>
      <c r="R561" s="242"/>
      <c r="S561" s="209"/>
      <c r="T561" s="209"/>
      <c r="U561" s="588"/>
      <c r="V561" s="588"/>
      <c r="W561" s="588"/>
      <c r="X561" s="588"/>
      <c r="Y561" s="588"/>
      <c r="Z561" s="230"/>
      <c r="AA561" s="242"/>
      <c r="AB561" s="242"/>
      <c r="AC561" s="373"/>
      <c r="AD561" s="373"/>
      <c r="AE561" s="588"/>
      <c r="AF561" s="583"/>
      <c r="AG561" s="583"/>
      <c r="AH561" s="583"/>
      <c r="AI561" s="583"/>
      <c r="AJ561" s="583"/>
      <c r="AK561" s="582"/>
      <c r="AL561" s="230"/>
      <c r="AM561" s="242"/>
      <c r="AN561" s="373"/>
      <c r="AO561" s="373">
        <v>123</v>
      </c>
      <c r="AP561" s="588"/>
      <c r="AQ561" s="588">
        <v>123</v>
      </c>
      <c r="AR561" s="588"/>
      <c r="AS561" s="588"/>
      <c r="AT561" s="588"/>
      <c r="AU561" s="588"/>
      <c r="AV561" s="588"/>
      <c r="AW561" s="230">
        <v>0.01</v>
      </c>
      <c r="AX561" s="242" t="s">
        <v>41</v>
      </c>
      <c r="AY561" s="373">
        <v>123</v>
      </c>
      <c r="AZ561" s="373"/>
      <c r="BA561" s="588"/>
      <c r="BB561" s="588">
        <v>123</v>
      </c>
      <c r="BC561" s="588"/>
      <c r="BD561" s="588"/>
      <c r="BE561" s="588"/>
      <c r="BF561" s="588"/>
      <c r="BG561" s="588"/>
      <c r="BH561" s="230">
        <v>0.01</v>
      </c>
      <c r="BI561" s="242" t="s">
        <v>41</v>
      </c>
      <c r="BJ561" s="490"/>
    </row>
    <row r="562" spans="1:62" s="16" customFormat="1" ht="31.5" customHeight="1">
      <c r="A562" s="517"/>
      <c r="B562" s="590" t="s">
        <v>521</v>
      </c>
      <c r="C562" s="421" t="s">
        <v>301</v>
      </c>
      <c r="D562" s="229" t="s">
        <v>295</v>
      </c>
      <c r="E562" s="95" t="s">
        <v>1330</v>
      </c>
      <c r="F562" s="123" t="s">
        <v>1223</v>
      </c>
      <c r="G562" s="209"/>
      <c r="H562" s="209"/>
      <c r="I562" s="209"/>
      <c r="J562" s="209"/>
      <c r="K562" s="209"/>
      <c r="L562" s="588"/>
      <c r="M562" s="588"/>
      <c r="N562" s="588"/>
      <c r="O562" s="588"/>
      <c r="P562" s="588"/>
      <c r="Q562" s="230"/>
      <c r="R562" s="242"/>
      <c r="S562" s="209"/>
      <c r="T562" s="209"/>
      <c r="U562" s="588"/>
      <c r="V562" s="588"/>
      <c r="W562" s="588"/>
      <c r="X562" s="588"/>
      <c r="Y562" s="588"/>
      <c r="Z562" s="230"/>
      <c r="AA562" s="242"/>
      <c r="AB562" s="242"/>
      <c r="AC562" s="373"/>
      <c r="AD562" s="373"/>
      <c r="AE562" s="588"/>
      <c r="AF562" s="583"/>
      <c r="AG562" s="583"/>
      <c r="AH562" s="583"/>
      <c r="AI562" s="583"/>
      <c r="AJ562" s="583"/>
      <c r="AK562" s="582"/>
      <c r="AL562" s="230"/>
      <c r="AM562" s="242"/>
      <c r="AN562" s="373"/>
      <c r="AO562" s="373">
        <v>40</v>
      </c>
      <c r="AP562" s="588">
        <v>40</v>
      </c>
      <c r="AQ562" s="588"/>
      <c r="AR562" s="588"/>
      <c r="AS562" s="588"/>
      <c r="AT562" s="588"/>
      <c r="AU562" s="588"/>
      <c r="AV562" s="588"/>
      <c r="AW562" s="56">
        <v>0</v>
      </c>
      <c r="AX562" s="242" t="s">
        <v>532</v>
      </c>
      <c r="AY562" s="373">
        <v>40</v>
      </c>
      <c r="AZ562" s="373"/>
      <c r="BA562" s="588"/>
      <c r="BB562" s="588">
        <v>40</v>
      </c>
      <c r="BC562" s="588"/>
      <c r="BD562" s="588"/>
      <c r="BE562" s="588"/>
      <c r="BF562" s="588"/>
      <c r="BG562" s="588"/>
      <c r="BH562" s="614">
        <v>0</v>
      </c>
      <c r="BI562" s="242" t="s">
        <v>41</v>
      </c>
      <c r="BJ562" s="490"/>
    </row>
    <row r="563" spans="1:62" s="16" customFormat="1" ht="35.25" customHeight="1">
      <c r="A563" s="517"/>
      <c r="B563" s="590" t="s">
        <v>521</v>
      </c>
      <c r="C563" s="421" t="s">
        <v>1277</v>
      </c>
      <c r="D563" s="229" t="s">
        <v>1278</v>
      </c>
      <c r="E563" s="229" t="s">
        <v>1279</v>
      </c>
      <c r="F563" s="399" t="s">
        <v>1220</v>
      </c>
      <c r="G563" s="209"/>
      <c r="H563" s="209"/>
      <c r="I563" s="209"/>
      <c r="J563" s="209"/>
      <c r="K563" s="209"/>
      <c r="L563" s="588"/>
      <c r="M563" s="588"/>
      <c r="N563" s="588"/>
      <c r="O563" s="588"/>
      <c r="P563" s="588"/>
      <c r="Q563" s="230"/>
      <c r="R563" s="242"/>
      <c r="S563" s="209"/>
      <c r="T563" s="209"/>
      <c r="U563" s="588"/>
      <c r="V563" s="588"/>
      <c r="W563" s="588"/>
      <c r="X563" s="588"/>
      <c r="Y563" s="588"/>
      <c r="Z563" s="230"/>
      <c r="AA563" s="242"/>
      <c r="AB563" s="242"/>
      <c r="AC563" s="373"/>
      <c r="AD563" s="373"/>
      <c r="AE563" s="588"/>
      <c r="AF563" s="583"/>
      <c r="AG563" s="583"/>
      <c r="AH563" s="583"/>
      <c r="AI563" s="583"/>
      <c r="AJ563" s="583"/>
      <c r="AK563" s="582"/>
      <c r="AL563" s="230"/>
      <c r="AM563" s="242"/>
      <c r="AN563" s="373"/>
      <c r="AO563" s="373">
        <v>85</v>
      </c>
      <c r="AP563" s="588">
        <v>85</v>
      </c>
      <c r="AQ563" s="588"/>
      <c r="AR563" s="588"/>
      <c r="AS563" s="588"/>
      <c r="AT563" s="588"/>
      <c r="AU563" s="588"/>
      <c r="AV563" s="588"/>
      <c r="AW563" s="56"/>
      <c r="AX563" s="242"/>
      <c r="AY563" s="373">
        <v>84</v>
      </c>
      <c r="AZ563" s="373"/>
      <c r="BA563" s="588">
        <v>84</v>
      </c>
      <c r="BB563" s="588"/>
      <c r="BC563" s="588"/>
      <c r="BD563" s="588"/>
      <c r="BE563" s="588"/>
      <c r="BF563" s="588"/>
      <c r="BG563" s="588"/>
      <c r="BH563" s="230">
        <v>0</v>
      </c>
      <c r="BI563" s="242" t="s">
        <v>532</v>
      </c>
      <c r="BJ563" s="490"/>
    </row>
    <row r="564" spans="1:62" s="16" customFormat="1" ht="35.25" customHeight="1">
      <c r="A564" s="517"/>
      <c r="B564" s="590" t="s">
        <v>521</v>
      </c>
      <c r="C564" s="421" t="s">
        <v>1277</v>
      </c>
      <c r="D564" s="229" t="s">
        <v>1278</v>
      </c>
      <c r="E564" s="229" t="s">
        <v>1279</v>
      </c>
      <c r="F564" s="399" t="s">
        <v>1220</v>
      </c>
      <c r="G564" s="209"/>
      <c r="H564" s="209"/>
      <c r="I564" s="209"/>
      <c r="J564" s="209"/>
      <c r="K564" s="209"/>
      <c r="L564" s="588"/>
      <c r="M564" s="588"/>
      <c r="N564" s="588"/>
      <c r="O564" s="588"/>
      <c r="P564" s="588"/>
      <c r="Q564" s="230"/>
      <c r="R564" s="242"/>
      <c r="S564" s="209"/>
      <c r="T564" s="209"/>
      <c r="U564" s="588"/>
      <c r="V564" s="588"/>
      <c r="W564" s="588"/>
      <c r="X564" s="588"/>
      <c r="Y564" s="588"/>
      <c r="Z564" s="230"/>
      <c r="AA564" s="242"/>
      <c r="AB564" s="242"/>
      <c r="AC564" s="373"/>
      <c r="AD564" s="373"/>
      <c r="AE564" s="588"/>
      <c r="AF564" s="583"/>
      <c r="AG564" s="583"/>
      <c r="AH564" s="583"/>
      <c r="AI564" s="583"/>
      <c r="AJ564" s="583"/>
      <c r="AK564" s="582"/>
      <c r="AL564" s="230"/>
      <c r="AM564" s="242"/>
      <c r="AN564" s="373"/>
      <c r="AO564" s="373"/>
      <c r="AP564" s="588"/>
      <c r="AQ564" s="588"/>
      <c r="AR564" s="588"/>
      <c r="AS564" s="588"/>
      <c r="AT564" s="588"/>
      <c r="AU564" s="588"/>
      <c r="AV564" s="588"/>
      <c r="AW564" s="56"/>
      <c r="AX564" s="242"/>
      <c r="AY564" s="373"/>
      <c r="AZ564" s="373">
        <v>1</v>
      </c>
      <c r="BA564" s="588">
        <v>1</v>
      </c>
      <c r="BB564" s="588"/>
      <c r="BC564" s="588"/>
      <c r="BD564" s="588"/>
      <c r="BE564" s="588"/>
      <c r="BF564" s="588"/>
      <c r="BG564" s="588"/>
      <c r="BH564" s="230"/>
      <c r="BI564" s="242"/>
      <c r="BJ564" s="490"/>
    </row>
    <row r="565" spans="1:62" s="16" customFormat="1" ht="35.25" customHeight="1">
      <c r="A565" s="517"/>
      <c r="B565" s="590" t="s">
        <v>521</v>
      </c>
      <c r="C565" s="421" t="s">
        <v>1376</v>
      </c>
      <c r="D565" s="229" t="s">
        <v>123</v>
      </c>
      <c r="E565" s="95" t="s">
        <v>1208</v>
      </c>
      <c r="F565" s="399" t="s">
        <v>1352</v>
      </c>
      <c r="G565" s="209"/>
      <c r="H565" s="209"/>
      <c r="I565" s="209"/>
      <c r="J565" s="209"/>
      <c r="K565" s="209"/>
      <c r="L565" s="588"/>
      <c r="M565" s="588"/>
      <c r="N565" s="588"/>
      <c r="O565" s="588"/>
      <c r="P565" s="588"/>
      <c r="Q565" s="230"/>
      <c r="R565" s="242"/>
      <c r="S565" s="209"/>
      <c r="T565" s="209"/>
      <c r="U565" s="588"/>
      <c r="V565" s="588"/>
      <c r="W565" s="588"/>
      <c r="X565" s="588"/>
      <c r="Y565" s="588"/>
      <c r="Z565" s="230"/>
      <c r="AA565" s="242"/>
      <c r="AB565" s="242"/>
      <c r="AC565" s="373"/>
      <c r="AD565" s="373"/>
      <c r="AE565" s="588"/>
      <c r="AF565" s="583"/>
      <c r="AG565" s="583"/>
      <c r="AH565" s="583"/>
      <c r="AI565" s="583"/>
      <c r="AJ565" s="583"/>
      <c r="AK565" s="582"/>
      <c r="AL565" s="230"/>
      <c r="AM565" s="242"/>
      <c r="AN565" s="373"/>
      <c r="AO565" s="373"/>
      <c r="AP565" s="588"/>
      <c r="AQ565" s="588"/>
      <c r="AR565" s="588"/>
      <c r="AS565" s="588"/>
      <c r="AT565" s="588"/>
      <c r="AU565" s="588"/>
      <c r="AV565" s="588"/>
      <c r="AW565" s="56"/>
      <c r="AX565" s="242"/>
      <c r="AY565" s="373"/>
      <c r="AZ565" s="373">
        <v>16</v>
      </c>
      <c r="BA565" s="588">
        <v>16</v>
      </c>
      <c r="BB565" s="588"/>
      <c r="BC565" s="588"/>
      <c r="BD565" s="588"/>
      <c r="BE565" s="588"/>
      <c r="BF565" s="588"/>
      <c r="BG565" s="588"/>
      <c r="BH565" s="230">
        <v>0</v>
      </c>
      <c r="BI565" s="242" t="s">
        <v>532</v>
      </c>
      <c r="BJ565" s="490"/>
    </row>
    <row r="566" spans="1:62" s="16" customFormat="1" ht="35.25" customHeight="1">
      <c r="A566" s="517"/>
      <c r="B566" s="590" t="s">
        <v>521</v>
      </c>
      <c r="C566" s="421" t="s">
        <v>1377</v>
      </c>
      <c r="D566" s="229" t="s">
        <v>123</v>
      </c>
      <c r="E566" s="95" t="s">
        <v>1208</v>
      </c>
      <c r="F566" s="399" t="s">
        <v>1352</v>
      </c>
      <c r="G566" s="209"/>
      <c r="H566" s="209"/>
      <c r="I566" s="209"/>
      <c r="J566" s="209"/>
      <c r="K566" s="209"/>
      <c r="L566" s="588"/>
      <c r="M566" s="588"/>
      <c r="N566" s="588"/>
      <c r="O566" s="588"/>
      <c r="P566" s="588"/>
      <c r="Q566" s="230"/>
      <c r="R566" s="242"/>
      <c r="S566" s="209"/>
      <c r="T566" s="209"/>
      <c r="U566" s="588"/>
      <c r="V566" s="588"/>
      <c r="W566" s="588"/>
      <c r="X566" s="588"/>
      <c r="Y566" s="588"/>
      <c r="Z566" s="230"/>
      <c r="AA566" s="242"/>
      <c r="AB566" s="242"/>
      <c r="AC566" s="373"/>
      <c r="AD566" s="373"/>
      <c r="AE566" s="588"/>
      <c r="AF566" s="583"/>
      <c r="AG566" s="583"/>
      <c r="AH566" s="583"/>
      <c r="AI566" s="583"/>
      <c r="AJ566" s="583"/>
      <c r="AK566" s="582"/>
      <c r="AL566" s="230"/>
      <c r="AM566" s="242"/>
      <c r="AN566" s="373"/>
      <c r="AO566" s="373"/>
      <c r="AP566" s="588"/>
      <c r="AQ566" s="588"/>
      <c r="AR566" s="588"/>
      <c r="AS566" s="588"/>
      <c r="AT566" s="588"/>
      <c r="AU566" s="588"/>
      <c r="AV566" s="588"/>
      <c r="AW566" s="56"/>
      <c r="AX566" s="242"/>
      <c r="AY566" s="373"/>
      <c r="AZ566" s="373">
        <v>29</v>
      </c>
      <c r="BA566" s="588">
        <v>29</v>
      </c>
      <c r="BB566" s="588"/>
      <c r="BC566" s="588"/>
      <c r="BD566" s="588"/>
      <c r="BE566" s="588"/>
      <c r="BF566" s="588"/>
      <c r="BG566" s="588"/>
      <c r="BH566" s="230">
        <v>0</v>
      </c>
      <c r="BI566" s="242" t="s">
        <v>532</v>
      </c>
      <c r="BJ566" s="490"/>
    </row>
    <row r="567" spans="1:62" s="16" customFormat="1" ht="35.25" customHeight="1">
      <c r="A567" s="517"/>
      <c r="B567" s="590" t="s">
        <v>521</v>
      </c>
      <c r="C567" s="421" t="s">
        <v>1378</v>
      </c>
      <c r="D567" s="229" t="s">
        <v>123</v>
      </c>
      <c r="E567" s="95" t="s">
        <v>1208</v>
      </c>
      <c r="F567" s="399" t="s">
        <v>1352</v>
      </c>
      <c r="G567" s="209"/>
      <c r="H567" s="209"/>
      <c r="I567" s="209"/>
      <c r="J567" s="209"/>
      <c r="K567" s="209"/>
      <c r="L567" s="588"/>
      <c r="M567" s="588"/>
      <c r="N567" s="588"/>
      <c r="O567" s="588"/>
      <c r="P567" s="588"/>
      <c r="Q567" s="230"/>
      <c r="R567" s="242"/>
      <c r="S567" s="209"/>
      <c r="T567" s="209"/>
      <c r="U567" s="588"/>
      <c r="V567" s="588"/>
      <c r="W567" s="588"/>
      <c r="X567" s="588"/>
      <c r="Y567" s="588"/>
      <c r="Z567" s="230"/>
      <c r="AA567" s="242"/>
      <c r="AB567" s="242"/>
      <c r="AC567" s="373"/>
      <c r="AD567" s="373"/>
      <c r="AE567" s="588"/>
      <c r="AF567" s="583"/>
      <c r="AG567" s="583"/>
      <c r="AH567" s="583"/>
      <c r="AI567" s="583"/>
      <c r="AJ567" s="583"/>
      <c r="AK567" s="582"/>
      <c r="AL567" s="230"/>
      <c r="AM567" s="242"/>
      <c r="AN567" s="373"/>
      <c r="AO567" s="373"/>
      <c r="AP567" s="588"/>
      <c r="AQ567" s="588"/>
      <c r="AR567" s="588"/>
      <c r="AS567" s="588"/>
      <c r="AT567" s="588"/>
      <c r="AU567" s="588"/>
      <c r="AV567" s="588"/>
      <c r="AW567" s="56"/>
      <c r="AX567" s="242"/>
      <c r="AY567" s="373"/>
      <c r="AZ567" s="373">
        <v>37</v>
      </c>
      <c r="BA567" s="588">
        <v>37</v>
      </c>
      <c r="BB567" s="588"/>
      <c r="BC567" s="588"/>
      <c r="BD567" s="588"/>
      <c r="BE567" s="588"/>
      <c r="BF567" s="588"/>
      <c r="BG567" s="588"/>
      <c r="BH567" s="230">
        <v>0</v>
      </c>
      <c r="BI567" s="242" t="s">
        <v>532</v>
      </c>
      <c r="BJ567" s="490"/>
    </row>
    <row r="568" spans="1:62" s="5" customFormat="1" ht="18.75" customHeight="1">
      <c r="A568" s="517"/>
      <c r="B568" s="523" t="s">
        <v>522</v>
      </c>
      <c r="C568" s="523"/>
      <c r="D568" s="523"/>
      <c r="E568" s="523"/>
      <c r="F568" s="540"/>
      <c r="G568" s="53">
        <f>SUM(G569:G583)</f>
        <v>44</v>
      </c>
      <c r="H568" s="53">
        <f>SUM(H569:H583)</f>
        <v>215</v>
      </c>
      <c r="I568" s="52"/>
      <c r="J568" s="257"/>
      <c r="K568" s="53">
        <f t="shared" ref="K568:P568" si="57">SUM(K569:K583)</f>
        <v>0</v>
      </c>
      <c r="L568" s="53">
        <f t="shared" si="57"/>
        <v>237</v>
      </c>
      <c r="M568" s="53">
        <f t="shared" si="57"/>
        <v>40</v>
      </c>
      <c r="N568" s="53">
        <f t="shared" si="57"/>
        <v>175</v>
      </c>
      <c r="O568" s="53">
        <f t="shared" si="57"/>
        <v>0</v>
      </c>
      <c r="P568" s="53">
        <f t="shared" si="57"/>
        <v>0</v>
      </c>
      <c r="Q568" s="52"/>
      <c r="R568" s="257"/>
      <c r="S568" s="53">
        <f t="shared" ref="S568:Y568" si="58">SUM(S569:S583)</f>
        <v>0</v>
      </c>
      <c r="T568" s="53">
        <f t="shared" si="58"/>
        <v>0</v>
      </c>
      <c r="U568" s="53">
        <f t="shared" si="58"/>
        <v>237</v>
      </c>
      <c r="V568" s="53">
        <f t="shared" si="58"/>
        <v>40</v>
      </c>
      <c r="W568" s="53">
        <f t="shared" si="58"/>
        <v>0</v>
      </c>
      <c r="X568" s="53">
        <f t="shared" si="58"/>
        <v>0</v>
      </c>
      <c r="Y568" s="53">
        <f t="shared" si="58"/>
        <v>0</v>
      </c>
      <c r="Z568" s="52"/>
      <c r="AA568" s="257"/>
      <c r="AB568" s="257"/>
      <c r="AC568" s="53">
        <f>SUM(AC569:AC583)</f>
        <v>274</v>
      </c>
      <c r="AD568" s="53">
        <f t="shared" ref="AD568:AK568" si="59">SUM(AD569:AD583)</f>
        <v>0</v>
      </c>
      <c r="AE568" s="53">
        <f t="shared" si="59"/>
        <v>29</v>
      </c>
      <c r="AF568" s="53">
        <f t="shared" si="59"/>
        <v>205</v>
      </c>
      <c r="AG568" s="53">
        <f t="shared" si="59"/>
        <v>40</v>
      </c>
      <c r="AH568" s="53">
        <f t="shared" si="59"/>
        <v>0</v>
      </c>
      <c r="AI568" s="53">
        <f t="shared" si="59"/>
        <v>0</v>
      </c>
      <c r="AJ568" s="53">
        <f t="shared" si="59"/>
        <v>0</v>
      </c>
      <c r="AK568" s="53">
        <f t="shared" si="59"/>
        <v>3</v>
      </c>
      <c r="AL568" s="52"/>
      <c r="AM568" s="257"/>
      <c r="AN568" s="53">
        <f>SUM(AN569:AN584)</f>
        <v>274</v>
      </c>
      <c r="AO568" s="53">
        <f t="shared" ref="AO568:AU568" si="60">SUM(AO569:AO584)</f>
        <v>31</v>
      </c>
      <c r="AP568" s="53">
        <f t="shared" si="60"/>
        <v>31</v>
      </c>
      <c r="AQ568" s="53">
        <f t="shared" si="60"/>
        <v>93</v>
      </c>
      <c r="AR568" s="53">
        <f t="shared" si="60"/>
        <v>181</v>
      </c>
      <c r="AS568" s="53">
        <f t="shared" si="60"/>
        <v>0</v>
      </c>
      <c r="AT568" s="53">
        <f t="shared" si="60"/>
        <v>0</v>
      </c>
      <c r="AU568" s="53">
        <f t="shared" si="60"/>
        <v>0</v>
      </c>
      <c r="AV568" s="53">
        <f>SUM(AV569:AV583)</f>
        <v>0</v>
      </c>
      <c r="AW568" s="52"/>
      <c r="AX568" s="257"/>
      <c r="AY568" s="53">
        <f>SUM(AY569:AY584)</f>
        <v>31</v>
      </c>
      <c r="AZ568" s="53">
        <f t="shared" ref="AZ568:BF568" si="61">SUM(AZ569:AZ584)</f>
        <v>93</v>
      </c>
      <c r="BA568" s="53">
        <f t="shared" si="61"/>
        <v>0</v>
      </c>
      <c r="BB568" s="53">
        <f t="shared" si="61"/>
        <v>54</v>
      </c>
      <c r="BC568" s="53">
        <f t="shared" si="61"/>
        <v>70</v>
      </c>
      <c r="BD568" s="53">
        <f t="shared" si="61"/>
        <v>0</v>
      </c>
      <c r="BE568" s="53">
        <f t="shared" si="61"/>
        <v>0</v>
      </c>
      <c r="BF568" s="53">
        <f t="shared" si="61"/>
        <v>0</v>
      </c>
      <c r="BG568" s="53">
        <f>SUM(BG569:BG583)</f>
        <v>0</v>
      </c>
      <c r="BH568" s="52"/>
      <c r="BI568" s="257"/>
      <c r="BJ568" s="490"/>
    </row>
    <row r="569" spans="1:62" s="16" customFormat="1" ht="4.5" hidden="1" customHeight="1">
      <c r="A569" s="517"/>
      <c r="B569" s="524" t="s">
        <v>522</v>
      </c>
      <c r="C569" s="242" t="s">
        <v>313</v>
      </c>
      <c r="D569" s="421" t="s">
        <v>33</v>
      </c>
      <c r="E569" s="421" t="s">
        <v>314</v>
      </c>
      <c r="F569" s="421"/>
      <c r="G569" s="6">
        <v>24</v>
      </c>
      <c r="H569" s="6"/>
      <c r="I569" s="9">
        <v>1</v>
      </c>
      <c r="J569" s="242" t="s">
        <v>17</v>
      </c>
      <c r="K569" s="6"/>
      <c r="L569" s="6"/>
      <c r="M569" s="6"/>
      <c r="N569" s="6"/>
      <c r="O569" s="6"/>
      <c r="P569" s="6"/>
      <c r="Q569" s="9"/>
      <c r="R569" s="242"/>
      <c r="S569" s="6"/>
      <c r="T569" s="6"/>
      <c r="U569" s="6"/>
      <c r="V569" s="6"/>
      <c r="W569" s="6"/>
      <c r="X569" s="6"/>
      <c r="Y569" s="6"/>
      <c r="Z569" s="9"/>
      <c r="AA569" s="242"/>
      <c r="AB569" s="242"/>
      <c r="AC569" s="6"/>
      <c r="AD569" s="6"/>
      <c r="AE569" s="6"/>
      <c r="AF569" s="6"/>
      <c r="AG569" s="6"/>
      <c r="AH569" s="6"/>
      <c r="AI569" s="6"/>
      <c r="AJ569" s="6"/>
      <c r="AK569" s="6"/>
      <c r="AL569" s="9"/>
      <c r="AM569" s="242"/>
      <c r="AN569" s="6"/>
      <c r="AO569" s="6"/>
      <c r="AP569" s="6"/>
      <c r="AQ569" s="6"/>
      <c r="AR569" s="6"/>
      <c r="AS569" s="6"/>
      <c r="AT569" s="6"/>
      <c r="AU569" s="6"/>
      <c r="AV569" s="6"/>
      <c r="AW569" s="9"/>
      <c r="AX569" s="242"/>
      <c r="AY569" s="588"/>
      <c r="AZ569" s="588"/>
      <c r="BA569" s="588"/>
      <c r="BB569" s="588"/>
      <c r="BC569" s="588"/>
      <c r="BD569" s="588"/>
      <c r="BE569" s="588"/>
      <c r="BF569" s="588"/>
      <c r="BG569" s="588"/>
      <c r="BH569" s="9"/>
      <c r="BI569" s="242"/>
      <c r="BJ569" s="486"/>
    </row>
    <row r="570" spans="1:62" s="16" customFormat="1" ht="4.5" hidden="1" customHeight="1">
      <c r="A570" s="517"/>
      <c r="B570" s="524" t="s">
        <v>522</v>
      </c>
      <c r="C570" s="242" t="s">
        <v>315</v>
      </c>
      <c r="D570" s="421" t="s">
        <v>33</v>
      </c>
      <c r="E570" s="421" t="s">
        <v>314</v>
      </c>
      <c r="F570" s="421"/>
      <c r="G570" s="6">
        <v>5</v>
      </c>
      <c r="H570" s="6"/>
      <c r="I570" s="9">
        <v>1</v>
      </c>
      <c r="J570" s="242" t="s">
        <v>17</v>
      </c>
      <c r="K570" s="6"/>
      <c r="L570" s="6"/>
      <c r="M570" s="6"/>
      <c r="N570" s="6"/>
      <c r="O570" s="6"/>
      <c r="P570" s="6"/>
      <c r="Q570" s="9"/>
      <c r="R570" s="242"/>
      <c r="S570" s="6"/>
      <c r="T570" s="6"/>
      <c r="U570" s="6"/>
      <c r="V570" s="6"/>
      <c r="W570" s="6"/>
      <c r="X570" s="6"/>
      <c r="Y570" s="6"/>
      <c r="Z570" s="9"/>
      <c r="AA570" s="242"/>
      <c r="AB570" s="242"/>
      <c r="AC570" s="6"/>
      <c r="AD570" s="6"/>
      <c r="AE570" s="6"/>
      <c r="AF570" s="6"/>
      <c r="AG570" s="6"/>
      <c r="AH570" s="6"/>
      <c r="AI570" s="6"/>
      <c r="AJ570" s="6"/>
      <c r="AK570" s="6"/>
      <c r="AL570" s="9"/>
      <c r="AM570" s="242"/>
      <c r="AN570" s="6"/>
      <c r="AO570" s="6"/>
      <c r="AP570" s="6"/>
      <c r="AQ570" s="6"/>
      <c r="AR570" s="6"/>
      <c r="AS570" s="6"/>
      <c r="AT570" s="6"/>
      <c r="AU570" s="6"/>
      <c r="AV570" s="6"/>
      <c r="AW570" s="9"/>
      <c r="AX570" s="242"/>
      <c r="AY570" s="588"/>
      <c r="AZ570" s="588"/>
      <c r="BA570" s="588"/>
      <c r="BB570" s="588"/>
      <c r="BC570" s="588"/>
      <c r="BD570" s="588"/>
      <c r="BE570" s="588"/>
      <c r="BF570" s="588"/>
      <c r="BG570" s="588"/>
      <c r="BH570" s="9"/>
      <c r="BI570" s="242"/>
      <c r="BJ570" s="490"/>
    </row>
    <row r="571" spans="1:62" s="16" customFormat="1" ht="4.5" hidden="1" customHeight="1">
      <c r="A571" s="517"/>
      <c r="B571" s="524" t="s">
        <v>522</v>
      </c>
      <c r="C571" s="242" t="s">
        <v>316</v>
      </c>
      <c r="D571" s="421" t="s">
        <v>33</v>
      </c>
      <c r="E571" s="421" t="s">
        <v>314</v>
      </c>
      <c r="F571" s="421"/>
      <c r="G571" s="6">
        <v>15</v>
      </c>
      <c r="H571" s="6"/>
      <c r="I571" s="9">
        <v>1</v>
      </c>
      <c r="J571" s="242" t="s">
        <v>17</v>
      </c>
      <c r="K571" s="6"/>
      <c r="L571" s="6"/>
      <c r="M571" s="6"/>
      <c r="N571" s="6"/>
      <c r="O571" s="6"/>
      <c r="P571" s="6"/>
      <c r="Q571" s="9"/>
      <c r="R571" s="242"/>
      <c r="S571" s="6"/>
      <c r="T571" s="6"/>
      <c r="U571" s="6"/>
      <c r="V571" s="6"/>
      <c r="W571" s="6"/>
      <c r="X571" s="6"/>
      <c r="Y571" s="6"/>
      <c r="Z571" s="9"/>
      <c r="AA571" s="242"/>
      <c r="AB571" s="242"/>
      <c r="AC571" s="6"/>
      <c r="AD571" s="6"/>
      <c r="AE571" s="6"/>
      <c r="AF571" s="6"/>
      <c r="AG571" s="6"/>
      <c r="AH571" s="6"/>
      <c r="AI571" s="6"/>
      <c r="AJ571" s="6"/>
      <c r="AK571" s="6"/>
      <c r="AL571" s="9"/>
      <c r="AM571" s="242"/>
      <c r="AN571" s="6"/>
      <c r="AO571" s="6"/>
      <c r="AP571" s="6"/>
      <c r="AQ571" s="6"/>
      <c r="AR571" s="6"/>
      <c r="AS571" s="6"/>
      <c r="AT571" s="6"/>
      <c r="AU571" s="6"/>
      <c r="AV571" s="6"/>
      <c r="AW571" s="9"/>
      <c r="AX571" s="242"/>
      <c r="AY571" s="588"/>
      <c r="AZ571" s="588"/>
      <c r="BA571" s="588"/>
      <c r="BB571" s="588"/>
      <c r="BC571" s="588"/>
      <c r="BD571" s="588"/>
      <c r="BE571" s="588"/>
      <c r="BF571" s="588"/>
      <c r="BG571" s="588"/>
      <c r="BH571" s="9"/>
      <c r="BI571" s="242"/>
      <c r="BJ571" s="490"/>
    </row>
    <row r="572" spans="1:62" s="16" customFormat="1" ht="4.5" hidden="1" customHeight="1">
      <c r="A572" s="517">
        <v>625</v>
      </c>
      <c r="B572" s="524" t="s">
        <v>522</v>
      </c>
      <c r="C572" s="95" t="s">
        <v>317</v>
      </c>
      <c r="D572" s="95" t="s">
        <v>33</v>
      </c>
      <c r="E572" s="416" t="s">
        <v>814</v>
      </c>
      <c r="F572" s="149" t="s">
        <v>708</v>
      </c>
      <c r="G572" s="6" t="s">
        <v>0</v>
      </c>
      <c r="H572" s="6">
        <v>79</v>
      </c>
      <c r="I572" s="9">
        <v>0</v>
      </c>
      <c r="J572" s="242" t="s">
        <v>532</v>
      </c>
      <c r="K572" s="6"/>
      <c r="L572" s="6"/>
      <c r="M572" s="25"/>
      <c r="N572" s="283">
        <v>75</v>
      </c>
      <c r="O572" s="6"/>
      <c r="P572" s="6"/>
      <c r="Q572" s="9">
        <v>1</v>
      </c>
      <c r="R572" s="242" t="s">
        <v>668</v>
      </c>
      <c r="S572" s="6"/>
      <c r="T572" s="6"/>
      <c r="U572" s="6"/>
      <c r="V572" s="25"/>
      <c r="W572" s="25"/>
      <c r="X572" s="6"/>
      <c r="Y572" s="6"/>
      <c r="Z572" s="9">
        <v>1</v>
      </c>
      <c r="AA572" s="242" t="s">
        <v>668</v>
      </c>
      <c r="AB572" s="242"/>
      <c r="AC572" s="6"/>
      <c r="AD572" s="6"/>
      <c r="AE572" s="6"/>
      <c r="AF572" s="25"/>
      <c r="AG572" s="25"/>
      <c r="AH572" s="6"/>
      <c r="AI572" s="6"/>
      <c r="AJ572" s="6"/>
      <c r="AK572" s="6"/>
      <c r="AL572" s="9">
        <v>1</v>
      </c>
      <c r="AM572" s="242" t="s">
        <v>668</v>
      </c>
      <c r="AN572" s="6"/>
      <c r="AO572" s="6"/>
      <c r="AP572" s="6"/>
      <c r="AQ572" s="25"/>
      <c r="AR572" s="25"/>
      <c r="AS572" s="6"/>
      <c r="AT572" s="6"/>
      <c r="AU572" s="6"/>
      <c r="AV572" s="6"/>
      <c r="AW572" s="9">
        <v>1</v>
      </c>
      <c r="AX572" s="242" t="s">
        <v>668</v>
      </c>
      <c r="AY572" s="588"/>
      <c r="AZ572" s="588"/>
      <c r="BA572" s="588"/>
      <c r="BB572" s="25"/>
      <c r="BC572" s="25"/>
      <c r="BD572" s="588"/>
      <c r="BE572" s="588"/>
      <c r="BF572" s="588"/>
      <c r="BG572" s="588"/>
      <c r="BH572" s="9">
        <v>1</v>
      </c>
      <c r="BI572" s="242" t="s">
        <v>668</v>
      </c>
      <c r="BJ572" s="490"/>
    </row>
    <row r="573" spans="1:62" s="16" customFormat="1" ht="4.5" hidden="1" customHeight="1">
      <c r="A573" s="517"/>
      <c r="B573" s="524" t="s">
        <v>522</v>
      </c>
      <c r="C573" s="95" t="s">
        <v>317</v>
      </c>
      <c r="D573" s="95" t="s">
        <v>33</v>
      </c>
      <c r="E573" s="416" t="s">
        <v>814</v>
      </c>
      <c r="F573" s="149" t="s">
        <v>708</v>
      </c>
      <c r="G573" s="6" t="s">
        <v>0</v>
      </c>
      <c r="H573" s="6"/>
      <c r="I573" s="9">
        <v>0</v>
      </c>
      <c r="J573" s="242" t="s">
        <v>532</v>
      </c>
      <c r="K573" s="6"/>
      <c r="L573" s="6"/>
      <c r="M573" s="25"/>
      <c r="N573" s="283">
        <v>4</v>
      </c>
      <c r="O573" s="6"/>
      <c r="P573" s="6"/>
      <c r="Q573" s="9">
        <v>1</v>
      </c>
      <c r="R573" s="242" t="s">
        <v>668</v>
      </c>
      <c r="S573" s="6"/>
      <c r="T573" s="6"/>
      <c r="U573" s="6"/>
      <c r="V573" s="25"/>
      <c r="W573" s="25"/>
      <c r="X573" s="6"/>
      <c r="Y573" s="6"/>
      <c r="Z573" s="9">
        <v>1</v>
      </c>
      <c r="AA573" s="242" t="s">
        <v>668</v>
      </c>
      <c r="AB573" s="242"/>
      <c r="AC573" s="6"/>
      <c r="AD573" s="6"/>
      <c r="AE573" s="6"/>
      <c r="AF573" s="25"/>
      <c r="AG573" s="25"/>
      <c r="AH573" s="6"/>
      <c r="AI573" s="6"/>
      <c r="AJ573" s="6"/>
      <c r="AK573" s="6"/>
      <c r="AL573" s="9">
        <v>1</v>
      </c>
      <c r="AM573" s="242" t="s">
        <v>668</v>
      </c>
      <c r="AN573" s="6"/>
      <c r="AO573" s="6"/>
      <c r="AP573" s="6"/>
      <c r="AQ573" s="25"/>
      <c r="AR573" s="25"/>
      <c r="AS573" s="6"/>
      <c r="AT573" s="6"/>
      <c r="AU573" s="6"/>
      <c r="AV573" s="6"/>
      <c r="AW573" s="9">
        <v>1</v>
      </c>
      <c r="AX573" s="242" t="s">
        <v>668</v>
      </c>
      <c r="AY573" s="588"/>
      <c r="AZ573" s="588"/>
      <c r="BA573" s="588"/>
      <c r="BB573" s="25"/>
      <c r="BC573" s="25"/>
      <c r="BD573" s="588"/>
      <c r="BE573" s="588"/>
      <c r="BF573" s="588"/>
      <c r="BG573" s="588"/>
      <c r="BH573" s="9">
        <v>1</v>
      </c>
      <c r="BI573" s="242" t="s">
        <v>668</v>
      </c>
      <c r="BJ573" s="490"/>
    </row>
    <row r="574" spans="1:62" s="16" customFormat="1" ht="4.5" hidden="1" customHeight="1">
      <c r="A574" s="517">
        <v>295</v>
      </c>
      <c r="B574" s="524" t="s">
        <v>522</v>
      </c>
      <c r="C574" s="95" t="s">
        <v>318</v>
      </c>
      <c r="D574" s="95" t="s">
        <v>319</v>
      </c>
      <c r="E574" s="95" t="s">
        <v>314</v>
      </c>
      <c r="F574" s="149" t="s">
        <v>706</v>
      </c>
      <c r="G574" s="6" t="s">
        <v>0</v>
      </c>
      <c r="H574" s="6">
        <v>60</v>
      </c>
      <c r="I574" s="9">
        <v>0</v>
      </c>
      <c r="J574" s="242" t="s">
        <v>532</v>
      </c>
      <c r="K574" s="6"/>
      <c r="L574" s="6"/>
      <c r="M574" s="6"/>
      <c r="N574" s="17">
        <v>60</v>
      </c>
      <c r="O574" s="6"/>
      <c r="P574" s="6"/>
      <c r="Q574" s="9">
        <v>1</v>
      </c>
      <c r="R574" s="242" t="s">
        <v>668</v>
      </c>
      <c r="S574" s="6"/>
      <c r="T574" s="6"/>
      <c r="U574" s="6"/>
      <c r="V574" s="6"/>
      <c r="W574" s="6"/>
      <c r="X574" s="6"/>
      <c r="Y574" s="6"/>
      <c r="Z574" s="9">
        <v>1</v>
      </c>
      <c r="AA574" s="242" t="s">
        <v>668</v>
      </c>
      <c r="AB574" s="242"/>
      <c r="AC574" s="6"/>
      <c r="AD574" s="6"/>
      <c r="AE574" s="6"/>
      <c r="AF574" s="6"/>
      <c r="AG574" s="6"/>
      <c r="AH574" s="6"/>
      <c r="AI574" s="6"/>
      <c r="AJ574" s="6"/>
      <c r="AK574" s="6"/>
      <c r="AL574" s="9">
        <v>1</v>
      </c>
      <c r="AM574" s="242" t="s">
        <v>668</v>
      </c>
      <c r="AN574" s="6"/>
      <c r="AO574" s="6"/>
      <c r="AP574" s="6"/>
      <c r="AQ574" s="6"/>
      <c r="AR574" s="6"/>
      <c r="AS574" s="6"/>
      <c r="AT574" s="6"/>
      <c r="AU574" s="6"/>
      <c r="AV574" s="6"/>
      <c r="AW574" s="9">
        <v>1</v>
      </c>
      <c r="AX574" s="242" t="s">
        <v>668</v>
      </c>
      <c r="AY574" s="588"/>
      <c r="AZ574" s="588"/>
      <c r="BA574" s="588"/>
      <c r="BB574" s="588"/>
      <c r="BC574" s="588"/>
      <c r="BD574" s="588"/>
      <c r="BE574" s="588"/>
      <c r="BF574" s="588"/>
      <c r="BG574" s="588"/>
      <c r="BH574" s="9">
        <v>1</v>
      </c>
      <c r="BI574" s="242" t="s">
        <v>668</v>
      </c>
      <c r="BJ574" s="490"/>
    </row>
    <row r="575" spans="1:62" s="16" customFormat="1" ht="24" hidden="1" customHeight="1">
      <c r="A575" s="517">
        <v>975</v>
      </c>
      <c r="B575" s="590" t="s">
        <v>522</v>
      </c>
      <c r="C575" s="242" t="s">
        <v>320</v>
      </c>
      <c r="D575" s="421" t="s">
        <v>46</v>
      </c>
      <c r="E575" s="421" t="s">
        <v>314</v>
      </c>
      <c r="F575" s="123" t="s">
        <v>706</v>
      </c>
      <c r="G575" s="588" t="s">
        <v>0</v>
      </c>
      <c r="H575" s="588">
        <v>40</v>
      </c>
      <c r="I575" s="9">
        <v>0</v>
      </c>
      <c r="J575" s="242" t="s">
        <v>532</v>
      </c>
      <c r="K575" s="588"/>
      <c r="L575" s="588"/>
      <c r="M575" s="588">
        <v>40</v>
      </c>
      <c r="N575" s="588"/>
      <c r="O575" s="588"/>
      <c r="P575" s="588"/>
      <c r="Q575" s="9">
        <v>0.7853</v>
      </c>
      <c r="R575" s="242" t="s">
        <v>41</v>
      </c>
      <c r="S575" s="588"/>
      <c r="T575" s="588"/>
      <c r="U575" s="588"/>
      <c r="V575" s="588">
        <v>40</v>
      </c>
      <c r="W575" s="588"/>
      <c r="X575" s="588"/>
      <c r="Y575" s="588"/>
      <c r="Z575" s="9">
        <v>0.7853</v>
      </c>
      <c r="AA575" s="242" t="s">
        <v>41</v>
      </c>
      <c r="AB575" s="242"/>
      <c r="AC575" s="588">
        <v>40</v>
      </c>
      <c r="AD575" s="588"/>
      <c r="AE575" s="588"/>
      <c r="AF575" s="588"/>
      <c r="AG575" s="588">
        <v>40</v>
      </c>
      <c r="AH575" s="588"/>
      <c r="AI575" s="588"/>
      <c r="AJ575" s="588"/>
      <c r="AK575" s="588"/>
      <c r="AL575" s="9">
        <v>1</v>
      </c>
      <c r="AM575" s="242" t="s">
        <v>668</v>
      </c>
      <c r="AN575" s="588">
        <v>40</v>
      </c>
      <c r="AO575" s="588"/>
      <c r="AP575" s="588"/>
      <c r="AQ575" s="588"/>
      <c r="AR575" s="588">
        <v>40</v>
      </c>
      <c r="AS575" s="588"/>
      <c r="AT575" s="588"/>
      <c r="AU575" s="588"/>
      <c r="AV575" s="588"/>
      <c r="AW575" s="9">
        <v>1</v>
      </c>
      <c r="AX575" s="242" t="s">
        <v>668</v>
      </c>
      <c r="AY575" s="588"/>
      <c r="AZ575" s="588"/>
      <c r="BA575" s="588"/>
      <c r="BB575" s="588"/>
      <c r="BC575" s="588"/>
      <c r="BD575" s="588"/>
      <c r="BE575" s="588"/>
      <c r="BF575" s="588"/>
      <c r="BG575" s="588"/>
      <c r="BH575" s="9">
        <v>1</v>
      </c>
      <c r="BI575" s="242" t="s">
        <v>668</v>
      </c>
      <c r="BJ575" s="490"/>
    </row>
    <row r="576" spans="1:62" s="16" customFormat="1" ht="4.5" hidden="1" customHeight="1">
      <c r="A576" s="517">
        <v>995</v>
      </c>
      <c r="B576" s="590" t="s">
        <v>522</v>
      </c>
      <c r="C576" s="242" t="s">
        <v>321</v>
      </c>
      <c r="D576" s="421" t="s">
        <v>310</v>
      </c>
      <c r="E576" s="421" t="s">
        <v>314</v>
      </c>
      <c r="F576" s="123" t="s">
        <v>707</v>
      </c>
      <c r="G576" s="588"/>
      <c r="H576" s="588">
        <v>36</v>
      </c>
      <c r="I576" s="9">
        <v>0</v>
      </c>
      <c r="J576" s="242" t="s">
        <v>532</v>
      </c>
      <c r="K576" s="588"/>
      <c r="L576" s="588"/>
      <c r="M576" s="588"/>
      <c r="N576" s="588">
        <v>36</v>
      </c>
      <c r="O576" s="588"/>
      <c r="P576" s="588"/>
      <c r="Q576" s="9">
        <v>1</v>
      </c>
      <c r="R576" s="242" t="s">
        <v>668</v>
      </c>
      <c r="S576" s="588"/>
      <c r="T576" s="588"/>
      <c r="U576" s="588"/>
      <c r="V576" s="588"/>
      <c r="W576" s="588"/>
      <c r="X576" s="588"/>
      <c r="Y576" s="588"/>
      <c r="Z576" s="9">
        <v>1</v>
      </c>
      <c r="AA576" s="242" t="s">
        <v>668</v>
      </c>
      <c r="AB576" s="242"/>
      <c r="AC576" s="588"/>
      <c r="AD576" s="588"/>
      <c r="AE576" s="588"/>
      <c r="AF576" s="588"/>
      <c r="AG576" s="588"/>
      <c r="AH576" s="588"/>
      <c r="AI576" s="588"/>
      <c r="AJ576" s="588"/>
      <c r="AK576" s="588"/>
      <c r="AL576" s="9">
        <v>1</v>
      </c>
      <c r="AM576" s="242" t="s">
        <v>668</v>
      </c>
      <c r="AN576" s="588"/>
      <c r="AO576" s="588"/>
      <c r="AP576" s="588"/>
      <c r="AQ576" s="588"/>
      <c r="AR576" s="588"/>
      <c r="AS576" s="588"/>
      <c r="AT576" s="588"/>
      <c r="AU576" s="588"/>
      <c r="AV576" s="588"/>
      <c r="AW576" s="9">
        <v>1</v>
      </c>
      <c r="AX576" s="242" t="s">
        <v>668</v>
      </c>
      <c r="AY576" s="588"/>
      <c r="AZ576" s="588"/>
      <c r="BA576" s="588"/>
      <c r="BB576" s="588"/>
      <c r="BC576" s="588"/>
      <c r="BD576" s="588"/>
      <c r="BE576" s="588"/>
      <c r="BF576" s="588"/>
      <c r="BG576" s="588"/>
      <c r="BH576" s="9">
        <v>1</v>
      </c>
      <c r="BI576" s="242" t="s">
        <v>668</v>
      </c>
      <c r="BJ576" s="490"/>
    </row>
    <row r="577" spans="1:62" s="16" customFormat="1" ht="33.75" hidden="1" customHeight="1">
      <c r="A577" s="517"/>
      <c r="B577" s="590" t="s">
        <v>522</v>
      </c>
      <c r="C577" s="229" t="s">
        <v>811</v>
      </c>
      <c r="D577" s="229" t="s">
        <v>771</v>
      </c>
      <c r="E577" s="229" t="s">
        <v>814</v>
      </c>
      <c r="F577" s="123" t="s">
        <v>740</v>
      </c>
      <c r="G577" s="209"/>
      <c r="H577" s="209"/>
      <c r="I577" s="209"/>
      <c r="J577" s="209"/>
      <c r="K577" s="209"/>
      <c r="L577" s="228">
        <v>89</v>
      </c>
      <c r="M577" s="209"/>
      <c r="N577" s="209"/>
      <c r="O577" s="228"/>
      <c r="P577" s="228"/>
      <c r="Q577" s="230">
        <v>0</v>
      </c>
      <c r="R577" s="242" t="s">
        <v>532</v>
      </c>
      <c r="S577" s="209"/>
      <c r="T577" s="209"/>
      <c r="U577" s="228">
        <v>89</v>
      </c>
      <c r="V577" s="209"/>
      <c r="W577" s="209"/>
      <c r="X577" s="228"/>
      <c r="Y577" s="228"/>
      <c r="Z577" s="230">
        <v>0</v>
      </c>
      <c r="AA577" s="242" t="s">
        <v>532</v>
      </c>
      <c r="AB577" s="242"/>
      <c r="AC577" s="209">
        <v>89</v>
      </c>
      <c r="AD577" s="209"/>
      <c r="AE577" s="228"/>
      <c r="AF577" s="373">
        <v>89</v>
      </c>
      <c r="AG577" s="373"/>
      <c r="AH577" s="228"/>
      <c r="AI577" s="228"/>
      <c r="AJ577" s="228"/>
      <c r="AK577" s="228"/>
      <c r="AL577" s="230">
        <v>0.65310000000000001</v>
      </c>
      <c r="AM577" s="242" t="s">
        <v>41</v>
      </c>
      <c r="AN577" s="209">
        <v>89</v>
      </c>
      <c r="AO577" s="209"/>
      <c r="AP577" s="228"/>
      <c r="AQ577" s="373"/>
      <c r="AR577" s="373">
        <v>89</v>
      </c>
      <c r="AS577" s="228"/>
      <c r="AT577" s="228"/>
      <c r="AU577" s="228"/>
      <c r="AV577" s="228"/>
      <c r="AW577" s="9">
        <v>1</v>
      </c>
      <c r="AX577" s="242" t="s">
        <v>668</v>
      </c>
      <c r="AY577" s="209"/>
      <c r="AZ577" s="209"/>
      <c r="BA577" s="228"/>
      <c r="BB577" s="373"/>
      <c r="BC577" s="373"/>
      <c r="BD577" s="228"/>
      <c r="BE577" s="228"/>
      <c r="BF577" s="228"/>
      <c r="BG577" s="228"/>
      <c r="BH577" s="9">
        <v>1</v>
      </c>
      <c r="BI577" s="242" t="s">
        <v>668</v>
      </c>
      <c r="BJ577" s="490"/>
    </row>
    <row r="578" spans="1:62" s="16" customFormat="1" ht="33" hidden="1" customHeight="1">
      <c r="A578" s="517"/>
      <c r="B578" s="590" t="s">
        <v>522</v>
      </c>
      <c r="C578" s="229" t="s">
        <v>811</v>
      </c>
      <c r="D578" s="229" t="s">
        <v>771</v>
      </c>
      <c r="E578" s="229" t="s">
        <v>814</v>
      </c>
      <c r="F578" s="123" t="s">
        <v>740</v>
      </c>
      <c r="G578" s="209"/>
      <c r="H578" s="209"/>
      <c r="I578" s="209"/>
      <c r="J578" s="209"/>
      <c r="K578" s="209"/>
      <c r="L578" s="228">
        <v>6</v>
      </c>
      <c r="M578" s="209"/>
      <c r="N578" s="209"/>
      <c r="O578" s="228"/>
      <c r="P578" s="228"/>
      <c r="Q578" s="230">
        <v>0</v>
      </c>
      <c r="R578" s="242" t="s">
        <v>532</v>
      </c>
      <c r="S578" s="209"/>
      <c r="T578" s="209"/>
      <c r="U578" s="228">
        <v>6</v>
      </c>
      <c r="V578" s="209"/>
      <c r="W578" s="209"/>
      <c r="X578" s="228"/>
      <c r="Y578" s="228"/>
      <c r="Z578" s="230">
        <v>0</v>
      </c>
      <c r="AA578" s="242" t="s">
        <v>532</v>
      </c>
      <c r="AB578" s="242"/>
      <c r="AC578" s="209">
        <v>6</v>
      </c>
      <c r="AD578" s="209"/>
      <c r="AE578" s="373">
        <v>6</v>
      </c>
      <c r="AF578" s="373"/>
      <c r="AG578" s="373"/>
      <c r="AH578" s="228"/>
      <c r="AI578" s="228"/>
      <c r="AJ578" s="228"/>
      <c r="AK578" s="228"/>
      <c r="AL578" s="230">
        <v>0</v>
      </c>
      <c r="AM578" s="242" t="s">
        <v>532</v>
      </c>
      <c r="AN578" s="209">
        <v>6</v>
      </c>
      <c r="AO578" s="209"/>
      <c r="AP578" s="373"/>
      <c r="AQ578" s="209"/>
      <c r="AR578" s="373">
        <v>6</v>
      </c>
      <c r="AS578" s="228"/>
      <c r="AT578" s="228"/>
      <c r="AU578" s="228"/>
      <c r="AV578" s="228"/>
      <c r="AW578" s="9">
        <v>1</v>
      </c>
      <c r="AX578" s="242" t="s">
        <v>668</v>
      </c>
      <c r="AY578" s="209"/>
      <c r="AZ578" s="209"/>
      <c r="BA578" s="373"/>
      <c r="BB578" s="209"/>
      <c r="BC578" s="373"/>
      <c r="BD578" s="228"/>
      <c r="BE578" s="228"/>
      <c r="BF578" s="228"/>
      <c r="BG578" s="228"/>
      <c r="BH578" s="9">
        <v>1</v>
      </c>
      <c r="BI578" s="242" t="s">
        <v>668</v>
      </c>
      <c r="BJ578" s="490"/>
    </row>
    <row r="579" spans="1:62" s="16" customFormat="1" ht="28.5" customHeight="1">
      <c r="A579" s="517"/>
      <c r="B579" s="590" t="s">
        <v>522</v>
      </c>
      <c r="C579" s="229" t="s">
        <v>812</v>
      </c>
      <c r="D579" s="229" t="s">
        <v>813</v>
      </c>
      <c r="E579" s="229" t="s">
        <v>815</v>
      </c>
      <c r="F579" s="123" t="s">
        <v>740</v>
      </c>
      <c r="G579" s="209"/>
      <c r="H579" s="209"/>
      <c r="I579" s="209"/>
      <c r="J579" s="209"/>
      <c r="K579" s="209"/>
      <c r="L579" s="209">
        <v>70</v>
      </c>
      <c r="M579" s="209"/>
      <c r="N579" s="209"/>
      <c r="O579" s="209"/>
      <c r="P579" s="209"/>
      <c r="Q579" s="230">
        <v>0</v>
      </c>
      <c r="R579" s="242" t="s">
        <v>532</v>
      </c>
      <c r="S579" s="209"/>
      <c r="T579" s="209"/>
      <c r="U579" s="209">
        <v>70</v>
      </c>
      <c r="V579" s="209"/>
      <c r="W579" s="209"/>
      <c r="X579" s="209"/>
      <c r="Y579" s="209"/>
      <c r="Z579" s="230">
        <v>0</v>
      </c>
      <c r="AA579" s="242" t="s">
        <v>532</v>
      </c>
      <c r="AB579" s="242"/>
      <c r="AC579" s="209">
        <v>70</v>
      </c>
      <c r="AD579" s="209"/>
      <c r="AE579" s="209"/>
      <c r="AF579" s="209">
        <v>70</v>
      </c>
      <c r="AG579" s="209"/>
      <c r="AH579" s="209"/>
      <c r="AI579" s="209"/>
      <c r="AJ579" s="209"/>
      <c r="AK579" s="230"/>
      <c r="AL579" s="230">
        <v>0.26279999999999998</v>
      </c>
      <c r="AM579" s="242" t="s">
        <v>41</v>
      </c>
      <c r="AN579" s="209">
        <v>70</v>
      </c>
      <c r="AO579" s="209"/>
      <c r="AP579" s="209"/>
      <c r="AQ579" s="209">
        <v>70</v>
      </c>
      <c r="AR579" s="209"/>
      <c r="AS579" s="209"/>
      <c r="AT579" s="209"/>
      <c r="AU579" s="209"/>
      <c r="AV579" s="209"/>
      <c r="AW579" s="230">
        <v>0.92049999999999998</v>
      </c>
      <c r="AX579" s="242" t="s">
        <v>41</v>
      </c>
      <c r="AY579" s="209"/>
      <c r="AZ579" s="209">
        <v>70</v>
      </c>
      <c r="BA579" s="209"/>
      <c r="BB579" s="209"/>
      <c r="BC579" s="209">
        <v>70</v>
      </c>
      <c r="BD579" s="209"/>
      <c r="BE579" s="209"/>
      <c r="BF579" s="209"/>
      <c r="BG579" s="209"/>
      <c r="BH579" s="230">
        <v>1</v>
      </c>
      <c r="BI579" s="242" t="s">
        <v>668</v>
      </c>
      <c r="BJ579" s="490"/>
    </row>
    <row r="580" spans="1:62" s="16" customFormat="1" ht="16.5" customHeight="1">
      <c r="A580" s="517"/>
      <c r="B580" s="590" t="s">
        <v>522</v>
      </c>
      <c r="C580" s="229" t="s">
        <v>812</v>
      </c>
      <c r="D580" s="229" t="s">
        <v>813</v>
      </c>
      <c r="E580" s="229" t="s">
        <v>815</v>
      </c>
      <c r="F580" s="123" t="s">
        <v>740</v>
      </c>
      <c r="G580" s="209"/>
      <c r="H580" s="209"/>
      <c r="I580" s="209"/>
      <c r="J580" s="209"/>
      <c r="K580" s="209"/>
      <c r="L580" s="209">
        <v>26</v>
      </c>
      <c r="M580" s="209"/>
      <c r="N580" s="209"/>
      <c r="O580" s="209"/>
      <c r="P580" s="209"/>
      <c r="Q580" s="230">
        <v>0</v>
      </c>
      <c r="R580" s="242" t="s">
        <v>532</v>
      </c>
      <c r="S580" s="209"/>
      <c r="T580" s="209"/>
      <c r="U580" s="209">
        <v>26</v>
      </c>
      <c r="V580" s="209"/>
      <c r="W580" s="209"/>
      <c r="X580" s="209"/>
      <c r="Y580" s="209"/>
      <c r="Z580" s="230">
        <v>0</v>
      </c>
      <c r="AA580" s="242" t="s">
        <v>532</v>
      </c>
      <c r="AB580" s="242"/>
      <c r="AC580" s="209">
        <f>26-3</f>
        <v>23</v>
      </c>
      <c r="AD580" s="209"/>
      <c r="AE580" s="209">
        <f>26-3</f>
        <v>23</v>
      </c>
      <c r="AF580" s="209"/>
      <c r="AG580" s="209"/>
      <c r="AH580" s="209"/>
      <c r="AI580" s="209"/>
      <c r="AJ580" s="209"/>
      <c r="AK580" s="209"/>
      <c r="AL580" s="56">
        <v>0</v>
      </c>
      <c r="AM580" s="242" t="s">
        <v>532</v>
      </c>
      <c r="AN580" s="209">
        <f>26-3</f>
        <v>23</v>
      </c>
      <c r="AO580" s="209"/>
      <c r="AP580" s="209"/>
      <c r="AQ580" s="209">
        <v>23</v>
      </c>
      <c r="AR580" s="209"/>
      <c r="AS580" s="209"/>
      <c r="AT580" s="209"/>
      <c r="AU580" s="209"/>
      <c r="AV580" s="209"/>
      <c r="AW580" s="230">
        <v>0.92049999999999998</v>
      </c>
      <c r="AX580" s="242" t="s">
        <v>41</v>
      </c>
      <c r="AY580" s="209"/>
      <c r="AZ580" s="209">
        <f>26-3</f>
        <v>23</v>
      </c>
      <c r="BA580" s="209"/>
      <c r="BB580" s="209">
        <v>23</v>
      </c>
      <c r="BC580" s="209"/>
      <c r="BD580" s="209"/>
      <c r="BE580" s="209"/>
      <c r="BF580" s="209"/>
      <c r="BG580" s="209"/>
      <c r="BH580" s="230">
        <v>0.92049999999999998</v>
      </c>
      <c r="BI580" s="242" t="s">
        <v>41</v>
      </c>
      <c r="BJ580" s="490"/>
    </row>
    <row r="581" spans="1:62" s="16" customFormat="1" ht="16.5" customHeight="1">
      <c r="A581" s="517"/>
      <c r="B581" s="590" t="s">
        <v>522</v>
      </c>
      <c r="C581" s="229" t="s">
        <v>812</v>
      </c>
      <c r="D581" s="229" t="s">
        <v>813</v>
      </c>
      <c r="E581" s="229" t="s">
        <v>815</v>
      </c>
      <c r="F581" s="123" t="s">
        <v>740</v>
      </c>
      <c r="G581" s="209"/>
      <c r="H581" s="209"/>
      <c r="I581" s="209"/>
      <c r="J581" s="209"/>
      <c r="K581" s="209"/>
      <c r="L581" s="209"/>
      <c r="M581" s="209"/>
      <c r="N581" s="209"/>
      <c r="O581" s="209"/>
      <c r="P581" s="209"/>
      <c r="Q581" s="230"/>
      <c r="R581" s="242"/>
      <c r="S581" s="209"/>
      <c r="T581" s="209"/>
      <c r="U581" s="209"/>
      <c r="V581" s="209"/>
      <c r="W581" s="209"/>
      <c r="X581" s="209"/>
      <c r="Y581" s="209"/>
      <c r="Z581" s="230"/>
      <c r="AA581" s="242"/>
      <c r="AB581" s="242"/>
      <c r="AC581" s="373"/>
      <c r="AD581" s="373"/>
      <c r="AE581" s="373">
        <f>3-3</f>
        <v>0</v>
      </c>
      <c r="AF581" s="228"/>
      <c r="AG581" s="228"/>
      <c r="AH581" s="228"/>
      <c r="AI581" s="228"/>
      <c r="AJ581" s="228"/>
      <c r="AK581" s="373">
        <v>3</v>
      </c>
      <c r="AL581" s="479"/>
      <c r="AM581" s="534" t="s">
        <v>711</v>
      </c>
      <c r="AN581" s="373"/>
      <c r="AO581" s="373"/>
      <c r="AP581" s="373">
        <f>3-3</f>
        <v>0</v>
      </c>
      <c r="AQ581" s="228"/>
      <c r="AR581" s="228"/>
      <c r="AS581" s="228"/>
      <c r="AT581" s="228"/>
      <c r="AU581" s="228"/>
      <c r="AV581" s="373"/>
      <c r="AW581" s="479"/>
      <c r="AX581" s="534" t="s">
        <v>711</v>
      </c>
      <c r="AY581" s="373"/>
      <c r="AZ581" s="373"/>
      <c r="BA581" s="373">
        <f>3-3</f>
        <v>0</v>
      </c>
      <c r="BB581" s="228"/>
      <c r="BC581" s="228"/>
      <c r="BD581" s="228"/>
      <c r="BE581" s="228"/>
      <c r="BF581" s="228"/>
      <c r="BG581" s="373"/>
      <c r="BH581" s="479"/>
      <c r="BI581" s="534" t="s">
        <v>711</v>
      </c>
      <c r="BJ581" s="490" t="s">
        <v>1235</v>
      </c>
    </row>
    <row r="582" spans="1:62" s="16" customFormat="1" ht="16.5" customHeight="1">
      <c r="A582" s="517"/>
      <c r="B582" s="590" t="s">
        <v>522</v>
      </c>
      <c r="C582" s="416" t="s">
        <v>1212</v>
      </c>
      <c r="D582" s="229" t="s">
        <v>771</v>
      </c>
      <c r="E582" s="416" t="s">
        <v>814</v>
      </c>
      <c r="F582" s="123" t="s">
        <v>742</v>
      </c>
      <c r="G582" s="209"/>
      <c r="H582" s="209"/>
      <c r="I582" s="209"/>
      <c r="J582" s="209"/>
      <c r="K582" s="209"/>
      <c r="L582" s="209">
        <v>44</v>
      </c>
      <c r="M582" s="209"/>
      <c r="N582" s="209"/>
      <c r="O582" s="209"/>
      <c r="P582" s="209"/>
      <c r="Q582" s="230">
        <v>0</v>
      </c>
      <c r="R582" s="242" t="s">
        <v>532</v>
      </c>
      <c r="S582" s="209"/>
      <c r="T582" s="209"/>
      <c r="U582" s="209">
        <v>44</v>
      </c>
      <c r="V582" s="209"/>
      <c r="W582" s="209"/>
      <c r="X582" s="209"/>
      <c r="Y582" s="209"/>
      <c r="Z582" s="230">
        <v>0</v>
      </c>
      <c r="AA582" s="242" t="s">
        <v>532</v>
      </c>
      <c r="AB582" s="242"/>
      <c r="AC582" s="209">
        <v>44</v>
      </c>
      <c r="AD582" s="209"/>
      <c r="AE582" s="209"/>
      <c r="AF582" s="209">
        <v>44</v>
      </c>
      <c r="AG582" s="209"/>
      <c r="AH582" s="209"/>
      <c r="AI582" s="209"/>
      <c r="AJ582" s="209"/>
      <c r="AK582" s="209"/>
      <c r="AL582" s="230">
        <v>0.60840000000000005</v>
      </c>
      <c r="AM582" s="242" t="s">
        <v>41</v>
      </c>
      <c r="AN582" s="209">
        <v>44</v>
      </c>
      <c r="AO582" s="209"/>
      <c r="AP582" s="209"/>
      <c r="AQ582" s="209"/>
      <c r="AR582" s="209">
        <v>44</v>
      </c>
      <c r="AS582" s="209"/>
      <c r="AT582" s="209"/>
      <c r="AU582" s="209"/>
      <c r="AV582" s="209"/>
      <c r="AW582" s="9">
        <v>1</v>
      </c>
      <c r="AX582" s="242" t="s">
        <v>668</v>
      </c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9">
        <v>1</v>
      </c>
      <c r="BI582" s="242" t="s">
        <v>668</v>
      </c>
      <c r="BJ582" s="500" t="s">
        <v>1128</v>
      </c>
    </row>
    <row r="583" spans="1:62" s="16" customFormat="1" ht="16.5" customHeight="1">
      <c r="A583" s="517"/>
      <c r="B583" s="590" t="s">
        <v>522</v>
      </c>
      <c r="C583" s="416" t="s">
        <v>1212</v>
      </c>
      <c r="D583" s="229" t="s">
        <v>771</v>
      </c>
      <c r="E583" s="416" t="s">
        <v>814</v>
      </c>
      <c r="F583" s="123" t="s">
        <v>742</v>
      </c>
      <c r="G583" s="209"/>
      <c r="H583" s="209"/>
      <c r="I583" s="209"/>
      <c r="J583" s="209"/>
      <c r="K583" s="209"/>
      <c r="L583" s="209">
        <v>2</v>
      </c>
      <c r="M583" s="209"/>
      <c r="N583" s="209"/>
      <c r="O583" s="209"/>
      <c r="P583" s="209"/>
      <c r="Q583" s="230">
        <v>0</v>
      </c>
      <c r="R583" s="242" t="s">
        <v>532</v>
      </c>
      <c r="S583" s="209"/>
      <c r="T583" s="209"/>
      <c r="U583" s="209">
        <v>2</v>
      </c>
      <c r="V583" s="209"/>
      <c r="W583" s="209"/>
      <c r="X583" s="209"/>
      <c r="Y583" s="209"/>
      <c r="Z583" s="230">
        <v>0</v>
      </c>
      <c r="AA583" s="242" t="s">
        <v>532</v>
      </c>
      <c r="AB583" s="242"/>
      <c r="AC583" s="209">
        <v>2</v>
      </c>
      <c r="AD583" s="209"/>
      <c r="AE583" s="209"/>
      <c r="AF583" s="209">
        <v>2</v>
      </c>
      <c r="AG583" s="209"/>
      <c r="AH583" s="209"/>
      <c r="AI583" s="209"/>
      <c r="AJ583" s="209"/>
      <c r="AK583" s="209"/>
      <c r="AL583" s="230">
        <v>0.60840000000000005</v>
      </c>
      <c r="AM583" s="242" t="s">
        <v>41</v>
      </c>
      <c r="AN583" s="209">
        <v>2</v>
      </c>
      <c r="AO583" s="209"/>
      <c r="AP583" s="209"/>
      <c r="AQ583" s="209"/>
      <c r="AR583" s="209">
        <v>2</v>
      </c>
      <c r="AS583" s="209"/>
      <c r="AT583" s="209"/>
      <c r="AU583" s="209"/>
      <c r="AV583" s="209"/>
      <c r="AW583" s="9">
        <v>1</v>
      </c>
      <c r="AX583" s="242" t="s">
        <v>668</v>
      </c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9">
        <v>1</v>
      </c>
      <c r="BI583" s="242" t="s">
        <v>668</v>
      </c>
      <c r="BJ583" s="490"/>
    </row>
    <row r="584" spans="1:62" s="16" customFormat="1" ht="16.5" customHeight="1">
      <c r="A584" s="517"/>
      <c r="B584" s="590" t="s">
        <v>522</v>
      </c>
      <c r="C584" s="506" t="s">
        <v>1343</v>
      </c>
      <c r="D584" s="229" t="s">
        <v>310</v>
      </c>
      <c r="E584" s="416" t="s">
        <v>314</v>
      </c>
      <c r="F584" s="123" t="s">
        <v>1223</v>
      </c>
      <c r="G584" s="209"/>
      <c r="H584" s="209"/>
      <c r="I584" s="209"/>
      <c r="J584" s="209"/>
      <c r="K584" s="209"/>
      <c r="L584" s="209"/>
      <c r="M584" s="209"/>
      <c r="N584" s="209"/>
      <c r="O584" s="209"/>
      <c r="P584" s="209"/>
      <c r="Q584" s="230"/>
      <c r="R584" s="242"/>
      <c r="S584" s="209"/>
      <c r="T584" s="209"/>
      <c r="U584" s="209"/>
      <c r="V584" s="209"/>
      <c r="W584" s="209"/>
      <c r="X584" s="209"/>
      <c r="Y584" s="209"/>
      <c r="Z584" s="230"/>
      <c r="AA584" s="242"/>
      <c r="AB584" s="242"/>
      <c r="AC584" s="209"/>
      <c r="AD584" s="209"/>
      <c r="AE584" s="209"/>
      <c r="AF584" s="209"/>
      <c r="AG584" s="209"/>
      <c r="AH584" s="209"/>
      <c r="AI584" s="209"/>
      <c r="AJ584" s="209"/>
      <c r="AK584" s="209"/>
      <c r="AL584" s="230"/>
      <c r="AM584" s="242"/>
      <c r="AN584" s="209"/>
      <c r="AO584" s="209">
        <v>31</v>
      </c>
      <c r="AP584" s="209">
        <v>31</v>
      </c>
      <c r="AQ584" s="209"/>
      <c r="AR584" s="209"/>
      <c r="AS584" s="209"/>
      <c r="AT584" s="209"/>
      <c r="AU584" s="209"/>
      <c r="AV584" s="209"/>
      <c r="AW584" s="56">
        <v>0</v>
      </c>
      <c r="AX584" s="242" t="s">
        <v>532</v>
      </c>
      <c r="AY584" s="209">
        <v>31</v>
      </c>
      <c r="AZ584" s="209"/>
      <c r="BA584" s="209"/>
      <c r="BB584" s="209">
        <v>31</v>
      </c>
      <c r="BC584" s="209"/>
      <c r="BD584" s="209"/>
      <c r="BE584" s="209"/>
      <c r="BF584" s="209"/>
      <c r="BG584" s="209"/>
      <c r="BH584" s="614">
        <v>0</v>
      </c>
      <c r="BI584" s="242" t="s">
        <v>41</v>
      </c>
      <c r="BJ584" s="490"/>
    </row>
    <row r="585" spans="1:62" s="5" customFormat="1" ht="18" customHeight="1">
      <c r="A585" s="517"/>
      <c r="B585" s="523" t="s">
        <v>523</v>
      </c>
      <c r="C585" s="523"/>
      <c r="D585" s="523"/>
      <c r="E585" s="523"/>
      <c r="F585" s="540"/>
      <c r="G585" s="53">
        <f>SUM(G586:G589)</f>
        <v>70</v>
      </c>
      <c r="H585" s="53">
        <f>SUM(H586:H587)</f>
        <v>54</v>
      </c>
      <c r="I585" s="52"/>
      <c r="J585" s="257"/>
      <c r="K585" s="53">
        <f>SUM(K586:K587)</f>
        <v>54</v>
      </c>
      <c r="L585" s="53">
        <f>SUM(L586:L590)</f>
        <v>58</v>
      </c>
      <c r="M585" s="53">
        <f>SUM(M586:M590)</f>
        <v>53</v>
      </c>
      <c r="N585" s="53">
        <f>SUM(N586:N590)</f>
        <v>0</v>
      </c>
      <c r="O585" s="53">
        <f>SUM(O586:O590)</f>
        <v>0</v>
      </c>
      <c r="P585" s="53">
        <f>SUM(P586:P590)</f>
        <v>0</v>
      </c>
      <c r="Q585" s="52"/>
      <c r="R585" s="257"/>
      <c r="S585" s="53">
        <f>SUM(S586:S587)</f>
        <v>0</v>
      </c>
      <c r="T585" s="53">
        <f>SUM(T586:T587)</f>
        <v>0</v>
      </c>
      <c r="U585" s="53">
        <f>SUM(U586:U590)</f>
        <v>58</v>
      </c>
      <c r="V585" s="53">
        <f>SUM(V586:V590)</f>
        <v>53</v>
      </c>
      <c r="W585" s="53">
        <f>SUM(W586:W590)</f>
        <v>0</v>
      </c>
      <c r="X585" s="53">
        <f>SUM(X586:X590)</f>
        <v>0</v>
      </c>
      <c r="Y585" s="53">
        <f>SUM(Y586:Y590)</f>
        <v>0</v>
      </c>
      <c r="Z585" s="52"/>
      <c r="AA585" s="257"/>
      <c r="AB585" s="257"/>
      <c r="AC585" s="53">
        <f>SUM(AC586:AC591)</f>
        <v>111</v>
      </c>
      <c r="AD585" s="53">
        <f>SUM(AD586:AD591)</f>
        <v>0</v>
      </c>
      <c r="AE585" s="53">
        <f t="shared" ref="AE585:AK585" si="62">SUM(AE586:AE591)</f>
        <v>4</v>
      </c>
      <c r="AF585" s="53">
        <f t="shared" si="62"/>
        <v>54</v>
      </c>
      <c r="AG585" s="53">
        <f t="shared" si="62"/>
        <v>53</v>
      </c>
      <c r="AH585" s="53">
        <f t="shared" si="62"/>
        <v>0</v>
      </c>
      <c r="AI585" s="53">
        <f t="shared" si="62"/>
        <v>0</v>
      </c>
      <c r="AJ585" s="53">
        <f t="shared" si="62"/>
        <v>0</v>
      </c>
      <c r="AK585" s="53">
        <f t="shared" si="62"/>
        <v>0</v>
      </c>
      <c r="AL585" s="52"/>
      <c r="AM585" s="257"/>
      <c r="AN585" s="53">
        <f>SUM(AN586:AN591)</f>
        <v>111</v>
      </c>
      <c r="AO585" s="53">
        <f>SUM(AO586:AO591)</f>
        <v>0</v>
      </c>
      <c r="AP585" s="53">
        <f t="shared" ref="AP585:AV585" si="63">SUM(AP586:AP591)</f>
        <v>4</v>
      </c>
      <c r="AQ585" s="53">
        <f t="shared" si="63"/>
        <v>54</v>
      </c>
      <c r="AR585" s="53">
        <f t="shared" si="63"/>
        <v>53</v>
      </c>
      <c r="AS585" s="53">
        <f t="shared" si="63"/>
        <v>0</v>
      </c>
      <c r="AT585" s="53">
        <f t="shared" si="63"/>
        <v>0</v>
      </c>
      <c r="AU585" s="53">
        <f t="shared" si="63"/>
        <v>0</v>
      </c>
      <c r="AV585" s="53">
        <f t="shared" si="63"/>
        <v>0</v>
      </c>
      <c r="AW585" s="52"/>
      <c r="AX585" s="257"/>
      <c r="AY585" s="53">
        <f>SUM(AY586:AY592)</f>
        <v>0</v>
      </c>
      <c r="AZ585" s="53">
        <f t="shared" ref="AZ585:BF585" si="64">SUM(AZ586:AZ592)</f>
        <v>124</v>
      </c>
      <c r="BA585" s="53">
        <f t="shared" si="64"/>
        <v>70</v>
      </c>
      <c r="BB585" s="53">
        <f t="shared" si="64"/>
        <v>54</v>
      </c>
      <c r="BC585" s="53">
        <f t="shared" si="64"/>
        <v>0</v>
      </c>
      <c r="BD585" s="53">
        <f t="shared" si="64"/>
        <v>0</v>
      </c>
      <c r="BE585" s="53">
        <f t="shared" si="64"/>
        <v>0</v>
      </c>
      <c r="BF585" s="53">
        <f t="shared" si="64"/>
        <v>0</v>
      </c>
      <c r="BG585" s="53">
        <f>SUM(BG586:BG591)</f>
        <v>0</v>
      </c>
      <c r="BH585" s="52"/>
      <c r="BI585" s="257"/>
      <c r="BJ585" s="490"/>
    </row>
    <row r="586" spans="1:62" s="16" customFormat="1" ht="27.75" hidden="1" customHeight="1">
      <c r="A586" s="517">
        <v>593</v>
      </c>
      <c r="B586" s="590" t="s">
        <v>523</v>
      </c>
      <c r="C586" s="95" t="s">
        <v>322</v>
      </c>
      <c r="D586" s="421" t="s">
        <v>323</v>
      </c>
      <c r="E586" s="421" t="s">
        <v>324</v>
      </c>
      <c r="F586" s="123" t="s">
        <v>709</v>
      </c>
      <c r="G586" s="588" t="s">
        <v>0</v>
      </c>
      <c r="H586" s="588">
        <v>8</v>
      </c>
      <c r="I586" s="9">
        <v>0.55759999999999998</v>
      </c>
      <c r="J586" s="242" t="s">
        <v>41</v>
      </c>
      <c r="K586" s="588">
        <v>8</v>
      </c>
      <c r="L586" s="588"/>
      <c r="M586" s="588">
        <v>8</v>
      </c>
      <c r="N586" s="588"/>
      <c r="O586" s="588"/>
      <c r="P586" s="588"/>
      <c r="Q586" s="9">
        <v>0.8679</v>
      </c>
      <c r="R586" s="242" t="s">
        <v>41</v>
      </c>
      <c r="S586" s="588"/>
      <c r="T586" s="588"/>
      <c r="U586" s="588"/>
      <c r="V586" s="588">
        <v>8</v>
      </c>
      <c r="W586" s="588"/>
      <c r="X586" s="588"/>
      <c r="Y586" s="588"/>
      <c r="Z586" s="9">
        <v>0.8679</v>
      </c>
      <c r="AA586" s="242" t="s">
        <v>41</v>
      </c>
      <c r="AB586" s="242"/>
      <c r="AC586" s="588">
        <v>8</v>
      </c>
      <c r="AD586" s="588"/>
      <c r="AE586" s="588"/>
      <c r="AF586" s="588"/>
      <c r="AG586" s="588">
        <v>8</v>
      </c>
      <c r="AH586" s="588"/>
      <c r="AI586" s="588"/>
      <c r="AJ586" s="588"/>
      <c r="AK586" s="588"/>
      <c r="AL586" s="9">
        <v>1</v>
      </c>
      <c r="AM586" s="242" t="s">
        <v>668</v>
      </c>
      <c r="AN586" s="588">
        <v>8</v>
      </c>
      <c r="AO586" s="588"/>
      <c r="AP586" s="588"/>
      <c r="AQ586" s="588"/>
      <c r="AR586" s="588">
        <v>8</v>
      </c>
      <c r="AS586" s="588"/>
      <c r="AT586" s="588"/>
      <c r="AU586" s="588"/>
      <c r="AV586" s="588"/>
      <c r="AW586" s="9">
        <v>1</v>
      </c>
      <c r="AX586" s="242" t="s">
        <v>668</v>
      </c>
      <c r="AY586" s="588"/>
      <c r="AZ586" s="588"/>
      <c r="BA586" s="588"/>
      <c r="BB586" s="588"/>
      <c r="BC586" s="588"/>
      <c r="BD586" s="588"/>
      <c r="BE586" s="588"/>
      <c r="BF586" s="588"/>
      <c r="BG586" s="588"/>
      <c r="BH586" s="9">
        <v>1</v>
      </c>
      <c r="BI586" s="242" t="s">
        <v>668</v>
      </c>
      <c r="BJ586" s="486"/>
    </row>
    <row r="587" spans="1:62" s="16" customFormat="1" ht="25.5" hidden="1" customHeight="1">
      <c r="A587" s="517">
        <v>592</v>
      </c>
      <c r="B587" s="590" t="s">
        <v>523</v>
      </c>
      <c r="C587" s="95" t="s">
        <v>1213</v>
      </c>
      <c r="D587" s="95" t="s">
        <v>323</v>
      </c>
      <c r="E587" s="95" t="s">
        <v>325</v>
      </c>
      <c r="F587" s="123" t="s">
        <v>709</v>
      </c>
      <c r="G587" s="588" t="s">
        <v>0</v>
      </c>
      <c r="H587" s="588">
        <v>46</v>
      </c>
      <c r="I587" s="9">
        <v>0.50600000000000001</v>
      </c>
      <c r="J587" s="242" t="s">
        <v>41</v>
      </c>
      <c r="K587" s="588">
        <v>46</v>
      </c>
      <c r="L587" s="588"/>
      <c r="M587" s="588">
        <v>45</v>
      </c>
      <c r="N587" s="588"/>
      <c r="O587" s="588"/>
      <c r="P587" s="588"/>
      <c r="Q587" s="9">
        <v>0.87250000000000005</v>
      </c>
      <c r="R587" s="242" t="s">
        <v>41</v>
      </c>
      <c r="S587" s="588"/>
      <c r="T587" s="588"/>
      <c r="U587" s="588"/>
      <c r="V587" s="588">
        <v>45</v>
      </c>
      <c r="W587" s="588"/>
      <c r="X587" s="588"/>
      <c r="Y587" s="588"/>
      <c r="Z587" s="9">
        <v>0.87250000000000005</v>
      </c>
      <c r="AA587" s="242" t="s">
        <v>41</v>
      </c>
      <c r="AB587" s="242"/>
      <c r="AC587" s="588">
        <v>45</v>
      </c>
      <c r="AD587" s="588"/>
      <c r="AE587" s="588"/>
      <c r="AF587" s="588"/>
      <c r="AG587" s="588">
        <v>45</v>
      </c>
      <c r="AH587" s="588"/>
      <c r="AI587" s="588"/>
      <c r="AJ587" s="588"/>
      <c r="AK587" s="588"/>
      <c r="AL587" s="9">
        <v>1</v>
      </c>
      <c r="AM587" s="242" t="s">
        <v>668</v>
      </c>
      <c r="AN587" s="588">
        <v>45</v>
      </c>
      <c r="AO587" s="588"/>
      <c r="AP587" s="588"/>
      <c r="AQ587" s="588"/>
      <c r="AR587" s="588">
        <v>45</v>
      </c>
      <c r="AS587" s="588"/>
      <c r="AT587" s="588"/>
      <c r="AU587" s="588"/>
      <c r="AV587" s="588"/>
      <c r="AW587" s="9">
        <v>1</v>
      </c>
      <c r="AX587" s="242" t="s">
        <v>668</v>
      </c>
      <c r="AY587" s="588"/>
      <c r="AZ587" s="588"/>
      <c r="BA587" s="588"/>
      <c r="BB587" s="588"/>
      <c r="BC587" s="588"/>
      <c r="BD587" s="588"/>
      <c r="BE587" s="588"/>
      <c r="BF587" s="588"/>
      <c r="BG587" s="588"/>
      <c r="BH587" s="9">
        <v>1</v>
      </c>
      <c r="BI587" s="242" t="s">
        <v>668</v>
      </c>
      <c r="BJ587" s="490"/>
    </row>
    <row r="588" spans="1:62" s="16" customFormat="1" ht="24" customHeight="1">
      <c r="A588" s="517"/>
      <c r="B588" s="590" t="s">
        <v>523</v>
      </c>
      <c r="C588" s="95" t="s">
        <v>1213</v>
      </c>
      <c r="D588" s="95" t="s">
        <v>323</v>
      </c>
      <c r="E588" s="95" t="s">
        <v>325</v>
      </c>
      <c r="F588" s="123" t="s">
        <v>709</v>
      </c>
      <c r="G588" s="588"/>
      <c r="H588" s="588"/>
      <c r="I588" s="9"/>
      <c r="J588" s="242"/>
      <c r="K588" s="588"/>
      <c r="L588" s="25">
        <v>1</v>
      </c>
      <c r="M588" s="25"/>
      <c r="N588" s="25"/>
      <c r="O588" s="25"/>
      <c r="P588" s="25"/>
      <c r="Q588" s="56">
        <v>0</v>
      </c>
      <c r="R588" s="242" t="s">
        <v>532</v>
      </c>
      <c r="S588" s="588"/>
      <c r="T588" s="588"/>
      <c r="U588" s="25">
        <v>1</v>
      </c>
      <c r="V588" s="25"/>
      <c r="W588" s="25"/>
      <c r="X588" s="25"/>
      <c r="Y588" s="25"/>
      <c r="Z588" s="56">
        <v>0</v>
      </c>
      <c r="AA588" s="242" t="s">
        <v>532</v>
      </c>
      <c r="AB588" s="242"/>
      <c r="AC588" s="588">
        <v>1</v>
      </c>
      <c r="AD588" s="588"/>
      <c r="AE588" s="588">
        <v>1</v>
      </c>
      <c r="AF588" s="25"/>
      <c r="AG588" s="25"/>
      <c r="AH588" s="25"/>
      <c r="AI588" s="25"/>
      <c r="AJ588" s="25"/>
      <c r="AK588" s="25"/>
      <c r="AL588" s="56">
        <v>0</v>
      </c>
      <c r="AM588" s="242" t="s">
        <v>532</v>
      </c>
      <c r="AN588" s="588">
        <v>1</v>
      </c>
      <c r="AO588" s="588"/>
      <c r="AP588" s="588">
        <v>1</v>
      </c>
      <c r="AQ588" s="25"/>
      <c r="AR588" s="25"/>
      <c r="AS588" s="25"/>
      <c r="AT588" s="25"/>
      <c r="AU588" s="25"/>
      <c r="AV588" s="25"/>
      <c r="AW588" s="56">
        <v>0</v>
      </c>
      <c r="AX588" s="242" t="s">
        <v>532</v>
      </c>
      <c r="AY588" s="588"/>
      <c r="AZ588" s="588">
        <v>1</v>
      </c>
      <c r="BA588" s="588">
        <v>1</v>
      </c>
      <c r="BB588" s="25"/>
      <c r="BC588" s="25"/>
      <c r="BD588" s="25"/>
      <c r="BE588" s="25"/>
      <c r="BF588" s="25"/>
      <c r="BG588" s="25"/>
      <c r="BH588" s="56">
        <v>0</v>
      </c>
      <c r="BI588" s="242" t="s">
        <v>532</v>
      </c>
      <c r="BJ588" s="490"/>
    </row>
    <row r="589" spans="1:62" s="16" customFormat="1" ht="4.5" hidden="1" customHeight="1">
      <c r="A589" s="517"/>
      <c r="B589" s="590" t="s">
        <v>523</v>
      </c>
      <c r="C589" s="242" t="s">
        <v>326</v>
      </c>
      <c r="D589" s="421" t="s">
        <v>123</v>
      </c>
      <c r="E589" s="421" t="s">
        <v>324</v>
      </c>
      <c r="F589" s="123"/>
      <c r="G589" s="588">
        <v>70</v>
      </c>
      <c r="H589" s="588"/>
      <c r="I589" s="9">
        <v>1</v>
      </c>
      <c r="J589" s="242" t="s">
        <v>17</v>
      </c>
      <c r="K589" s="588"/>
      <c r="L589" s="588"/>
      <c r="M589" s="588"/>
      <c r="N589" s="588"/>
      <c r="O589" s="588"/>
      <c r="P589" s="588"/>
      <c r="Q589" s="9"/>
      <c r="R589" s="242"/>
      <c r="S589" s="588"/>
      <c r="T589" s="588"/>
      <c r="U589" s="588"/>
      <c r="V589" s="588"/>
      <c r="W589" s="588"/>
      <c r="X589" s="588"/>
      <c r="Y589" s="588"/>
      <c r="Z589" s="9"/>
      <c r="AA589" s="242"/>
      <c r="AB589" s="242"/>
      <c r="AC589" s="588"/>
      <c r="AD589" s="588"/>
      <c r="AE589" s="588"/>
      <c r="AF589" s="588"/>
      <c r="AG589" s="588"/>
      <c r="AH589" s="588"/>
      <c r="AI589" s="588"/>
      <c r="AJ589" s="588"/>
      <c r="AK589" s="588"/>
      <c r="AL589" s="9"/>
      <c r="AM589" s="242"/>
      <c r="AN589" s="588"/>
      <c r="AO589" s="588"/>
      <c r="AP589" s="588"/>
      <c r="AQ589" s="588"/>
      <c r="AR589" s="588"/>
      <c r="AS589" s="588"/>
      <c r="AT589" s="588"/>
      <c r="AU589" s="588"/>
      <c r="AV589" s="588"/>
      <c r="AW589" s="9"/>
      <c r="AX589" s="242"/>
      <c r="AY589" s="588"/>
      <c r="AZ589" s="588"/>
      <c r="BA589" s="588"/>
      <c r="BB589" s="588"/>
      <c r="BC589" s="588"/>
      <c r="BD589" s="588"/>
      <c r="BE589" s="588"/>
      <c r="BF589" s="588"/>
      <c r="BG589" s="588"/>
      <c r="BH589" s="9"/>
      <c r="BI589" s="242"/>
      <c r="BJ589" s="490"/>
    </row>
    <row r="590" spans="1:62" s="16" customFormat="1" ht="22.5">
      <c r="A590" s="517"/>
      <c r="B590" s="590" t="s">
        <v>523</v>
      </c>
      <c r="C590" s="95" t="s">
        <v>816</v>
      </c>
      <c r="D590" s="421" t="s">
        <v>295</v>
      </c>
      <c r="E590" s="421" t="s">
        <v>817</v>
      </c>
      <c r="F590" s="123" t="s">
        <v>742</v>
      </c>
      <c r="G590" s="588"/>
      <c r="H590" s="588"/>
      <c r="I590" s="9"/>
      <c r="J590" s="242"/>
      <c r="K590" s="588"/>
      <c r="L590" s="588">
        <v>57</v>
      </c>
      <c r="M590" s="588"/>
      <c r="N590" s="588"/>
      <c r="O590" s="588"/>
      <c r="P590" s="588"/>
      <c r="Q590" s="56">
        <v>0</v>
      </c>
      <c r="R590" s="242" t="s">
        <v>532</v>
      </c>
      <c r="S590" s="588"/>
      <c r="T590" s="588"/>
      <c r="U590" s="588">
        <v>57</v>
      </c>
      <c r="V590" s="588"/>
      <c r="W590" s="588"/>
      <c r="X590" s="588"/>
      <c r="Y590" s="588"/>
      <c r="Z590" s="56">
        <v>0</v>
      </c>
      <c r="AA590" s="242" t="s">
        <v>532</v>
      </c>
      <c r="AB590" s="242"/>
      <c r="AC590" s="588">
        <v>54</v>
      </c>
      <c r="AD590" s="588"/>
      <c r="AE590" s="588"/>
      <c r="AF590" s="588">
        <v>54</v>
      </c>
      <c r="AG590" s="588"/>
      <c r="AH590" s="588"/>
      <c r="AI590" s="588"/>
      <c r="AJ590" s="588"/>
      <c r="AK590" s="588"/>
      <c r="AL590" s="56">
        <v>0</v>
      </c>
      <c r="AM590" s="242" t="s">
        <v>41</v>
      </c>
      <c r="AN590" s="588">
        <v>54</v>
      </c>
      <c r="AO590" s="588"/>
      <c r="AP590" s="588"/>
      <c r="AQ590" s="588">
        <v>54</v>
      </c>
      <c r="AR590" s="588"/>
      <c r="AS590" s="588"/>
      <c r="AT590" s="588"/>
      <c r="AU590" s="588"/>
      <c r="AV590" s="588"/>
      <c r="AW590" s="56">
        <v>0.47</v>
      </c>
      <c r="AX590" s="242" t="s">
        <v>41</v>
      </c>
      <c r="AY590" s="588"/>
      <c r="AZ590" s="588">
        <v>54</v>
      </c>
      <c r="BA590" s="588"/>
      <c r="BB590" s="588">
        <v>54</v>
      </c>
      <c r="BC590" s="588"/>
      <c r="BD590" s="588"/>
      <c r="BE590" s="588"/>
      <c r="BF590" s="588"/>
      <c r="BG590" s="588"/>
      <c r="BH590" s="614">
        <v>0.29509999999999997</v>
      </c>
      <c r="BI590" s="242" t="s">
        <v>41</v>
      </c>
      <c r="BJ590" s="490"/>
    </row>
    <row r="591" spans="1:62" s="16" customFormat="1" ht="21.75" customHeight="1">
      <c r="A591" s="517"/>
      <c r="B591" s="590" t="s">
        <v>523</v>
      </c>
      <c r="C591" s="95" t="s">
        <v>816</v>
      </c>
      <c r="D591" s="421" t="s">
        <v>295</v>
      </c>
      <c r="E591" s="421" t="s">
        <v>817</v>
      </c>
      <c r="F591" s="123" t="s">
        <v>742</v>
      </c>
      <c r="G591" s="588"/>
      <c r="H591" s="588"/>
      <c r="I591" s="9"/>
      <c r="J591" s="242"/>
      <c r="K591" s="588"/>
      <c r="L591" s="588"/>
      <c r="M591" s="588"/>
      <c r="N591" s="588"/>
      <c r="O591" s="588"/>
      <c r="P591" s="588"/>
      <c r="Q591" s="56"/>
      <c r="R591" s="242"/>
      <c r="S591" s="588"/>
      <c r="T591" s="588"/>
      <c r="U591" s="588"/>
      <c r="V591" s="588"/>
      <c r="W591" s="588"/>
      <c r="X591" s="588"/>
      <c r="Y591" s="588"/>
      <c r="Z591" s="56"/>
      <c r="AA591" s="242"/>
      <c r="AB591" s="242"/>
      <c r="AC591" s="588">
        <v>3</v>
      </c>
      <c r="AD591" s="588"/>
      <c r="AE591" s="588">
        <v>3</v>
      </c>
      <c r="AF591" s="588"/>
      <c r="AG591" s="588"/>
      <c r="AH591" s="588"/>
      <c r="AI591" s="588"/>
      <c r="AJ591" s="588"/>
      <c r="AK591" s="588"/>
      <c r="AL591" s="56">
        <v>0</v>
      </c>
      <c r="AM591" s="242" t="s">
        <v>532</v>
      </c>
      <c r="AN591" s="588">
        <v>3</v>
      </c>
      <c r="AO591" s="588"/>
      <c r="AP591" s="588">
        <v>3</v>
      </c>
      <c r="AQ591" s="588"/>
      <c r="AR591" s="588"/>
      <c r="AS591" s="588"/>
      <c r="AT591" s="588"/>
      <c r="AU591" s="588"/>
      <c r="AV591" s="588"/>
      <c r="AW591" s="56">
        <v>0</v>
      </c>
      <c r="AX591" s="242" t="s">
        <v>532</v>
      </c>
      <c r="AY591" s="588"/>
      <c r="AZ591" s="588">
        <v>3</v>
      </c>
      <c r="BA591" s="588">
        <v>3</v>
      </c>
      <c r="BB591" s="588"/>
      <c r="BC591" s="588"/>
      <c r="BD591" s="588"/>
      <c r="BE591" s="588"/>
      <c r="BF591" s="588"/>
      <c r="BG591" s="588"/>
      <c r="BH591" s="56">
        <v>0</v>
      </c>
      <c r="BI591" s="242" t="s">
        <v>532</v>
      </c>
      <c r="BJ591" s="490"/>
    </row>
    <row r="592" spans="1:62" s="16" customFormat="1" ht="21.75" customHeight="1">
      <c r="A592" s="517"/>
      <c r="B592" s="590" t="s">
        <v>523</v>
      </c>
      <c r="C592" s="95" t="s">
        <v>1379</v>
      </c>
      <c r="D592" s="421" t="s">
        <v>295</v>
      </c>
      <c r="E592" s="421" t="s">
        <v>817</v>
      </c>
      <c r="F592" s="123" t="s">
        <v>1352</v>
      </c>
      <c r="G592" s="588"/>
      <c r="H592" s="588"/>
      <c r="I592" s="9"/>
      <c r="J592" s="242"/>
      <c r="K592" s="588"/>
      <c r="L592" s="588"/>
      <c r="M592" s="588"/>
      <c r="N592" s="588"/>
      <c r="O592" s="588"/>
      <c r="P592" s="588"/>
      <c r="Q592" s="56"/>
      <c r="R592" s="242"/>
      <c r="S592" s="588"/>
      <c r="T592" s="588"/>
      <c r="U592" s="588"/>
      <c r="V592" s="588"/>
      <c r="W592" s="588"/>
      <c r="X592" s="588"/>
      <c r="Y592" s="588"/>
      <c r="Z592" s="56"/>
      <c r="AA592" s="242"/>
      <c r="AB592" s="242"/>
      <c r="AC592" s="588"/>
      <c r="AD592" s="588"/>
      <c r="AE592" s="588"/>
      <c r="AF592" s="588"/>
      <c r="AG592" s="588"/>
      <c r="AH592" s="588"/>
      <c r="AI592" s="588"/>
      <c r="AJ592" s="588"/>
      <c r="AK592" s="588"/>
      <c r="AL592" s="56"/>
      <c r="AM592" s="242"/>
      <c r="AN592" s="588"/>
      <c r="AO592" s="588"/>
      <c r="AP592" s="588"/>
      <c r="AQ592" s="588"/>
      <c r="AR592" s="588"/>
      <c r="AS592" s="588"/>
      <c r="AT592" s="588"/>
      <c r="AU592" s="588"/>
      <c r="AV592" s="588"/>
      <c r="AW592" s="56"/>
      <c r="AX592" s="242"/>
      <c r="AY592" s="588"/>
      <c r="AZ592" s="588">
        <v>66</v>
      </c>
      <c r="BA592" s="588">
        <v>66</v>
      </c>
      <c r="BB592" s="588"/>
      <c r="BC592" s="588"/>
      <c r="BD592" s="588"/>
      <c r="BE592" s="588"/>
      <c r="BF592" s="588"/>
      <c r="BG592" s="588"/>
      <c r="BH592" s="56">
        <v>0</v>
      </c>
      <c r="BI592" s="242" t="s">
        <v>532</v>
      </c>
      <c r="BJ592" s="490"/>
    </row>
    <row r="593" spans="1:62" s="16" customFormat="1" ht="18" customHeight="1">
      <c r="A593" s="517"/>
      <c r="B593" s="523" t="s">
        <v>1</v>
      </c>
      <c r="C593" s="523"/>
      <c r="D593" s="523"/>
      <c r="E593" s="523"/>
      <c r="F593" s="540"/>
      <c r="G593" s="53">
        <f>SUM(G594:G786)</f>
        <v>158</v>
      </c>
      <c r="H593" s="53">
        <f>SUM(H594:H927)</f>
        <v>76</v>
      </c>
      <c r="I593" s="52"/>
      <c r="J593" s="257"/>
      <c r="K593" s="53">
        <f t="shared" ref="K593:P593" si="65">SUM(K594:K927)</f>
        <v>775</v>
      </c>
      <c r="L593" s="53">
        <f t="shared" si="65"/>
        <v>18</v>
      </c>
      <c r="M593" s="53">
        <f t="shared" si="65"/>
        <v>28</v>
      </c>
      <c r="N593" s="53">
        <f t="shared" si="65"/>
        <v>60</v>
      </c>
      <c r="O593" s="53">
        <f t="shared" si="65"/>
        <v>90</v>
      </c>
      <c r="P593" s="53">
        <f t="shared" si="65"/>
        <v>0</v>
      </c>
      <c r="Q593" s="52"/>
      <c r="R593" s="257"/>
      <c r="S593" s="53">
        <f>SUM(S594:S901)</f>
        <v>0</v>
      </c>
      <c r="T593" s="53">
        <f t="shared" ref="T593:Y593" si="66">SUM(T594:T927)</f>
        <v>0</v>
      </c>
      <c r="U593" s="53">
        <f t="shared" si="66"/>
        <v>18</v>
      </c>
      <c r="V593" s="53">
        <f t="shared" si="66"/>
        <v>28</v>
      </c>
      <c r="W593" s="53">
        <f t="shared" si="66"/>
        <v>0</v>
      </c>
      <c r="X593" s="53">
        <f t="shared" si="66"/>
        <v>90</v>
      </c>
      <c r="Y593" s="53">
        <f t="shared" si="66"/>
        <v>0</v>
      </c>
      <c r="Z593" s="52"/>
      <c r="AA593" s="257"/>
      <c r="AB593" s="257"/>
      <c r="AC593" s="53">
        <f t="shared" ref="AC593:AK593" si="67">SUM(AC594:AC962)</f>
        <v>154</v>
      </c>
      <c r="AD593" s="53">
        <f t="shared" si="67"/>
        <v>18</v>
      </c>
      <c r="AE593" s="53">
        <f t="shared" si="67"/>
        <v>25</v>
      </c>
      <c r="AF593" s="53">
        <f t="shared" si="67"/>
        <v>26</v>
      </c>
      <c r="AG593" s="53">
        <f t="shared" si="67"/>
        <v>49</v>
      </c>
      <c r="AH593" s="53">
        <f t="shared" si="67"/>
        <v>72</v>
      </c>
      <c r="AI593" s="53">
        <f t="shared" si="67"/>
        <v>0</v>
      </c>
      <c r="AJ593" s="53">
        <f t="shared" si="67"/>
        <v>0</v>
      </c>
      <c r="AK593" s="53">
        <f t="shared" si="67"/>
        <v>1</v>
      </c>
      <c r="AL593" s="52"/>
      <c r="AM593" s="257"/>
      <c r="AN593" s="53">
        <f t="shared" ref="AN593:AV593" si="68">SUM(AN594:AN994)</f>
        <v>157</v>
      </c>
      <c r="AO593" s="53">
        <f t="shared" si="68"/>
        <v>47</v>
      </c>
      <c r="AP593" s="53">
        <f t="shared" si="68"/>
        <v>21</v>
      </c>
      <c r="AQ593" s="53">
        <f t="shared" si="68"/>
        <v>33</v>
      </c>
      <c r="AR593" s="53">
        <f t="shared" si="68"/>
        <v>67</v>
      </c>
      <c r="AS593" s="53">
        <f t="shared" si="68"/>
        <v>83</v>
      </c>
      <c r="AT593" s="53">
        <f t="shared" si="68"/>
        <v>0</v>
      </c>
      <c r="AU593" s="53">
        <f t="shared" si="68"/>
        <v>0</v>
      </c>
      <c r="AV593" s="53">
        <f t="shared" si="68"/>
        <v>0</v>
      </c>
      <c r="AW593" s="52"/>
      <c r="AX593" s="257"/>
      <c r="AY593" s="53">
        <f t="shared" ref="AY593:BG593" si="69">SUM(AY594:AY996)</f>
        <v>0</v>
      </c>
      <c r="AZ593" s="53">
        <f t="shared" si="69"/>
        <v>139</v>
      </c>
      <c r="BA593" s="53">
        <f t="shared" si="69"/>
        <v>17</v>
      </c>
      <c r="BB593" s="53">
        <f t="shared" si="69"/>
        <v>38</v>
      </c>
      <c r="BC593" s="53">
        <f t="shared" si="69"/>
        <v>0</v>
      </c>
      <c r="BD593" s="53">
        <f t="shared" si="69"/>
        <v>84</v>
      </c>
      <c r="BE593" s="53">
        <f t="shared" si="69"/>
        <v>0</v>
      </c>
      <c r="BF593" s="53">
        <f t="shared" si="69"/>
        <v>0</v>
      </c>
      <c r="BG593" s="53">
        <f t="shared" si="69"/>
        <v>0</v>
      </c>
      <c r="BH593" s="52"/>
      <c r="BI593" s="257"/>
      <c r="BJ593" s="490"/>
    </row>
    <row r="594" spans="1:62" s="16" customFormat="1" ht="4.5" hidden="1" customHeight="1">
      <c r="A594" s="517"/>
      <c r="B594" s="524" t="s">
        <v>1</v>
      </c>
      <c r="C594" s="548" t="s">
        <v>329</v>
      </c>
      <c r="D594" s="54" t="s">
        <v>327</v>
      </c>
      <c r="E594" s="54" t="s">
        <v>328</v>
      </c>
      <c r="F594" s="54"/>
      <c r="G594" s="55">
        <v>1</v>
      </c>
      <c r="H594" s="55"/>
      <c r="I594" s="9">
        <v>1</v>
      </c>
      <c r="J594" s="242" t="s">
        <v>17</v>
      </c>
      <c r="K594" s="55"/>
      <c r="L594" s="55"/>
      <c r="M594" s="55"/>
      <c r="N594" s="55"/>
      <c r="O594" s="55"/>
      <c r="P594" s="55"/>
      <c r="Q594" s="9"/>
      <c r="R594" s="242"/>
      <c r="S594" s="55"/>
      <c r="T594" s="55"/>
      <c r="U594" s="55"/>
      <c r="V594" s="55"/>
      <c r="W594" s="55"/>
      <c r="X594" s="55"/>
      <c r="Y594" s="55"/>
      <c r="Z594" s="9"/>
      <c r="AA594" s="242"/>
      <c r="AB594" s="242"/>
      <c r="AC594" s="55"/>
      <c r="AD594" s="55"/>
      <c r="AE594" s="55"/>
      <c r="AF594" s="55"/>
      <c r="AG594" s="55"/>
      <c r="AH594" s="55"/>
      <c r="AI594" s="55"/>
      <c r="AJ594" s="55"/>
      <c r="AK594" s="55"/>
      <c r="AL594" s="9"/>
      <c r="AM594" s="242"/>
      <c r="AN594" s="55"/>
      <c r="AO594" s="55"/>
      <c r="AP594" s="55"/>
      <c r="AQ594" s="55"/>
      <c r="AR594" s="55"/>
      <c r="AS594" s="55"/>
      <c r="AT594" s="55"/>
      <c r="AU594" s="55"/>
      <c r="AV594" s="55"/>
      <c r="AW594" s="9"/>
      <c r="AX594" s="242"/>
      <c r="AY594" s="55"/>
      <c r="AZ594" s="55"/>
      <c r="BA594" s="55"/>
      <c r="BB594" s="55"/>
      <c r="BC594" s="55"/>
      <c r="BD594" s="55"/>
      <c r="BE594" s="55"/>
      <c r="BF594" s="55"/>
      <c r="BG594" s="55"/>
      <c r="BH594" s="9"/>
      <c r="BI594" s="242"/>
      <c r="BJ594" s="490"/>
    </row>
    <row r="595" spans="1:62" s="16" customFormat="1" ht="4.5" hidden="1" customHeight="1">
      <c r="A595" s="517"/>
      <c r="B595" s="524" t="s">
        <v>1</v>
      </c>
      <c r="C595" s="548" t="s">
        <v>330</v>
      </c>
      <c r="D595" s="54" t="s">
        <v>327</v>
      </c>
      <c r="E595" s="54" t="s">
        <v>328</v>
      </c>
      <c r="F595" s="54"/>
      <c r="G595" s="55">
        <v>1</v>
      </c>
      <c r="H595" s="55"/>
      <c r="I595" s="9">
        <v>1</v>
      </c>
      <c r="J595" s="242" t="s">
        <v>17</v>
      </c>
      <c r="K595" s="55"/>
      <c r="L595" s="55"/>
      <c r="M595" s="55"/>
      <c r="N595" s="55"/>
      <c r="O595" s="55"/>
      <c r="P595" s="55"/>
      <c r="Q595" s="9"/>
      <c r="R595" s="242"/>
      <c r="S595" s="55"/>
      <c r="T595" s="55"/>
      <c r="U595" s="55"/>
      <c r="V595" s="55"/>
      <c r="W595" s="55"/>
      <c r="X595" s="55"/>
      <c r="Y595" s="55"/>
      <c r="Z595" s="9"/>
      <c r="AA595" s="242"/>
      <c r="AB595" s="242"/>
      <c r="AC595" s="55"/>
      <c r="AD595" s="55"/>
      <c r="AE595" s="55"/>
      <c r="AF595" s="55"/>
      <c r="AG595" s="55"/>
      <c r="AH595" s="55"/>
      <c r="AI595" s="55"/>
      <c r="AJ595" s="55"/>
      <c r="AK595" s="55"/>
      <c r="AL595" s="9"/>
      <c r="AM595" s="242"/>
      <c r="AN595" s="55"/>
      <c r="AO595" s="55"/>
      <c r="AP595" s="55"/>
      <c r="AQ595" s="55"/>
      <c r="AR595" s="55"/>
      <c r="AS595" s="55"/>
      <c r="AT595" s="55"/>
      <c r="AU595" s="55"/>
      <c r="AV595" s="55"/>
      <c r="AW595" s="9"/>
      <c r="AX595" s="242"/>
      <c r="AY595" s="55"/>
      <c r="AZ595" s="55"/>
      <c r="BA595" s="55"/>
      <c r="BB595" s="55"/>
      <c r="BC595" s="55"/>
      <c r="BD595" s="55"/>
      <c r="BE595" s="55"/>
      <c r="BF595" s="55"/>
      <c r="BG595" s="55"/>
      <c r="BH595" s="9"/>
      <c r="BI595" s="242"/>
      <c r="BJ595" s="262"/>
    </row>
    <row r="596" spans="1:62" s="16" customFormat="1" ht="4.5" hidden="1" customHeight="1">
      <c r="A596" s="517"/>
      <c r="B596" s="524" t="s">
        <v>1</v>
      </c>
      <c r="C596" s="548" t="s">
        <v>331</v>
      </c>
      <c r="D596" s="54" t="s">
        <v>327</v>
      </c>
      <c r="E596" s="54" t="s">
        <v>328</v>
      </c>
      <c r="F596" s="54"/>
      <c r="G596" s="55">
        <v>1</v>
      </c>
      <c r="H596" s="55"/>
      <c r="I596" s="9">
        <v>1</v>
      </c>
      <c r="J596" s="242" t="s">
        <v>17</v>
      </c>
      <c r="K596" s="55"/>
      <c r="L596" s="55"/>
      <c r="M596" s="55"/>
      <c r="N596" s="55"/>
      <c r="O596" s="55"/>
      <c r="P596" s="55"/>
      <c r="Q596" s="9"/>
      <c r="R596" s="242"/>
      <c r="S596" s="55"/>
      <c r="T596" s="55"/>
      <c r="U596" s="55"/>
      <c r="V596" s="55"/>
      <c r="W596" s="55"/>
      <c r="X596" s="55"/>
      <c r="Y596" s="55"/>
      <c r="Z596" s="9"/>
      <c r="AA596" s="242"/>
      <c r="AB596" s="242"/>
      <c r="AC596" s="55"/>
      <c r="AD596" s="55"/>
      <c r="AE596" s="55"/>
      <c r="AF596" s="55"/>
      <c r="AG596" s="55"/>
      <c r="AH596" s="55"/>
      <c r="AI596" s="55"/>
      <c r="AJ596" s="55"/>
      <c r="AK596" s="55"/>
      <c r="AL596" s="9"/>
      <c r="AM596" s="242"/>
      <c r="AN596" s="55"/>
      <c r="AO596" s="55"/>
      <c r="AP596" s="55"/>
      <c r="AQ596" s="55"/>
      <c r="AR596" s="55"/>
      <c r="AS596" s="55"/>
      <c r="AT596" s="55"/>
      <c r="AU596" s="55"/>
      <c r="AV596" s="55"/>
      <c r="AW596" s="9"/>
      <c r="AX596" s="242"/>
      <c r="AY596" s="55"/>
      <c r="AZ596" s="55"/>
      <c r="BA596" s="55"/>
      <c r="BB596" s="55"/>
      <c r="BC596" s="55"/>
      <c r="BD596" s="55"/>
      <c r="BE596" s="55"/>
      <c r="BF596" s="55"/>
      <c r="BG596" s="55"/>
      <c r="BH596" s="9"/>
      <c r="BI596" s="242"/>
      <c r="BJ596" s="262"/>
    </row>
    <row r="597" spans="1:62" s="16" customFormat="1" ht="24.75" hidden="1" customHeight="1">
      <c r="A597" s="517"/>
      <c r="B597" s="590" t="s">
        <v>1</v>
      </c>
      <c r="C597" s="262" t="s">
        <v>332</v>
      </c>
      <c r="D597" s="54" t="s">
        <v>1241</v>
      </c>
      <c r="E597" s="54" t="s">
        <v>328</v>
      </c>
      <c r="F597" s="123" t="s">
        <v>685</v>
      </c>
      <c r="G597" s="55" t="s">
        <v>0</v>
      </c>
      <c r="H597" s="150">
        <v>1</v>
      </c>
      <c r="I597" s="56"/>
      <c r="J597" s="263" t="s">
        <v>396</v>
      </c>
      <c r="K597" s="150">
        <v>1</v>
      </c>
      <c r="L597" s="150"/>
      <c r="M597" s="150"/>
      <c r="N597" s="150"/>
      <c r="O597" s="150">
        <v>1</v>
      </c>
      <c r="P597" s="150"/>
      <c r="Q597" s="56">
        <v>0</v>
      </c>
      <c r="R597" s="242" t="s">
        <v>396</v>
      </c>
      <c r="S597" s="150"/>
      <c r="T597" s="150"/>
      <c r="U597" s="150"/>
      <c r="V597" s="150"/>
      <c r="W597" s="150"/>
      <c r="X597" s="150">
        <v>1</v>
      </c>
      <c r="Y597" s="150"/>
      <c r="Z597" s="56">
        <v>0</v>
      </c>
      <c r="AA597" s="242" t="s">
        <v>396</v>
      </c>
      <c r="AB597" s="242"/>
      <c r="AC597" s="150">
        <v>1</v>
      </c>
      <c r="AD597" s="482"/>
      <c r="AE597" s="150"/>
      <c r="AF597" s="150"/>
      <c r="AG597" s="150"/>
      <c r="AH597" s="150">
        <v>1</v>
      </c>
      <c r="AI597" s="150"/>
      <c r="AJ597" s="150"/>
      <c r="AK597" s="150"/>
      <c r="AL597" s="56">
        <v>0</v>
      </c>
      <c r="AM597" s="242" t="s">
        <v>396</v>
      </c>
      <c r="AN597" s="150">
        <v>1</v>
      </c>
      <c r="AO597" s="482"/>
      <c r="AP597" s="150"/>
      <c r="AQ597" s="150"/>
      <c r="AR597" s="150">
        <v>1</v>
      </c>
      <c r="AS597" s="150"/>
      <c r="AT597" s="150"/>
      <c r="AU597" s="150"/>
      <c r="AV597" s="150"/>
      <c r="AW597" s="56">
        <v>1</v>
      </c>
      <c r="AX597" s="242" t="s">
        <v>668</v>
      </c>
      <c r="AY597" s="150"/>
      <c r="AZ597" s="482"/>
      <c r="BA597" s="150"/>
      <c r="BB597" s="150"/>
      <c r="BC597" s="150"/>
      <c r="BD597" s="150"/>
      <c r="BE597" s="150"/>
      <c r="BF597" s="150"/>
      <c r="BG597" s="150"/>
      <c r="BH597" s="56">
        <v>1</v>
      </c>
      <c r="BI597" s="242" t="s">
        <v>668</v>
      </c>
      <c r="BJ597" s="54"/>
    </row>
    <row r="598" spans="1:62" s="16" customFormat="1" ht="24" customHeight="1">
      <c r="A598" s="517"/>
      <c r="B598" s="590" t="s">
        <v>1</v>
      </c>
      <c r="C598" s="260" t="s">
        <v>333</v>
      </c>
      <c r="D598" s="54" t="s">
        <v>327</v>
      </c>
      <c r="E598" s="54" t="s">
        <v>328</v>
      </c>
      <c r="F598" s="123" t="s">
        <v>685</v>
      </c>
      <c r="G598" s="55"/>
      <c r="H598" s="55">
        <v>1</v>
      </c>
      <c r="I598" s="56"/>
      <c r="J598" s="263" t="s">
        <v>396</v>
      </c>
      <c r="K598" s="55">
        <v>1</v>
      </c>
      <c r="L598" s="55"/>
      <c r="M598" s="55"/>
      <c r="N598" s="55"/>
      <c r="O598" s="55">
        <v>1</v>
      </c>
      <c r="P598" s="55"/>
      <c r="Q598" s="56">
        <v>0</v>
      </c>
      <c r="R598" s="242" t="s">
        <v>396</v>
      </c>
      <c r="S598" s="55"/>
      <c r="T598" s="55"/>
      <c r="U598" s="55"/>
      <c r="V598" s="55"/>
      <c r="W598" s="55"/>
      <c r="X598" s="55">
        <v>1</v>
      </c>
      <c r="Y598" s="55"/>
      <c r="Z598" s="56">
        <v>0</v>
      </c>
      <c r="AA598" s="242" t="s">
        <v>396</v>
      </c>
      <c r="AB598" s="242"/>
      <c r="AC598" s="55">
        <v>1</v>
      </c>
      <c r="AD598" s="446"/>
      <c r="AE598" s="55"/>
      <c r="AF598" s="55"/>
      <c r="AG598" s="55"/>
      <c r="AH598" s="55">
        <v>1</v>
      </c>
      <c r="AI598" s="55"/>
      <c r="AJ598" s="55"/>
      <c r="AK598" s="55"/>
      <c r="AL598" s="56">
        <v>0</v>
      </c>
      <c r="AM598" s="242" t="s">
        <v>396</v>
      </c>
      <c r="AN598" s="55">
        <v>1</v>
      </c>
      <c r="AO598" s="446"/>
      <c r="AP598" s="55"/>
      <c r="AQ598" s="55"/>
      <c r="AR598" s="55"/>
      <c r="AS598" s="55">
        <v>1</v>
      </c>
      <c r="AT598" s="55"/>
      <c r="AU598" s="55"/>
      <c r="AV598" s="55"/>
      <c r="AW598" s="56">
        <v>0</v>
      </c>
      <c r="AX598" s="242" t="s">
        <v>396</v>
      </c>
      <c r="AY598" s="55"/>
      <c r="AZ598" s="55">
        <v>1</v>
      </c>
      <c r="BA598" s="55"/>
      <c r="BB598" s="55"/>
      <c r="BC598" s="55"/>
      <c r="BD598" s="55">
        <v>1</v>
      </c>
      <c r="BE598" s="55"/>
      <c r="BF598" s="55"/>
      <c r="BG598" s="55"/>
      <c r="BH598" s="56">
        <v>0</v>
      </c>
      <c r="BI598" s="242" t="s">
        <v>396</v>
      </c>
      <c r="BJ598" s="576" t="s">
        <v>659</v>
      </c>
    </row>
    <row r="599" spans="1:62" s="16" customFormat="1" ht="4.5" hidden="1" customHeight="1">
      <c r="A599" s="517"/>
      <c r="B599" s="590" t="s">
        <v>1</v>
      </c>
      <c r="C599" s="260" t="s">
        <v>334</v>
      </c>
      <c r="D599" s="54" t="s">
        <v>327</v>
      </c>
      <c r="E599" s="54" t="s">
        <v>328</v>
      </c>
      <c r="F599" s="123"/>
      <c r="G599" s="55">
        <v>1</v>
      </c>
      <c r="H599" s="55"/>
      <c r="I599" s="9">
        <v>1</v>
      </c>
      <c r="J599" s="242" t="s">
        <v>17</v>
      </c>
      <c r="K599" s="55"/>
      <c r="L599" s="55"/>
      <c r="M599" s="55"/>
      <c r="N599" s="55"/>
      <c r="O599" s="55"/>
      <c r="P599" s="55"/>
      <c r="Q599" s="9"/>
      <c r="R599" s="242"/>
      <c r="S599" s="55"/>
      <c r="T599" s="55"/>
      <c r="U599" s="55"/>
      <c r="V599" s="55"/>
      <c r="W599" s="55"/>
      <c r="X599" s="55"/>
      <c r="Y599" s="55"/>
      <c r="Z599" s="9"/>
      <c r="AA599" s="242"/>
      <c r="AB599" s="242"/>
      <c r="AC599" s="55"/>
      <c r="AD599" s="55"/>
      <c r="AE599" s="55"/>
      <c r="AF599" s="55"/>
      <c r="AG599" s="55"/>
      <c r="AH599" s="55"/>
      <c r="AI599" s="55"/>
      <c r="AJ599" s="55"/>
      <c r="AK599" s="55"/>
      <c r="AL599" s="9"/>
      <c r="AM599" s="242"/>
      <c r="AN599" s="55"/>
      <c r="AO599" s="55"/>
      <c r="AP599" s="55"/>
      <c r="AQ599" s="55"/>
      <c r="AR599" s="55"/>
      <c r="AS599" s="55"/>
      <c r="AT599" s="55"/>
      <c r="AU599" s="55"/>
      <c r="AV599" s="55"/>
      <c r="AW599" s="9"/>
      <c r="AX599" s="242"/>
      <c r="AY599" s="55"/>
      <c r="AZ599" s="55"/>
      <c r="BA599" s="55"/>
      <c r="BB599" s="55"/>
      <c r="BC599" s="55"/>
      <c r="BD599" s="55"/>
      <c r="BE599" s="55"/>
      <c r="BF599" s="55"/>
      <c r="BG599" s="55"/>
      <c r="BH599" s="9"/>
      <c r="BI599" s="242"/>
      <c r="BJ599" s="497" t="s">
        <v>658</v>
      </c>
    </row>
    <row r="600" spans="1:62" s="16" customFormat="1" ht="4.5" hidden="1" customHeight="1">
      <c r="A600" s="517"/>
      <c r="B600" s="590" t="s">
        <v>1</v>
      </c>
      <c r="C600" s="260" t="s">
        <v>335</v>
      </c>
      <c r="D600" s="54" t="s">
        <v>327</v>
      </c>
      <c r="E600" s="54" t="s">
        <v>328</v>
      </c>
      <c r="F600" s="123"/>
      <c r="G600" s="55">
        <v>1</v>
      </c>
      <c r="H600" s="55"/>
      <c r="I600" s="9">
        <v>1</v>
      </c>
      <c r="J600" s="242" t="s">
        <v>17</v>
      </c>
      <c r="K600" s="55"/>
      <c r="L600" s="55"/>
      <c r="M600" s="55"/>
      <c r="N600" s="55"/>
      <c r="O600" s="55"/>
      <c r="P600" s="55"/>
      <c r="Q600" s="9"/>
      <c r="R600" s="242"/>
      <c r="S600" s="55"/>
      <c r="T600" s="55"/>
      <c r="U600" s="55"/>
      <c r="V600" s="55"/>
      <c r="W600" s="55"/>
      <c r="X600" s="55"/>
      <c r="Y600" s="55"/>
      <c r="Z600" s="9"/>
      <c r="AA600" s="242"/>
      <c r="AB600" s="242"/>
      <c r="AC600" s="55"/>
      <c r="AD600" s="55"/>
      <c r="AE600" s="55"/>
      <c r="AF600" s="55"/>
      <c r="AG600" s="55"/>
      <c r="AH600" s="55"/>
      <c r="AI600" s="55"/>
      <c r="AJ600" s="55"/>
      <c r="AK600" s="55"/>
      <c r="AL600" s="9"/>
      <c r="AM600" s="242"/>
      <c r="AN600" s="55"/>
      <c r="AO600" s="55"/>
      <c r="AP600" s="55"/>
      <c r="AQ600" s="55"/>
      <c r="AR600" s="55"/>
      <c r="AS600" s="55"/>
      <c r="AT600" s="55"/>
      <c r="AU600" s="55"/>
      <c r="AV600" s="55"/>
      <c r="AW600" s="9"/>
      <c r="AX600" s="242"/>
      <c r="AY600" s="55"/>
      <c r="AZ600" s="55"/>
      <c r="BA600" s="55"/>
      <c r="BB600" s="55"/>
      <c r="BC600" s="55"/>
      <c r="BD600" s="55"/>
      <c r="BE600" s="55"/>
      <c r="BF600" s="55"/>
      <c r="BG600" s="55"/>
      <c r="BH600" s="9"/>
      <c r="BI600" s="242"/>
      <c r="BJ600" s="501"/>
    </row>
    <row r="601" spans="1:62" s="16" customFormat="1" ht="4.5" hidden="1" customHeight="1">
      <c r="A601" s="517"/>
      <c r="B601" s="590" t="s">
        <v>1</v>
      </c>
      <c r="C601" s="260" t="s">
        <v>336</v>
      </c>
      <c r="D601" s="54" t="s">
        <v>327</v>
      </c>
      <c r="E601" s="54" t="s">
        <v>328</v>
      </c>
      <c r="F601" s="123"/>
      <c r="G601" s="55">
        <v>1</v>
      </c>
      <c r="H601" s="55"/>
      <c r="I601" s="9">
        <v>1</v>
      </c>
      <c r="J601" s="242" t="s">
        <v>17</v>
      </c>
      <c r="K601" s="55"/>
      <c r="L601" s="55"/>
      <c r="M601" s="55"/>
      <c r="N601" s="55"/>
      <c r="O601" s="55"/>
      <c r="P601" s="55"/>
      <c r="Q601" s="9"/>
      <c r="R601" s="242"/>
      <c r="S601" s="55"/>
      <c r="T601" s="55"/>
      <c r="U601" s="55"/>
      <c r="V601" s="55"/>
      <c r="W601" s="55"/>
      <c r="X601" s="55"/>
      <c r="Y601" s="55"/>
      <c r="Z601" s="9"/>
      <c r="AA601" s="242"/>
      <c r="AB601" s="242"/>
      <c r="AC601" s="55"/>
      <c r="AD601" s="55"/>
      <c r="AE601" s="55"/>
      <c r="AF601" s="55"/>
      <c r="AG601" s="55"/>
      <c r="AH601" s="55"/>
      <c r="AI601" s="55"/>
      <c r="AJ601" s="55"/>
      <c r="AK601" s="55"/>
      <c r="AL601" s="9"/>
      <c r="AM601" s="242"/>
      <c r="AN601" s="55"/>
      <c r="AO601" s="55"/>
      <c r="AP601" s="55"/>
      <c r="AQ601" s="55"/>
      <c r="AR601" s="55"/>
      <c r="AS601" s="55"/>
      <c r="AT601" s="55"/>
      <c r="AU601" s="55"/>
      <c r="AV601" s="55"/>
      <c r="AW601" s="9"/>
      <c r="AX601" s="242"/>
      <c r="AY601" s="55"/>
      <c r="AZ601" s="55"/>
      <c r="BA601" s="55"/>
      <c r="BB601" s="55"/>
      <c r="BC601" s="55"/>
      <c r="BD601" s="55"/>
      <c r="BE601" s="55"/>
      <c r="BF601" s="55"/>
      <c r="BG601" s="55"/>
      <c r="BH601" s="9"/>
      <c r="BI601" s="242"/>
      <c r="BJ601" s="501"/>
    </row>
    <row r="602" spans="1:62" s="16" customFormat="1" ht="4.5" hidden="1" customHeight="1">
      <c r="A602" s="517"/>
      <c r="B602" s="590" t="s">
        <v>1</v>
      </c>
      <c r="C602" s="260" t="s">
        <v>337</v>
      </c>
      <c r="D602" s="54" t="s">
        <v>327</v>
      </c>
      <c r="E602" s="54" t="s">
        <v>328</v>
      </c>
      <c r="F602" s="123"/>
      <c r="G602" s="55">
        <v>1</v>
      </c>
      <c r="H602" s="55"/>
      <c r="I602" s="9">
        <v>1</v>
      </c>
      <c r="J602" s="242" t="s">
        <v>17</v>
      </c>
      <c r="K602" s="55"/>
      <c r="L602" s="55"/>
      <c r="M602" s="55"/>
      <c r="N602" s="55"/>
      <c r="O602" s="55"/>
      <c r="P602" s="55"/>
      <c r="Q602" s="9"/>
      <c r="R602" s="242"/>
      <c r="S602" s="55"/>
      <c r="T602" s="55"/>
      <c r="U602" s="55"/>
      <c r="V602" s="55"/>
      <c r="W602" s="55"/>
      <c r="X602" s="55"/>
      <c r="Y602" s="55"/>
      <c r="Z602" s="9"/>
      <c r="AA602" s="242"/>
      <c r="AB602" s="242"/>
      <c r="AC602" s="55"/>
      <c r="AD602" s="55"/>
      <c r="AE602" s="55"/>
      <c r="AF602" s="55"/>
      <c r="AG602" s="55"/>
      <c r="AH602" s="55"/>
      <c r="AI602" s="55"/>
      <c r="AJ602" s="55"/>
      <c r="AK602" s="55"/>
      <c r="AL602" s="9"/>
      <c r="AM602" s="242"/>
      <c r="AN602" s="55"/>
      <c r="AO602" s="55"/>
      <c r="AP602" s="55"/>
      <c r="AQ602" s="55"/>
      <c r="AR602" s="55"/>
      <c r="AS602" s="55"/>
      <c r="AT602" s="55"/>
      <c r="AU602" s="55"/>
      <c r="AV602" s="55"/>
      <c r="AW602" s="9"/>
      <c r="AX602" s="242"/>
      <c r="AY602" s="55"/>
      <c r="AZ602" s="55"/>
      <c r="BA602" s="55"/>
      <c r="BB602" s="55"/>
      <c r="BC602" s="55"/>
      <c r="BD602" s="55"/>
      <c r="BE602" s="55"/>
      <c r="BF602" s="55"/>
      <c r="BG602" s="55"/>
      <c r="BH602" s="9"/>
      <c r="BI602" s="242"/>
      <c r="BJ602" s="501"/>
    </row>
    <row r="603" spans="1:62" s="16" customFormat="1" ht="4.5" hidden="1" customHeight="1">
      <c r="A603" s="517"/>
      <c r="B603" s="590" t="s">
        <v>1</v>
      </c>
      <c r="C603" s="260" t="s">
        <v>338</v>
      </c>
      <c r="D603" s="54" t="s">
        <v>327</v>
      </c>
      <c r="E603" s="54" t="s">
        <v>328</v>
      </c>
      <c r="F603" s="123"/>
      <c r="G603" s="55">
        <v>1</v>
      </c>
      <c r="H603" s="55"/>
      <c r="I603" s="9">
        <v>1</v>
      </c>
      <c r="J603" s="242" t="s">
        <v>17</v>
      </c>
      <c r="K603" s="55"/>
      <c r="L603" s="55"/>
      <c r="M603" s="55"/>
      <c r="N603" s="55"/>
      <c r="O603" s="55"/>
      <c r="P603" s="55"/>
      <c r="Q603" s="9"/>
      <c r="R603" s="242"/>
      <c r="S603" s="55"/>
      <c r="T603" s="55"/>
      <c r="U603" s="55"/>
      <c r="V603" s="55"/>
      <c r="W603" s="55"/>
      <c r="X603" s="55"/>
      <c r="Y603" s="55"/>
      <c r="Z603" s="9"/>
      <c r="AA603" s="242"/>
      <c r="AB603" s="242"/>
      <c r="AC603" s="55"/>
      <c r="AD603" s="55"/>
      <c r="AE603" s="55"/>
      <c r="AF603" s="55"/>
      <c r="AG603" s="55"/>
      <c r="AH603" s="55"/>
      <c r="AI603" s="55"/>
      <c r="AJ603" s="55"/>
      <c r="AK603" s="55"/>
      <c r="AL603" s="9"/>
      <c r="AM603" s="242"/>
      <c r="AN603" s="55"/>
      <c r="AO603" s="55"/>
      <c r="AP603" s="55"/>
      <c r="AQ603" s="55"/>
      <c r="AR603" s="55"/>
      <c r="AS603" s="55"/>
      <c r="AT603" s="55"/>
      <c r="AU603" s="55"/>
      <c r="AV603" s="55"/>
      <c r="AW603" s="9"/>
      <c r="AX603" s="242"/>
      <c r="AY603" s="55"/>
      <c r="AZ603" s="55"/>
      <c r="BA603" s="55"/>
      <c r="BB603" s="55"/>
      <c r="BC603" s="55"/>
      <c r="BD603" s="55"/>
      <c r="BE603" s="55"/>
      <c r="BF603" s="55"/>
      <c r="BG603" s="55"/>
      <c r="BH603" s="9"/>
      <c r="BI603" s="242"/>
      <c r="BJ603" s="501"/>
    </row>
    <row r="604" spans="1:62" s="16" customFormat="1" ht="4.5" hidden="1" customHeight="1">
      <c r="A604" s="517"/>
      <c r="B604" s="590" t="s">
        <v>1</v>
      </c>
      <c r="C604" s="260" t="s">
        <v>339</v>
      </c>
      <c r="D604" s="54" t="s">
        <v>327</v>
      </c>
      <c r="E604" s="54" t="s">
        <v>328</v>
      </c>
      <c r="F604" s="123"/>
      <c r="G604" s="55">
        <v>1</v>
      </c>
      <c r="H604" s="55"/>
      <c r="I604" s="9">
        <v>1</v>
      </c>
      <c r="J604" s="242" t="s">
        <v>17</v>
      </c>
      <c r="K604" s="55"/>
      <c r="L604" s="55"/>
      <c r="M604" s="55"/>
      <c r="N604" s="55"/>
      <c r="O604" s="55"/>
      <c r="P604" s="55"/>
      <c r="Q604" s="9"/>
      <c r="R604" s="242"/>
      <c r="S604" s="55"/>
      <c r="T604" s="55"/>
      <c r="U604" s="55"/>
      <c r="V604" s="55"/>
      <c r="W604" s="55"/>
      <c r="X604" s="55"/>
      <c r="Y604" s="55"/>
      <c r="Z604" s="9"/>
      <c r="AA604" s="242"/>
      <c r="AB604" s="242"/>
      <c r="AC604" s="55"/>
      <c r="AD604" s="55"/>
      <c r="AE604" s="55"/>
      <c r="AF604" s="55"/>
      <c r="AG604" s="55"/>
      <c r="AH604" s="55"/>
      <c r="AI604" s="55"/>
      <c r="AJ604" s="55"/>
      <c r="AK604" s="55"/>
      <c r="AL604" s="9"/>
      <c r="AM604" s="242"/>
      <c r="AN604" s="55"/>
      <c r="AO604" s="55"/>
      <c r="AP604" s="55"/>
      <c r="AQ604" s="55"/>
      <c r="AR604" s="55"/>
      <c r="AS604" s="55"/>
      <c r="AT604" s="55"/>
      <c r="AU604" s="55"/>
      <c r="AV604" s="55"/>
      <c r="AW604" s="9"/>
      <c r="AX604" s="242"/>
      <c r="AY604" s="55"/>
      <c r="AZ604" s="55"/>
      <c r="BA604" s="55"/>
      <c r="BB604" s="55"/>
      <c r="BC604" s="55"/>
      <c r="BD604" s="55"/>
      <c r="BE604" s="55"/>
      <c r="BF604" s="55"/>
      <c r="BG604" s="55"/>
      <c r="BH604" s="9"/>
      <c r="BI604" s="242"/>
      <c r="BJ604" s="501"/>
    </row>
    <row r="605" spans="1:62" s="16" customFormat="1" ht="4.5" hidden="1" customHeight="1">
      <c r="A605" s="517"/>
      <c r="B605" s="590" t="s">
        <v>1</v>
      </c>
      <c r="C605" s="260" t="s">
        <v>340</v>
      </c>
      <c r="D605" s="54" t="s">
        <v>327</v>
      </c>
      <c r="E605" s="54" t="s">
        <v>328</v>
      </c>
      <c r="F605" s="123"/>
      <c r="G605" s="55">
        <v>1</v>
      </c>
      <c r="H605" s="55"/>
      <c r="I605" s="9">
        <v>1</v>
      </c>
      <c r="J605" s="242" t="s">
        <v>17</v>
      </c>
      <c r="K605" s="55"/>
      <c r="L605" s="55"/>
      <c r="M605" s="55"/>
      <c r="N605" s="55"/>
      <c r="O605" s="55"/>
      <c r="P605" s="55"/>
      <c r="Q605" s="9"/>
      <c r="R605" s="242"/>
      <c r="S605" s="55"/>
      <c r="T605" s="55"/>
      <c r="U605" s="55"/>
      <c r="V605" s="55"/>
      <c r="W605" s="55"/>
      <c r="X605" s="55"/>
      <c r="Y605" s="55"/>
      <c r="Z605" s="9"/>
      <c r="AA605" s="242"/>
      <c r="AB605" s="242"/>
      <c r="AC605" s="55"/>
      <c r="AD605" s="55"/>
      <c r="AE605" s="55"/>
      <c r="AF605" s="55"/>
      <c r="AG605" s="55"/>
      <c r="AH605" s="55"/>
      <c r="AI605" s="55"/>
      <c r="AJ605" s="55"/>
      <c r="AK605" s="55"/>
      <c r="AL605" s="9"/>
      <c r="AM605" s="242"/>
      <c r="AN605" s="55"/>
      <c r="AO605" s="55"/>
      <c r="AP605" s="55"/>
      <c r="AQ605" s="55"/>
      <c r="AR605" s="55"/>
      <c r="AS605" s="55"/>
      <c r="AT605" s="55"/>
      <c r="AU605" s="55"/>
      <c r="AV605" s="55"/>
      <c r="AW605" s="9"/>
      <c r="AX605" s="242"/>
      <c r="AY605" s="55"/>
      <c r="AZ605" s="55"/>
      <c r="BA605" s="55"/>
      <c r="BB605" s="55"/>
      <c r="BC605" s="55"/>
      <c r="BD605" s="55"/>
      <c r="BE605" s="55"/>
      <c r="BF605" s="55"/>
      <c r="BG605" s="55"/>
      <c r="BH605" s="9"/>
      <c r="BI605" s="242"/>
      <c r="BJ605" s="501"/>
    </row>
    <row r="606" spans="1:62" s="16" customFormat="1" ht="4.5" hidden="1" customHeight="1">
      <c r="A606" s="517"/>
      <c r="B606" s="590" t="s">
        <v>1</v>
      </c>
      <c r="C606" s="260" t="s">
        <v>341</v>
      </c>
      <c r="D606" s="54" t="s">
        <v>327</v>
      </c>
      <c r="E606" s="54" t="s">
        <v>328</v>
      </c>
      <c r="F606" s="123"/>
      <c r="G606" s="55">
        <v>1</v>
      </c>
      <c r="H606" s="55"/>
      <c r="I606" s="9">
        <v>1</v>
      </c>
      <c r="J606" s="242" t="s">
        <v>17</v>
      </c>
      <c r="K606" s="55"/>
      <c r="L606" s="55"/>
      <c r="M606" s="55"/>
      <c r="N606" s="55"/>
      <c r="O606" s="55"/>
      <c r="P606" s="55"/>
      <c r="Q606" s="9"/>
      <c r="R606" s="242"/>
      <c r="S606" s="55"/>
      <c r="T606" s="55"/>
      <c r="U606" s="55"/>
      <c r="V606" s="55"/>
      <c r="W606" s="55"/>
      <c r="X606" s="55"/>
      <c r="Y606" s="55"/>
      <c r="Z606" s="9"/>
      <c r="AA606" s="242"/>
      <c r="AB606" s="242"/>
      <c r="AC606" s="55"/>
      <c r="AD606" s="55"/>
      <c r="AE606" s="55"/>
      <c r="AF606" s="55"/>
      <c r="AG606" s="55"/>
      <c r="AH606" s="55"/>
      <c r="AI606" s="55"/>
      <c r="AJ606" s="55"/>
      <c r="AK606" s="55"/>
      <c r="AL606" s="9"/>
      <c r="AM606" s="242"/>
      <c r="AN606" s="55"/>
      <c r="AO606" s="55"/>
      <c r="AP606" s="55"/>
      <c r="AQ606" s="55"/>
      <c r="AR606" s="55"/>
      <c r="AS606" s="55"/>
      <c r="AT606" s="55"/>
      <c r="AU606" s="55"/>
      <c r="AV606" s="55"/>
      <c r="AW606" s="9"/>
      <c r="AX606" s="242"/>
      <c r="AY606" s="55"/>
      <c r="AZ606" s="55"/>
      <c r="BA606" s="55"/>
      <c r="BB606" s="55"/>
      <c r="BC606" s="55"/>
      <c r="BD606" s="55"/>
      <c r="BE606" s="55"/>
      <c r="BF606" s="55"/>
      <c r="BG606" s="55"/>
      <c r="BH606" s="9"/>
      <c r="BI606" s="242"/>
      <c r="BJ606" s="501"/>
    </row>
    <row r="607" spans="1:62" s="16" customFormat="1" ht="4.5" hidden="1" customHeight="1">
      <c r="A607" s="517"/>
      <c r="B607" s="590" t="s">
        <v>1</v>
      </c>
      <c r="C607" s="260" t="s">
        <v>342</v>
      </c>
      <c r="D607" s="54" t="s">
        <v>327</v>
      </c>
      <c r="E607" s="54" t="s">
        <v>328</v>
      </c>
      <c r="F607" s="123"/>
      <c r="G607" s="55">
        <v>1</v>
      </c>
      <c r="H607" s="55"/>
      <c r="I607" s="9">
        <v>1</v>
      </c>
      <c r="J607" s="242" t="s">
        <v>17</v>
      </c>
      <c r="K607" s="55"/>
      <c r="L607" s="55"/>
      <c r="M607" s="55"/>
      <c r="N607" s="55"/>
      <c r="O607" s="55"/>
      <c r="P607" s="55"/>
      <c r="Q607" s="9"/>
      <c r="R607" s="242"/>
      <c r="S607" s="55"/>
      <c r="T607" s="55"/>
      <c r="U607" s="55"/>
      <c r="V607" s="55"/>
      <c r="W607" s="55"/>
      <c r="X607" s="55"/>
      <c r="Y607" s="55"/>
      <c r="Z607" s="9"/>
      <c r="AA607" s="242"/>
      <c r="AB607" s="242"/>
      <c r="AC607" s="55"/>
      <c r="AD607" s="55"/>
      <c r="AE607" s="55"/>
      <c r="AF607" s="55"/>
      <c r="AG607" s="55"/>
      <c r="AH607" s="55"/>
      <c r="AI607" s="55"/>
      <c r="AJ607" s="55"/>
      <c r="AK607" s="55"/>
      <c r="AL607" s="9"/>
      <c r="AM607" s="242"/>
      <c r="AN607" s="55"/>
      <c r="AO607" s="55"/>
      <c r="AP607" s="55"/>
      <c r="AQ607" s="55"/>
      <c r="AR607" s="55"/>
      <c r="AS607" s="55"/>
      <c r="AT607" s="55"/>
      <c r="AU607" s="55"/>
      <c r="AV607" s="55"/>
      <c r="AW607" s="9"/>
      <c r="AX607" s="242"/>
      <c r="AY607" s="55"/>
      <c r="AZ607" s="55"/>
      <c r="BA607" s="55"/>
      <c r="BB607" s="55"/>
      <c r="BC607" s="55"/>
      <c r="BD607" s="55"/>
      <c r="BE607" s="55"/>
      <c r="BF607" s="55"/>
      <c r="BG607" s="55"/>
      <c r="BH607" s="9"/>
      <c r="BI607" s="242"/>
      <c r="BJ607" s="501"/>
    </row>
    <row r="608" spans="1:62" s="16" customFormat="1" ht="4.5" hidden="1" customHeight="1">
      <c r="A608" s="517"/>
      <c r="B608" s="590" t="s">
        <v>1</v>
      </c>
      <c r="C608" s="260" t="s">
        <v>343</v>
      </c>
      <c r="D608" s="54" t="s">
        <v>327</v>
      </c>
      <c r="E608" s="54" t="s">
        <v>328</v>
      </c>
      <c r="F608" s="123"/>
      <c r="G608" s="55">
        <v>1</v>
      </c>
      <c r="H608" s="55"/>
      <c r="I608" s="9">
        <v>1</v>
      </c>
      <c r="J608" s="242" t="s">
        <v>17</v>
      </c>
      <c r="K608" s="55"/>
      <c r="L608" s="55"/>
      <c r="M608" s="55"/>
      <c r="N608" s="55"/>
      <c r="O608" s="55"/>
      <c r="P608" s="55"/>
      <c r="Q608" s="9"/>
      <c r="R608" s="242"/>
      <c r="S608" s="55"/>
      <c r="T608" s="55"/>
      <c r="U608" s="55"/>
      <c r="V608" s="55"/>
      <c r="W608" s="55"/>
      <c r="X608" s="55"/>
      <c r="Y608" s="55"/>
      <c r="Z608" s="9"/>
      <c r="AA608" s="242"/>
      <c r="AB608" s="242"/>
      <c r="AC608" s="55"/>
      <c r="AD608" s="55"/>
      <c r="AE608" s="55"/>
      <c r="AF608" s="55"/>
      <c r="AG608" s="55"/>
      <c r="AH608" s="55"/>
      <c r="AI608" s="55"/>
      <c r="AJ608" s="55"/>
      <c r="AK608" s="55"/>
      <c r="AL608" s="9"/>
      <c r="AM608" s="242"/>
      <c r="AN608" s="55"/>
      <c r="AO608" s="55"/>
      <c r="AP608" s="55"/>
      <c r="AQ608" s="55"/>
      <c r="AR608" s="55"/>
      <c r="AS608" s="55"/>
      <c r="AT608" s="55"/>
      <c r="AU608" s="55"/>
      <c r="AV608" s="55"/>
      <c r="AW608" s="9"/>
      <c r="AX608" s="242"/>
      <c r="AY608" s="55"/>
      <c r="AZ608" s="55"/>
      <c r="BA608" s="55"/>
      <c r="BB608" s="55"/>
      <c r="BC608" s="55"/>
      <c r="BD608" s="55"/>
      <c r="BE608" s="55"/>
      <c r="BF608" s="55"/>
      <c r="BG608" s="55"/>
      <c r="BH608" s="9"/>
      <c r="BI608" s="242"/>
      <c r="BJ608" s="501"/>
    </row>
    <row r="609" spans="1:62" s="16" customFormat="1" ht="4.5" hidden="1" customHeight="1">
      <c r="A609" s="517"/>
      <c r="B609" s="590" t="s">
        <v>1</v>
      </c>
      <c r="C609" s="260" t="s">
        <v>344</v>
      </c>
      <c r="D609" s="54" t="s">
        <v>327</v>
      </c>
      <c r="E609" s="54" t="s">
        <v>328</v>
      </c>
      <c r="F609" s="123"/>
      <c r="G609" s="55">
        <v>1</v>
      </c>
      <c r="H609" s="55"/>
      <c r="I609" s="9">
        <v>1</v>
      </c>
      <c r="J609" s="242" t="s">
        <v>17</v>
      </c>
      <c r="K609" s="55"/>
      <c r="L609" s="55"/>
      <c r="M609" s="55"/>
      <c r="N609" s="55"/>
      <c r="O609" s="55"/>
      <c r="P609" s="55"/>
      <c r="Q609" s="9"/>
      <c r="R609" s="242"/>
      <c r="S609" s="55"/>
      <c r="T609" s="55"/>
      <c r="U609" s="55"/>
      <c r="V609" s="55"/>
      <c r="W609" s="55"/>
      <c r="X609" s="55"/>
      <c r="Y609" s="55"/>
      <c r="Z609" s="9"/>
      <c r="AA609" s="242"/>
      <c r="AB609" s="242"/>
      <c r="AC609" s="55"/>
      <c r="AD609" s="55"/>
      <c r="AE609" s="55"/>
      <c r="AF609" s="55"/>
      <c r="AG609" s="55"/>
      <c r="AH609" s="55"/>
      <c r="AI609" s="55"/>
      <c r="AJ609" s="55"/>
      <c r="AK609" s="55"/>
      <c r="AL609" s="9"/>
      <c r="AM609" s="242"/>
      <c r="AN609" s="55"/>
      <c r="AO609" s="55"/>
      <c r="AP609" s="55"/>
      <c r="AQ609" s="55"/>
      <c r="AR609" s="55"/>
      <c r="AS609" s="55"/>
      <c r="AT609" s="55"/>
      <c r="AU609" s="55"/>
      <c r="AV609" s="55"/>
      <c r="AW609" s="9"/>
      <c r="AX609" s="242"/>
      <c r="AY609" s="55"/>
      <c r="AZ609" s="55"/>
      <c r="BA609" s="55"/>
      <c r="BB609" s="55"/>
      <c r="BC609" s="55"/>
      <c r="BD609" s="55"/>
      <c r="BE609" s="55"/>
      <c r="BF609" s="55"/>
      <c r="BG609" s="55"/>
      <c r="BH609" s="9"/>
      <c r="BI609" s="242"/>
      <c r="BJ609" s="501"/>
    </row>
    <row r="610" spans="1:62" s="16" customFormat="1" ht="4.5" hidden="1" customHeight="1">
      <c r="A610" s="517"/>
      <c r="B610" s="590" t="s">
        <v>1</v>
      </c>
      <c r="C610" s="260" t="s">
        <v>345</v>
      </c>
      <c r="D610" s="54" t="s">
        <v>327</v>
      </c>
      <c r="E610" s="54" t="s">
        <v>328</v>
      </c>
      <c r="F610" s="123"/>
      <c r="G610" s="55">
        <v>1</v>
      </c>
      <c r="H610" s="55"/>
      <c r="I610" s="9">
        <v>1</v>
      </c>
      <c r="J610" s="242" t="s">
        <v>17</v>
      </c>
      <c r="K610" s="55"/>
      <c r="L610" s="55"/>
      <c r="M610" s="55"/>
      <c r="N610" s="55"/>
      <c r="O610" s="55"/>
      <c r="P610" s="55"/>
      <c r="Q610" s="9"/>
      <c r="R610" s="242"/>
      <c r="S610" s="55"/>
      <c r="T610" s="55"/>
      <c r="U610" s="55"/>
      <c r="V610" s="55"/>
      <c r="W610" s="55"/>
      <c r="X610" s="55"/>
      <c r="Y610" s="55"/>
      <c r="Z610" s="9"/>
      <c r="AA610" s="242"/>
      <c r="AB610" s="242"/>
      <c r="AC610" s="55"/>
      <c r="AD610" s="55"/>
      <c r="AE610" s="55"/>
      <c r="AF610" s="55"/>
      <c r="AG610" s="55"/>
      <c r="AH610" s="55"/>
      <c r="AI610" s="55"/>
      <c r="AJ610" s="55"/>
      <c r="AK610" s="55"/>
      <c r="AL610" s="9"/>
      <c r="AM610" s="242"/>
      <c r="AN610" s="55"/>
      <c r="AO610" s="55"/>
      <c r="AP610" s="55"/>
      <c r="AQ610" s="55"/>
      <c r="AR610" s="55"/>
      <c r="AS610" s="55"/>
      <c r="AT610" s="55"/>
      <c r="AU610" s="55"/>
      <c r="AV610" s="55"/>
      <c r="AW610" s="9"/>
      <c r="AX610" s="242"/>
      <c r="AY610" s="55"/>
      <c r="AZ610" s="55"/>
      <c r="BA610" s="55"/>
      <c r="BB610" s="55"/>
      <c r="BC610" s="55"/>
      <c r="BD610" s="55"/>
      <c r="BE610" s="55"/>
      <c r="BF610" s="55"/>
      <c r="BG610" s="55"/>
      <c r="BH610" s="9"/>
      <c r="BI610" s="242"/>
      <c r="BJ610" s="501"/>
    </row>
    <row r="611" spans="1:62" s="16" customFormat="1" ht="4.5" hidden="1" customHeight="1">
      <c r="A611" s="517"/>
      <c r="B611" s="590" t="s">
        <v>1</v>
      </c>
      <c r="C611" s="260" t="s">
        <v>346</v>
      </c>
      <c r="D611" s="54" t="s">
        <v>327</v>
      </c>
      <c r="E611" s="54" t="s">
        <v>328</v>
      </c>
      <c r="F611" s="123"/>
      <c r="G611" s="55">
        <v>1</v>
      </c>
      <c r="H611" s="55"/>
      <c r="I611" s="9">
        <v>1</v>
      </c>
      <c r="J611" s="242" t="s">
        <v>17</v>
      </c>
      <c r="K611" s="55"/>
      <c r="L611" s="55"/>
      <c r="M611" s="55"/>
      <c r="N611" s="55"/>
      <c r="O611" s="55"/>
      <c r="P611" s="55"/>
      <c r="Q611" s="9"/>
      <c r="R611" s="242"/>
      <c r="S611" s="55"/>
      <c r="T611" s="55"/>
      <c r="U611" s="55"/>
      <c r="V611" s="55"/>
      <c r="W611" s="55"/>
      <c r="X611" s="55"/>
      <c r="Y611" s="55"/>
      <c r="Z611" s="9"/>
      <c r="AA611" s="242"/>
      <c r="AB611" s="242"/>
      <c r="AC611" s="55"/>
      <c r="AD611" s="55"/>
      <c r="AE611" s="55"/>
      <c r="AF611" s="55"/>
      <c r="AG611" s="55"/>
      <c r="AH611" s="55"/>
      <c r="AI611" s="55"/>
      <c r="AJ611" s="55"/>
      <c r="AK611" s="55"/>
      <c r="AL611" s="9"/>
      <c r="AM611" s="242"/>
      <c r="AN611" s="55"/>
      <c r="AO611" s="55"/>
      <c r="AP611" s="55"/>
      <c r="AQ611" s="55"/>
      <c r="AR611" s="55"/>
      <c r="AS611" s="55"/>
      <c r="AT611" s="55"/>
      <c r="AU611" s="55"/>
      <c r="AV611" s="55"/>
      <c r="AW611" s="9"/>
      <c r="AX611" s="242"/>
      <c r="AY611" s="55"/>
      <c r="AZ611" s="55"/>
      <c r="BA611" s="55"/>
      <c r="BB611" s="55"/>
      <c r="BC611" s="55"/>
      <c r="BD611" s="55"/>
      <c r="BE611" s="55"/>
      <c r="BF611" s="55"/>
      <c r="BG611" s="55"/>
      <c r="BH611" s="9"/>
      <c r="BI611" s="242"/>
      <c r="BJ611" s="501"/>
    </row>
    <row r="612" spans="1:62" s="16" customFormat="1" ht="4.5" hidden="1" customHeight="1">
      <c r="A612" s="517"/>
      <c r="B612" s="590" t="s">
        <v>1</v>
      </c>
      <c r="C612" s="260" t="s">
        <v>347</v>
      </c>
      <c r="D612" s="54" t="s">
        <v>327</v>
      </c>
      <c r="E612" s="54" t="s">
        <v>328</v>
      </c>
      <c r="F612" s="123"/>
      <c r="G612" s="55">
        <v>1</v>
      </c>
      <c r="H612" s="55"/>
      <c r="I612" s="9">
        <v>1</v>
      </c>
      <c r="J612" s="242" t="s">
        <v>17</v>
      </c>
      <c r="K612" s="55"/>
      <c r="L612" s="55"/>
      <c r="M612" s="55"/>
      <c r="N612" s="55"/>
      <c r="O612" s="55"/>
      <c r="P612" s="55"/>
      <c r="Q612" s="9"/>
      <c r="R612" s="242"/>
      <c r="S612" s="55"/>
      <c r="T612" s="55"/>
      <c r="U612" s="55"/>
      <c r="V612" s="55"/>
      <c r="W612" s="55"/>
      <c r="X612" s="55"/>
      <c r="Y612" s="55"/>
      <c r="Z612" s="9"/>
      <c r="AA612" s="242"/>
      <c r="AB612" s="242"/>
      <c r="AC612" s="55"/>
      <c r="AD612" s="55"/>
      <c r="AE612" s="55"/>
      <c r="AF612" s="55"/>
      <c r="AG612" s="55"/>
      <c r="AH612" s="55"/>
      <c r="AI612" s="55"/>
      <c r="AJ612" s="55"/>
      <c r="AK612" s="55"/>
      <c r="AL612" s="9"/>
      <c r="AM612" s="242"/>
      <c r="AN612" s="55"/>
      <c r="AO612" s="55"/>
      <c r="AP612" s="55"/>
      <c r="AQ612" s="55"/>
      <c r="AR612" s="55"/>
      <c r="AS612" s="55"/>
      <c r="AT612" s="55"/>
      <c r="AU612" s="55"/>
      <c r="AV612" s="55"/>
      <c r="AW612" s="9"/>
      <c r="AX612" s="242"/>
      <c r="AY612" s="55"/>
      <c r="AZ612" s="55"/>
      <c r="BA612" s="55"/>
      <c r="BB612" s="55"/>
      <c r="BC612" s="55"/>
      <c r="BD612" s="55"/>
      <c r="BE612" s="55"/>
      <c r="BF612" s="55"/>
      <c r="BG612" s="55"/>
      <c r="BH612" s="9"/>
      <c r="BI612" s="242"/>
      <c r="BJ612" s="501"/>
    </row>
    <row r="613" spans="1:62" s="16" customFormat="1" ht="4.5" hidden="1" customHeight="1">
      <c r="A613" s="517"/>
      <c r="B613" s="590" t="s">
        <v>1</v>
      </c>
      <c r="C613" s="260" t="s">
        <v>348</v>
      </c>
      <c r="D613" s="54" t="s">
        <v>327</v>
      </c>
      <c r="E613" s="54" t="s">
        <v>328</v>
      </c>
      <c r="F613" s="123"/>
      <c r="G613" s="55">
        <v>1</v>
      </c>
      <c r="H613" s="55"/>
      <c r="I613" s="9">
        <v>1</v>
      </c>
      <c r="J613" s="242" t="s">
        <v>17</v>
      </c>
      <c r="K613" s="55"/>
      <c r="L613" s="55"/>
      <c r="M613" s="55"/>
      <c r="N613" s="55"/>
      <c r="O613" s="55"/>
      <c r="P613" s="55"/>
      <c r="Q613" s="9"/>
      <c r="R613" s="242"/>
      <c r="S613" s="55"/>
      <c r="T613" s="55"/>
      <c r="U613" s="55"/>
      <c r="V613" s="55"/>
      <c r="W613" s="55"/>
      <c r="X613" s="55"/>
      <c r="Y613" s="55"/>
      <c r="Z613" s="9"/>
      <c r="AA613" s="242"/>
      <c r="AB613" s="242"/>
      <c r="AC613" s="55"/>
      <c r="AD613" s="55"/>
      <c r="AE613" s="55"/>
      <c r="AF613" s="55"/>
      <c r="AG613" s="55"/>
      <c r="AH613" s="55"/>
      <c r="AI613" s="55"/>
      <c r="AJ613" s="55"/>
      <c r="AK613" s="55"/>
      <c r="AL613" s="9"/>
      <c r="AM613" s="242"/>
      <c r="AN613" s="55"/>
      <c r="AO613" s="55"/>
      <c r="AP613" s="55"/>
      <c r="AQ613" s="55"/>
      <c r="AR613" s="55"/>
      <c r="AS613" s="55"/>
      <c r="AT613" s="55"/>
      <c r="AU613" s="55"/>
      <c r="AV613" s="55"/>
      <c r="AW613" s="9"/>
      <c r="AX613" s="242"/>
      <c r="AY613" s="55"/>
      <c r="AZ613" s="55"/>
      <c r="BA613" s="55"/>
      <c r="BB613" s="55"/>
      <c r="BC613" s="55"/>
      <c r="BD613" s="55"/>
      <c r="BE613" s="55"/>
      <c r="BF613" s="55"/>
      <c r="BG613" s="55"/>
      <c r="BH613" s="9"/>
      <c r="BI613" s="242"/>
      <c r="BJ613" s="501"/>
    </row>
    <row r="614" spans="1:62" s="16" customFormat="1" ht="4.5" hidden="1" customHeight="1">
      <c r="A614" s="517"/>
      <c r="B614" s="590" t="s">
        <v>1</v>
      </c>
      <c r="C614" s="260" t="s">
        <v>349</v>
      </c>
      <c r="D614" s="54" t="s">
        <v>327</v>
      </c>
      <c r="E614" s="54" t="s">
        <v>328</v>
      </c>
      <c r="F614" s="123"/>
      <c r="G614" s="55">
        <v>1</v>
      </c>
      <c r="H614" s="55"/>
      <c r="I614" s="9">
        <v>1</v>
      </c>
      <c r="J614" s="242" t="s">
        <v>17</v>
      </c>
      <c r="K614" s="55"/>
      <c r="L614" s="55"/>
      <c r="M614" s="55"/>
      <c r="N614" s="55"/>
      <c r="O614" s="55"/>
      <c r="P614" s="55"/>
      <c r="Q614" s="9"/>
      <c r="R614" s="242"/>
      <c r="S614" s="55"/>
      <c r="T614" s="55"/>
      <c r="U614" s="55"/>
      <c r="V614" s="55"/>
      <c r="W614" s="55"/>
      <c r="X614" s="55"/>
      <c r="Y614" s="55"/>
      <c r="Z614" s="9"/>
      <c r="AA614" s="242"/>
      <c r="AB614" s="242"/>
      <c r="AC614" s="55"/>
      <c r="AD614" s="55"/>
      <c r="AE614" s="55"/>
      <c r="AF614" s="55"/>
      <c r="AG614" s="55"/>
      <c r="AH614" s="55"/>
      <c r="AI614" s="55"/>
      <c r="AJ614" s="55"/>
      <c r="AK614" s="55"/>
      <c r="AL614" s="9"/>
      <c r="AM614" s="242"/>
      <c r="AN614" s="55"/>
      <c r="AO614" s="55"/>
      <c r="AP614" s="55"/>
      <c r="AQ614" s="55"/>
      <c r="AR614" s="55"/>
      <c r="AS614" s="55"/>
      <c r="AT614" s="55"/>
      <c r="AU614" s="55"/>
      <c r="AV614" s="55"/>
      <c r="AW614" s="9"/>
      <c r="AX614" s="242"/>
      <c r="AY614" s="55"/>
      <c r="AZ614" s="55"/>
      <c r="BA614" s="55"/>
      <c r="BB614" s="55"/>
      <c r="BC614" s="55"/>
      <c r="BD614" s="55"/>
      <c r="BE614" s="55"/>
      <c r="BF614" s="55"/>
      <c r="BG614" s="55"/>
      <c r="BH614" s="9"/>
      <c r="BI614" s="242"/>
      <c r="BJ614" s="501"/>
    </row>
    <row r="615" spans="1:62" s="16" customFormat="1" ht="4.5" hidden="1" customHeight="1">
      <c r="A615" s="517"/>
      <c r="B615" s="590" t="s">
        <v>1</v>
      </c>
      <c r="C615" s="260" t="s">
        <v>350</v>
      </c>
      <c r="D615" s="54" t="s">
        <v>327</v>
      </c>
      <c r="E615" s="54" t="s">
        <v>328</v>
      </c>
      <c r="F615" s="123"/>
      <c r="G615" s="55">
        <v>1</v>
      </c>
      <c r="H615" s="55"/>
      <c r="I615" s="9">
        <v>1</v>
      </c>
      <c r="J615" s="242" t="s">
        <v>17</v>
      </c>
      <c r="K615" s="55"/>
      <c r="L615" s="55"/>
      <c r="M615" s="55"/>
      <c r="N615" s="55"/>
      <c r="O615" s="55"/>
      <c r="P615" s="55"/>
      <c r="Q615" s="9"/>
      <c r="R615" s="242"/>
      <c r="S615" s="55"/>
      <c r="T615" s="55"/>
      <c r="U615" s="55"/>
      <c r="V615" s="55"/>
      <c r="W615" s="55"/>
      <c r="X615" s="55"/>
      <c r="Y615" s="55"/>
      <c r="Z615" s="9"/>
      <c r="AA615" s="242"/>
      <c r="AB615" s="242"/>
      <c r="AC615" s="55"/>
      <c r="AD615" s="55"/>
      <c r="AE615" s="55"/>
      <c r="AF615" s="55"/>
      <c r="AG615" s="55"/>
      <c r="AH615" s="55"/>
      <c r="AI615" s="55"/>
      <c r="AJ615" s="55"/>
      <c r="AK615" s="55"/>
      <c r="AL615" s="9"/>
      <c r="AM615" s="242"/>
      <c r="AN615" s="55"/>
      <c r="AO615" s="55"/>
      <c r="AP615" s="55"/>
      <c r="AQ615" s="55"/>
      <c r="AR615" s="55"/>
      <c r="AS615" s="55"/>
      <c r="AT615" s="55"/>
      <c r="AU615" s="55"/>
      <c r="AV615" s="55"/>
      <c r="AW615" s="9"/>
      <c r="AX615" s="242"/>
      <c r="AY615" s="55"/>
      <c r="AZ615" s="55"/>
      <c r="BA615" s="55"/>
      <c r="BB615" s="55"/>
      <c r="BC615" s="55"/>
      <c r="BD615" s="55"/>
      <c r="BE615" s="55"/>
      <c r="BF615" s="55"/>
      <c r="BG615" s="55"/>
      <c r="BH615" s="9"/>
      <c r="BI615" s="242"/>
      <c r="BJ615" s="501"/>
    </row>
    <row r="616" spans="1:62" s="16" customFormat="1" ht="4.5" hidden="1" customHeight="1">
      <c r="A616" s="517"/>
      <c r="B616" s="590" t="s">
        <v>1</v>
      </c>
      <c r="C616" s="260" t="s">
        <v>351</v>
      </c>
      <c r="D616" s="54" t="s">
        <v>327</v>
      </c>
      <c r="E616" s="54" t="s">
        <v>328</v>
      </c>
      <c r="F616" s="123"/>
      <c r="G616" s="55">
        <v>1</v>
      </c>
      <c r="H616" s="55"/>
      <c r="I616" s="9">
        <v>1</v>
      </c>
      <c r="J616" s="242" t="s">
        <v>17</v>
      </c>
      <c r="K616" s="55"/>
      <c r="L616" s="55"/>
      <c r="M616" s="55"/>
      <c r="N616" s="55"/>
      <c r="O616" s="55"/>
      <c r="P616" s="55"/>
      <c r="Q616" s="9"/>
      <c r="R616" s="242"/>
      <c r="S616" s="55"/>
      <c r="T616" s="55"/>
      <c r="U616" s="55"/>
      <c r="V616" s="55"/>
      <c r="W616" s="55"/>
      <c r="X616" s="55"/>
      <c r="Y616" s="55"/>
      <c r="Z616" s="9"/>
      <c r="AA616" s="242"/>
      <c r="AB616" s="242"/>
      <c r="AC616" s="55"/>
      <c r="AD616" s="55"/>
      <c r="AE616" s="55"/>
      <c r="AF616" s="55"/>
      <c r="AG616" s="55"/>
      <c r="AH616" s="55"/>
      <c r="AI616" s="55"/>
      <c r="AJ616" s="55"/>
      <c r="AK616" s="55"/>
      <c r="AL616" s="9"/>
      <c r="AM616" s="242"/>
      <c r="AN616" s="55"/>
      <c r="AO616" s="55"/>
      <c r="AP616" s="55"/>
      <c r="AQ616" s="55"/>
      <c r="AR616" s="55"/>
      <c r="AS616" s="55"/>
      <c r="AT616" s="55"/>
      <c r="AU616" s="55"/>
      <c r="AV616" s="55"/>
      <c r="AW616" s="9"/>
      <c r="AX616" s="242"/>
      <c r="AY616" s="55"/>
      <c r="AZ616" s="55"/>
      <c r="BA616" s="55"/>
      <c r="BB616" s="55"/>
      <c r="BC616" s="55"/>
      <c r="BD616" s="55"/>
      <c r="BE616" s="55"/>
      <c r="BF616" s="55"/>
      <c r="BG616" s="55"/>
      <c r="BH616" s="9"/>
      <c r="BI616" s="242"/>
      <c r="BJ616" s="501"/>
    </row>
    <row r="617" spans="1:62" s="16" customFormat="1" ht="4.5" hidden="1" customHeight="1">
      <c r="A617" s="517"/>
      <c r="B617" s="590" t="s">
        <v>1</v>
      </c>
      <c r="C617" s="260" t="s">
        <v>352</v>
      </c>
      <c r="D617" s="54" t="s">
        <v>327</v>
      </c>
      <c r="E617" s="54" t="s">
        <v>328</v>
      </c>
      <c r="F617" s="123"/>
      <c r="G617" s="55">
        <v>1</v>
      </c>
      <c r="H617" s="55"/>
      <c r="I617" s="9">
        <v>1</v>
      </c>
      <c r="J617" s="242" t="s">
        <v>17</v>
      </c>
      <c r="K617" s="55"/>
      <c r="L617" s="55"/>
      <c r="M617" s="55"/>
      <c r="N617" s="55"/>
      <c r="O617" s="55"/>
      <c r="P617" s="55"/>
      <c r="Q617" s="9"/>
      <c r="R617" s="242"/>
      <c r="S617" s="55"/>
      <c r="T617" s="55"/>
      <c r="U617" s="55"/>
      <c r="V617" s="55"/>
      <c r="W617" s="55"/>
      <c r="X617" s="55"/>
      <c r="Y617" s="55"/>
      <c r="Z617" s="9"/>
      <c r="AA617" s="242"/>
      <c r="AB617" s="242"/>
      <c r="AC617" s="55"/>
      <c r="AD617" s="55"/>
      <c r="AE617" s="55"/>
      <c r="AF617" s="55"/>
      <c r="AG617" s="55"/>
      <c r="AH617" s="55"/>
      <c r="AI617" s="55"/>
      <c r="AJ617" s="55"/>
      <c r="AK617" s="55"/>
      <c r="AL617" s="9"/>
      <c r="AM617" s="242"/>
      <c r="AN617" s="55"/>
      <c r="AO617" s="55"/>
      <c r="AP617" s="55"/>
      <c r="AQ617" s="55"/>
      <c r="AR617" s="55"/>
      <c r="AS617" s="55"/>
      <c r="AT617" s="55"/>
      <c r="AU617" s="55"/>
      <c r="AV617" s="55"/>
      <c r="AW617" s="9"/>
      <c r="AX617" s="242"/>
      <c r="AY617" s="55"/>
      <c r="AZ617" s="55"/>
      <c r="BA617" s="55"/>
      <c r="BB617" s="55"/>
      <c r="BC617" s="55"/>
      <c r="BD617" s="55"/>
      <c r="BE617" s="55"/>
      <c r="BF617" s="55"/>
      <c r="BG617" s="55"/>
      <c r="BH617" s="9"/>
      <c r="BI617" s="242"/>
      <c r="BJ617" s="501"/>
    </row>
    <row r="618" spans="1:62" s="16" customFormat="1" ht="4.5" hidden="1" customHeight="1">
      <c r="A618" s="517"/>
      <c r="B618" s="590" t="s">
        <v>1</v>
      </c>
      <c r="C618" s="260" t="s">
        <v>353</v>
      </c>
      <c r="D618" s="54" t="s">
        <v>327</v>
      </c>
      <c r="E618" s="54" t="s">
        <v>328</v>
      </c>
      <c r="F618" s="123"/>
      <c r="G618" s="55">
        <v>1</v>
      </c>
      <c r="H618" s="55"/>
      <c r="I618" s="9">
        <v>1</v>
      </c>
      <c r="J618" s="242" t="s">
        <v>17</v>
      </c>
      <c r="K618" s="55"/>
      <c r="L618" s="55"/>
      <c r="M618" s="55"/>
      <c r="N618" s="55"/>
      <c r="O618" s="55"/>
      <c r="P618" s="55"/>
      <c r="Q618" s="9"/>
      <c r="R618" s="242"/>
      <c r="S618" s="55"/>
      <c r="T618" s="55"/>
      <c r="U618" s="55"/>
      <c r="V618" s="55"/>
      <c r="W618" s="55"/>
      <c r="X618" s="55"/>
      <c r="Y618" s="55"/>
      <c r="Z618" s="9"/>
      <c r="AA618" s="242"/>
      <c r="AB618" s="242"/>
      <c r="AC618" s="55"/>
      <c r="AD618" s="55"/>
      <c r="AE618" s="55"/>
      <c r="AF618" s="55"/>
      <c r="AG618" s="55"/>
      <c r="AH618" s="55"/>
      <c r="AI618" s="55"/>
      <c r="AJ618" s="55"/>
      <c r="AK618" s="55"/>
      <c r="AL618" s="9"/>
      <c r="AM618" s="242"/>
      <c r="AN618" s="55"/>
      <c r="AO618" s="55"/>
      <c r="AP618" s="55"/>
      <c r="AQ618" s="55"/>
      <c r="AR618" s="55"/>
      <c r="AS618" s="55"/>
      <c r="AT618" s="55"/>
      <c r="AU618" s="55"/>
      <c r="AV618" s="55"/>
      <c r="AW618" s="9"/>
      <c r="AX618" s="242"/>
      <c r="AY618" s="55"/>
      <c r="AZ618" s="55"/>
      <c r="BA618" s="55"/>
      <c r="BB618" s="55"/>
      <c r="BC618" s="55"/>
      <c r="BD618" s="55"/>
      <c r="BE618" s="55"/>
      <c r="BF618" s="55"/>
      <c r="BG618" s="55"/>
      <c r="BH618" s="9"/>
      <c r="BI618" s="242"/>
      <c r="BJ618" s="501"/>
    </row>
    <row r="619" spans="1:62" s="16" customFormat="1" ht="4.5" hidden="1" customHeight="1">
      <c r="A619" s="517"/>
      <c r="B619" s="590" t="s">
        <v>1</v>
      </c>
      <c r="C619" s="260" t="s">
        <v>354</v>
      </c>
      <c r="D619" s="54" t="s">
        <v>327</v>
      </c>
      <c r="E619" s="54" t="s">
        <v>328</v>
      </c>
      <c r="F619" s="123"/>
      <c r="G619" s="55">
        <v>1</v>
      </c>
      <c r="H619" s="55"/>
      <c r="I619" s="9">
        <v>1</v>
      </c>
      <c r="J619" s="242" t="s">
        <v>17</v>
      </c>
      <c r="K619" s="55"/>
      <c r="L619" s="55"/>
      <c r="M619" s="55"/>
      <c r="N619" s="55"/>
      <c r="O619" s="55"/>
      <c r="P619" s="55"/>
      <c r="Q619" s="9"/>
      <c r="R619" s="242"/>
      <c r="S619" s="55"/>
      <c r="T619" s="55"/>
      <c r="U619" s="55"/>
      <c r="V619" s="55"/>
      <c r="W619" s="55"/>
      <c r="X619" s="55"/>
      <c r="Y619" s="55"/>
      <c r="Z619" s="9"/>
      <c r="AA619" s="242"/>
      <c r="AB619" s="242"/>
      <c r="AC619" s="55"/>
      <c r="AD619" s="55"/>
      <c r="AE619" s="55"/>
      <c r="AF619" s="55"/>
      <c r="AG619" s="55"/>
      <c r="AH619" s="55"/>
      <c r="AI619" s="55"/>
      <c r="AJ619" s="55"/>
      <c r="AK619" s="55"/>
      <c r="AL619" s="9"/>
      <c r="AM619" s="242"/>
      <c r="AN619" s="55"/>
      <c r="AO619" s="55"/>
      <c r="AP619" s="55"/>
      <c r="AQ619" s="55"/>
      <c r="AR619" s="55"/>
      <c r="AS619" s="55"/>
      <c r="AT619" s="55"/>
      <c r="AU619" s="55"/>
      <c r="AV619" s="55"/>
      <c r="AW619" s="9"/>
      <c r="AX619" s="242"/>
      <c r="AY619" s="55"/>
      <c r="AZ619" s="55"/>
      <c r="BA619" s="55"/>
      <c r="BB619" s="55"/>
      <c r="BC619" s="55"/>
      <c r="BD619" s="55"/>
      <c r="BE619" s="55"/>
      <c r="BF619" s="55"/>
      <c r="BG619" s="55"/>
      <c r="BH619" s="9"/>
      <c r="BI619" s="242"/>
      <c r="BJ619" s="501"/>
    </row>
    <row r="620" spans="1:62" s="16" customFormat="1" ht="4.5" hidden="1" customHeight="1">
      <c r="A620" s="517"/>
      <c r="B620" s="590" t="s">
        <v>1</v>
      </c>
      <c r="C620" s="260" t="s">
        <v>355</v>
      </c>
      <c r="D620" s="54" t="s">
        <v>327</v>
      </c>
      <c r="E620" s="54" t="s">
        <v>328</v>
      </c>
      <c r="F620" s="123"/>
      <c r="G620" s="55">
        <v>1</v>
      </c>
      <c r="H620" s="55"/>
      <c r="I620" s="9">
        <v>1</v>
      </c>
      <c r="J620" s="242" t="s">
        <v>17</v>
      </c>
      <c r="K620" s="55"/>
      <c r="L620" s="55"/>
      <c r="M620" s="55"/>
      <c r="N620" s="55"/>
      <c r="O620" s="55"/>
      <c r="P620" s="55"/>
      <c r="Q620" s="9"/>
      <c r="R620" s="242"/>
      <c r="S620" s="55"/>
      <c r="T620" s="55"/>
      <c r="U620" s="55"/>
      <c r="V620" s="55"/>
      <c r="W620" s="55"/>
      <c r="X620" s="55"/>
      <c r="Y620" s="55"/>
      <c r="Z620" s="9"/>
      <c r="AA620" s="242"/>
      <c r="AB620" s="242"/>
      <c r="AC620" s="55"/>
      <c r="AD620" s="55"/>
      <c r="AE620" s="55"/>
      <c r="AF620" s="55"/>
      <c r="AG620" s="55"/>
      <c r="AH620" s="55"/>
      <c r="AI620" s="55"/>
      <c r="AJ620" s="55"/>
      <c r="AK620" s="55"/>
      <c r="AL620" s="9"/>
      <c r="AM620" s="242"/>
      <c r="AN620" s="55"/>
      <c r="AO620" s="55"/>
      <c r="AP620" s="55"/>
      <c r="AQ620" s="55"/>
      <c r="AR620" s="55"/>
      <c r="AS620" s="55"/>
      <c r="AT620" s="55"/>
      <c r="AU620" s="55"/>
      <c r="AV620" s="55"/>
      <c r="AW620" s="9"/>
      <c r="AX620" s="242"/>
      <c r="AY620" s="55"/>
      <c r="AZ620" s="55"/>
      <c r="BA620" s="55"/>
      <c r="BB620" s="55"/>
      <c r="BC620" s="55"/>
      <c r="BD620" s="55"/>
      <c r="BE620" s="55"/>
      <c r="BF620" s="55"/>
      <c r="BG620" s="55"/>
      <c r="BH620" s="9"/>
      <c r="BI620" s="242"/>
      <c r="BJ620" s="501"/>
    </row>
    <row r="621" spans="1:62" s="16" customFormat="1" ht="4.5" hidden="1" customHeight="1">
      <c r="A621" s="517"/>
      <c r="B621" s="590" t="s">
        <v>1</v>
      </c>
      <c r="C621" s="260" t="s">
        <v>356</v>
      </c>
      <c r="D621" s="54" t="s">
        <v>327</v>
      </c>
      <c r="E621" s="54" t="s">
        <v>328</v>
      </c>
      <c r="F621" s="123"/>
      <c r="G621" s="55">
        <v>1</v>
      </c>
      <c r="H621" s="55"/>
      <c r="I621" s="9">
        <v>1</v>
      </c>
      <c r="J621" s="242" t="s">
        <v>17</v>
      </c>
      <c r="K621" s="55"/>
      <c r="L621" s="55"/>
      <c r="M621" s="55"/>
      <c r="N621" s="55"/>
      <c r="O621" s="55"/>
      <c r="P621" s="55"/>
      <c r="Q621" s="9"/>
      <c r="R621" s="242"/>
      <c r="S621" s="55"/>
      <c r="T621" s="55"/>
      <c r="U621" s="55"/>
      <c r="V621" s="55"/>
      <c r="W621" s="55"/>
      <c r="X621" s="55"/>
      <c r="Y621" s="55"/>
      <c r="Z621" s="9"/>
      <c r="AA621" s="242"/>
      <c r="AB621" s="242"/>
      <c r="AC621" s="55"/>
      <c r="AD621" s="55"/>
      <c r="AE621" s="55"/>
      <c r="AF621" s="55"/>
      <c r="AG621" s="55"/>
      <c r="AH621" s="55"/>
      <c r="AI621" s="55"/>
      <c r="AJ621" s="55"/>
      <c r="AK621" s="55"/>
      <c r="AL621" s="9"/>
      <c r="AM621" s="242"/>
      <c r="AN621" s="55"/>
      <c r="AO621" s="55"/>
      <c r="AP621" s="55"/>
      <c r="AQ621" s="55"/>
      <c r="AR621" s="55"/>
      <c r="AS621" s="55"/>
      <c r="AT621" s="55"/>
      <c r="AU621" s="55"/>
      <c r="AV621" s="55"/>
      <c r="AW621" s="9"/>
      <c r="AX621" s="242"/>
      <c r="AY621" s="55"/>
      <c r="AZ621" s="55"/>
      <c r="BA621" s="55"/>
      <c r="BB621" s="55"/>
      <c r="BC621" s="55"/>
      <c r="BD621" s="55"/>
      <c r="BE621" s="55"/>
      <c r="BF621" s="55"/>
      <c r="BG621" s="55"/>
      <c r="BH621" s="9"/>
      <c r="BI621" s="242"/>
      <c r="BJ621" s="501"/>
    </row>
    <row r="622" spans="1:62" s="16" customFormat="1" ht="4.5" hidden="1" customHeight="1">
      <c r="A622" s="517"/>
      <c r="B622" s="590" t="s">
        <v>1</v>
      </c>
      <c r="C622" s="260" t="s">
        <v>357</v>
      </c>
      <c r="D622" s="54" t="s">
        <v>327</v>
      </c>
      <c r="E622" s="54" t="s">
        <v>328</v>
      </c>
      <c r="F622" s="123"/>
      <c r="G622" s="55">
        <v>1</v>
      </c>
      <c r="H622" s="55"/>
      <c r="I622" s="9">
        <v>1</v>
      </c>
      <c r="J622" s="242" t="s">
        <v>17</v>
      </c>
      <c r="K622" s="55"/>
      <c r="L622" s="55"/>
      <c r="M622" s="55"/>
      <c r="N622" s="55"/>
      <c r="O622" s="55"/>
      <c r="P622" s="55"/>
      <c r="Q622" s="9"/>
      <c r="R622" s="242"/>
      <c r="S622" s="55"/>
      <c r="T622" s="55"/>
      <c r="U622" s="55"/>
      <c r="V622" s="55"/>
      <c r="W622" s="55"/>
      <c r="X622" s="55"/>
      <c r="Y622" s="55"/>
      <c r="Z622" s="9"/>
      <c r="AA622" s="242"/>
      <c r="AB622" s="242"/>
      <c r="AC622" s="55"/>
      <c r="AD622" s="55"/>
      <c r="AE622" s="55"/>
      <c r="AF622" s="55"/>
      <c r="AG622" s="55"/>
      <c r="AH622" s="55"/>
      <c r="AI622" s="55"/>
      <c r="AJ622" s="55"/>
      <c r="AK622" s="55"/>
      <c r="AL622" s="9"/>
      <c r="AM622" s="242"/>
      <c r="AN622" s="55"/>
      <c r="AO622" s="55"/>
      <c r="AP622" s="55"/>
      <c r="AQ622" s="55"/>
      <c r="AR622" s="55"/>
      <c r="AS622" s="55"/>
      <c r="AT622" s="55"/>
      <c r="AU622" s="55"/>
      <c r="AV622" s="55"/>
      <c r="AW622" s="9"/>
      <c r="AX622" s="242"/>
      <c r="AY622" s="55"/>
      <c r="AZ622" s="55"/>
      <c r="BA622" s="55"/>
      <c r="BB622" s="55"/>
      <c r="BC622" s="55"/>
      <c r="BD622" s="55"/>
      <c r="BE622" s="55"/>
      <c r="BF622" s="55"/>
      <c r="BG622" s="55"/>
      <c r="BH622" s="9"/>
      <c r="BI622" s="242"/>
      <c r="BJ622" s="501"/>
    </row>
    <row r="623" spans="1:62" s="16" customFormat="1" ht="4.5" hidden="1" customHeight="1">
      <c r="A623" s="517"/>
      <c r="B623" s="590" t="s">
        <v>1</v>
      </c>
      <c r="C623" s="260" t="s">
        <v>358</v>
      </c>
      <c r="D623" s="54" t="s">
        <v>327</v>
      </c>
      <c r="E623" s="54" t="s">
        <v>328</v>
      </c>
      <c r="F623" s="123"/>
      <c r="G623" s="55">
        <v>1</v>
      </c>
      <c r="H623" s="55"/>
      <c r="I623" s="9">
        <v>1</v>
      </c>
      <c r="J623" s="242" t="s">
        <v>17</v>
      </c>
      <c r="K623" s="55"/>
      <c r="L623" s="55"/>
      <c r="M623" s="55"/>
      <c r="N623" s="55"/>
      <c r="O623" s="55"/>
      <c r="P623" s="55"/>
      <c r="Q623" s="9"/>
      <c r="R623" s="242"/>
      <c r="S623" s="55"/>
      <c r="T623" s="55"/>
      <c r="U623" s="55"/>
      <c r="V623" s="55"/>
      <c r="W623" s="55"/>
      <c r="X623" s="55"/>
      <c r="Y623" s="55"/>
      <c r="Z623" s="9"/>
      <c r="AA623" s="242"/>
      <c r="AB623" s="242"/>
      <c r="AC623" s="55"/>
      <c r="AD623" s="55"/>
      <c r="AE623" s="55"/>
      <c r="AF623" s="55"/>
      <c r="AG623" s="55"/>
      <c r="AH623" s="55"/>
      <c r="AI623" s="55"/>
      <c r="AJ623" s="55"/>
      <c r="AK623" s="55"/>
      <c r="AL623" s="9"/>
      <c r="AM623" s="242"/>
      <c r="AN623" s="55"/>
      <c r="AO623" s="55"/>
      <c r="AP623" s="55"/>
      <c r="AQ623" s="55"/>
      <c r="AR623" s="55"/>
      <c r="AS623" s="55"/>
      <c r="AT623" s="55"/>
      <c r="AU623" s="55"/>
      <c r="AV623" s="55"/>
      <c r="AW623" s="9"/>
      <c r="AX623" s="242"/>
      <c r="AY623" s="55"/>
      <c r="AZ623" s="55"/>
      <c r="BA623" s="55"/>
      <c r="BB623" s="55"/>
      <c r="BC623" s="55"/>
      <c r="BD623" s="55"/>
      <c r="BE623" s="55"/>
      <c r="BF623" s="55"/>
      <c r="BG623" s="55"/>
      <c r="BH623" s="9"/>
      <c r="BI623" s="242"/>
      <c r="BJ623" s="501"/>
    </row>
    <row r="624" spans="1:62" s="16" customFormat="1" ht="4.5" hidden="1" customHeight="1">
      <c r="A624" s="517"/>
      <c r="B624" s="590" t="s">
        <v>1</v>
      </c>
      <c r="C624" s="260" t="s">
        <v>359</v>
      </c>
      <c r="D624" s="54" t="s">
        <v>327</v>
      </c>
      <c r="E624" s="54" t="s">
        <v>328</v>
      </c>
      <c r="F624" s="123"/>
      <c r="G624" s="55">
        <v>1</v>
      </c>
      <c r="H624" s="55"/>
      <c r="I624" s="9">
        <v>1</v>
      </c>
      <c r="J624" s="242" t="s">
        <v>17</v>
      </c>
      <c r="K624" s="55"/>
      <c r="L624" s="55"/>
      <c r="M624" s="55"/>
      <c r="N624" s="55"/>
      <c r="O624" s="55"/>
      <c r="P624" s="55"/>
      <c r="Q624" s="9"/>
      <c r="R624" s="242"/>
      <c r="S624" s="55"/>
      <c r="T624" s="55"/>
      <c r="U624" s="55"/>
      <c r="V624" s="55"/>
      <c r="W624" s="55"/>
      <c r="X624" s="55"/>
      <c r="Y624" s="55"/>
      <c r="Z624" s="9"/>
      <c r="AA624" s="242"/>
      <c r="AB624" s="242"/>
      <c r="AC624" s="55"/>
      <c r="AD624" s="55"/>
      <c r="AE624" s="55"/>
      <c r="AF624" s="55"/>
      <c r="AG624" s="55"/>
      <c r="AH624" s="55"/>
      <c r="AI624" s="55"/>
      <c r="AJ624" s="55"/>
      <c r="AK624" s="55"/>
      <c r="AL624" s="9"/>
      <c r="AM624" s="242"/>
      <c r="AN624" s="55"/>
      <c r="AO624" s="55"/>
      <c r="AP624" s="55"/>
      <c r="AQ624" s="55"/>
      <c r="AR624" s="55"/>
      <c r="AS624" s="55"/>
      <c r="AT624" s="55"/>
      <c r="AU624" s="55"/>
      <c r="AV624" s="55"/>
      <c r="AW624" s="9"/>
      <c r="AX624" s="242"/>
      <c r="AY624" s="55"/>
      <c r="AZ624" s="55"/>
      <c r="BA624" s="55"/>
      <c r="BB624" s="55"/>
      <c r="BC624" s="55"/>
      <c r="BD624" s="55"/>
      <c r="BE624" s="55"/>
      <c r="BF624" s="55"/>
      <c r="BG624" s="55"/>
      <c r="BH624" s="9"/>
      <c r="BI624" s="242"/>
      <c r="BJ624" s="501"/>
    </row>
    <row r="625" spans="1:62" s="16" customFormat="1" ht="4.5" hidden="1" customHeight="1">
      <c r="A625" s="517"/>
      <c r="B625" s="590" t="s">
        <v>1</v>
      </c>
      <c r="C625" s="260" t="s">
        <v>360</v>
      </c>
      <c r="D625" s="54" t="s">
        <v>327</v>
      </c>
      <c r="E625" s="54" t="s">
        <v>328</v>
      </c>
      <c r="F625" s="123"/>
      <c r="G625" s="55">
        <v>1</v>
      </c>
      <c r="H625" s="55"/>
      <c r="I625" s="9">
        <v>1</v>
      </c>
      <c r="J625" s="242" t="s">
        <v>17</v>
      </c>
      <c r="K625" s="55"/>
      <c r="L625" s="55"/>
      <c r="M625" s="55"/>
      <c r="N625" s="55"/>
      <c r="O625" s="55"/>
      <c r="P625" s="55"/>
      <c r="Q625" s="9"/>
      <c r="R625" s="242"/>
      <c r="S625" s="55"/>
      <c r="T625" s="55"/>
      <c r="U625" s="55"/>
      <c r="V625" s="55"/>
      <c r="W625" s="55"/>
      <c r="X625" s="55"/>
      <c r="Y625" s="55"/>
      <c r="Z625" s="9"/>
      <c r="AA625" s="242"/>
      <c r="AB625" s="242"/>
      <c r="AC625" s="55"/>
      <c r="AD625" s="55"/>
      <c r="AE625" s="55"/>
      <c r="AF625" s="55"/>
      <c r="AG625" s="55"/>
      <c r="AH625" s="55"/>
      <c r="AI625" s="55"/>
      <c r="AJ625" s="55"/>
      <c r="AK625" s="55"/>
      <c r="AL625" s="9"/>
      <c r="AM625" s="242"/>
      <c r="AN625" s="55"/>
      <c r="AO625" s="55"/>
      <c r="AP625" s="55"/>
      <c r="AQ625" s="55"/>
      <c r="AR625" s="55"/>
      <c r="AS625" s="55"/>
      <c r="AT625" s="55"/>
      <c r="AU625" s="55"/>
      <c r="AV625" s="55"/>
      <c r="AW625" s="9"/>
      <c r="AX625" s="242"/>
      <c r="AY625" s="55"/>
      <c r="AZ625" s="55"/>
      <c r="BA625" s="55"/>
      <c r="BB625" s="55"/>
      <c r="BC625" s="55"/>
      <c r="BD625" s="55"/>
      <c r="BE625" s="55"/>
      <c r="BF625" s="55"/>
      <c r="BG625" s="55"/>
      <c r="BH625" s="9"/>
      <c r="BI625" s="242"/>
      <c r="BJ625" s="501"/>
    </row>
    <row r="626" spans="1:62" s="16" customFormat="1" ht="4.5" hidden="1" customHeight="1">
      <c r="A626" s="517"/>
      <c r="B626" s="590" t="s">
        <v>1</v>
      </c>
      <c r="C626" s="260" t="s">
        <v>361</v>
      </c>
      <c r="D626" s="54" t="s">
        <v>327</v>
      </c>
      <c r="E626" s="54" t="s">
        <v>328</v>
      </c>
      <c r="F626" s="123"/>
      <c r="G626" s="55">
        <v>1</v>
      </c>
      <c r="H626" s="55"/>
      <c r="I626" s="9">
        <v>1</v>
      </c>
      <c r="J626" s="242" t="s">
        <v>17</v>
      </c>
      <c r="K626" s="55"/>
      <c r="L626" s="55"/>
      <c r="M626" s="55"/>
      <c r="N626" s="55"/>
      <c r="O626" s="55"/>
      <c r="P626" s="55"/>
      <c r="Q626" s="9"/>
      <c r="R626" s="242"/>
      <c r="S626" s="55"/>
      <c r="T626" s="55"/>
      <c r="U626" s="55"/>
      <c r="V626" s="55"/>
      <c r="W626" s="55"/>
      <c r="X626" s="55"/>
      <c r="Y626" s="55"/>
      <c r="Z626" s="9"/>
      <c r="AA626" s="242"/>
      <c r="AB626" s="242"/>
      <c r="AC626" s="55"/>
      <c r="AD626" s="55"/>
      <c r="AE626" s="55"/>
      <c r="AF626" s="55"/>
      <c r="AG626" s="55"/>
      <c r="AH626" s="55"/>
      <c r="AI626" s="55"/>
      <c r="AJ626" s="55"/>
      <c r="AK626" s="55"/>
      <c r="AL626" s="9"/>
      <c r="AM626" s="242"/>
      <c r="AN626" s="55"/>
      <c r="AO626" s="55"/>
      <c r="AP626" s="55"/>
      <c r="AQ626" s="55"/>
      <c r="AR626" s="55"/>
      <c r="AS626" s="55"/>
      <c r="AT626" s="55"/>
      <c r="AU626" s="55"/>
      <c r="AV626" s="55"/>
      <c r="AW626" s="9"/>
      <c r="AX626" s="242"/>
      <c r="AY626" s="55"/>
      <c r="AZ626" s="55"/>
      <c r="BA626" s="55"/>
      <c r="BB626" s="55"/>
      <c r="BC626" s="55"/>
      <c r="BD626" s="55"/>
      <c r="BE626" s="55"/>
      <c r="BF626" s="55"/>
      <c r="BG626" s="55"/>
      <c r="BH626" s="9"/>
      <c r="BI626" s="242"/>
      <c r="BJ626" s="501"/>
    </row>
    <row r="627" spans="1:62" s="16" customFormat="1" ht="4.5" hidden="1" customHeight="1">
      <c r="A627" s="517"/>
      <c r="B627" s="590" t="s">
        <v>1</v>
      </c>
      <c r="C627" s="260" t="s">
        <v>362</v>
      </c>
      <c r="D627" s="54" t="s">
        <v>327</v>
      </c>
      <c r="E627" s="54" t="s">
        <v>328</v>
      </c>
      <c r="F627" s="123"/>
      <c r="G627" s="55">
        <v>1</v>
      </c>
      <c r="H627" s="55"/>
      <c r="I627" s="9">
        <v>1</v>
      </c>
      <c r="J627" s="242" t="s">
        <v>17</v>
      </c>
      <c r="K627" s="55"/>
      <c r="L627" s="55"/>
      <c r="M627" s="55"/>
      <c r="N627" s="55"/>
      <c r="O627" s="55"/>
      <c r="P627" s="55"/>
      <c r="Q627" s="9"/>
      <c r="R627" s="242"/>
      <c r="S627" s="55"/>
      <c r="T627" s="55"/>
      <c r="U627" s="55"/>
      <c r="V627" s="55"/>
      <c r="W627" s="55"/>
      <c r="X627" s="55"/>
      <c r="Y627" s="55"/>
      <c r="Z627" s="9"/>
      <c r="AA627" s="242"/>
      <c r="AB627" s="242"/>
      <c r="AC627" s="55"/>
      <c r="AD627" s="55"/>
      <c r="AE627" s="55"/>
      <c r="AF627" s="55"/>
      <c r="AG627" s="55"/>
      <c r="AH627" s="55"/>
      <c r="AI627" s="55"/>
      <c r="AJ627" s="55"/>
      <c r="AK627" s="55"/>
      <c r="AL627" s="9"/>
      <c r="AM627" s="242"/>
      <c r="AN627" s="55"/>
      <c r="AO627" s="55"/>
      <c r="AP627" s="55"/>
      <c r="AQ627" s="55"/>
      <c r="AR627" s="55"/>
      <c r="AS627" s="55"/>
      <c r="AT627" s="55"/>
      <c r="AU627" s="55"/>
      <c r="AV627" s="55"/>
      <c r="AW627" s="9"/>
      <c r="AX627" s="242"/>
      <c r="AY627" s="55"/>
      <c r="AZ627" s="55"/>
      <c r="BA627" s="55"/>
      <c r="BB627" s="55"/>
      <c r="BC627" s="55"/>
      <c r="BD627" s="55"/>
      <c r="BE627" s="55"/>
      <c r="BF627" s="55"/>
      <c r="BG627" s="55"/>
      <c r="BH627" s="9"/>
      <c r="BI627" s="242"/>
      <c r="BJ627" s="501"/>
    </row>
    <row r="628" spans="1:62" s="16" customFormat="1" ht="4.5" hidden="1" customHeight="1">
      <c r="A628" s="517"/>
      <c r="B628" s="590" t="s">
        <v>1</v>
      </c>
      <c r="C628" s="260" t="s">
        <v>363</v>
      </c>
      <c r="D628" s="54" t="s">
        <v>327</v>
      </c>
      <c r="E628" s="54" t="s">
        <v>328</v>
      </c>
      <c r="F628" s="123"/>
      <c r="G628" s="55">
        <v>1</v>
      </c>
      <c r="H628" s="55"/>
      <c r="I628" s="9">
        <v>1</v>
      </c>
      <c r="J628" s="242" t="s">
        <v>17</v>
      </c>
      <c r="K628" s="55"/>
      <c r="L628" s="55"/>
      <c r="M628" s="55"/>
      <c r="N628" s="55"/>
      <c r="O628" s="55"/>
      <c r="P628" s="55"/>
      <c r="Q628" s="9"/>
      <c r="R628" s="242"/>
      <c r="S628" s="55"/>
      <c r="T628" s="55"/>
      <c r="U628" s="55"/>
      <c r="V628" s="55"/>
      <c r="W628" s="55"/>
      <c r="X628" s="55"/>
      <c r="Y628" s="55"/>
      <c r="Z628" s="9"/>
      <c r="AA628" s="242"/>
      <c r="AB628" s="242"/>
      <c r="AC628" s="55"/>
      <c r="AD628" s="55"/>
      <c r="AE628" s="55"/>
      <c r="AF628" s="55"/>
      <c r="AG628" s="55"/>
      <c r="AH628" s="55"/>
      <c r="AI628" s="55"/>
      <c r="AJ628" s="55"/>
      <c r="AK628" s="55"/>
      <c r="AL628" s="9"/>
      <c r="AM628" s="242"/>
      <c r="AN628" s="55"/>
      <c r="AO628" s="55"/>
      <c r="AP628" s="55"/>
      <c r="AQ628" s="55"/>
      <c r="AR628" s="55"/>
      <c r="AS628" s="55"/>
      <c r="AT628" s="55"/>
      <c r="AU628" s="55"/>
      <c r="AV628" s="55"/>
      <c r="AW628" s="9"/>
      <c r="AX628" s="242"/>
      <c r="AY628" s="55"/>
      <c r="AZ628" s="55"/>
      <c r="BA628" s="55"/>
      <c r="BB628" s="55"/>
      <c r="BC628" s="55"/>
      <c r="BD628" s="55"/>
      <c r="BE628" s="55"/>
      <c r="BF628" s="55"/>
      <c r="BG628" s="55"/>
      <c r="BH628" s="9"/>
      <c r="BI628" s="242"/>
      <c r="BJ628" s="501"/>
    </row>
    <row r="629" spans="1:62" s="16" customFormat="1" ht="4.5" hidden="1" customHeight="1">
      <c r="A629" s="517"/>
      <c r="B629" s="590" t="s">
        <v>1</v>
      </c>
      <c r="C629" s="260" t="s">
        <v>364</v>
      </c>
      <c r="D629" s="54" t="s">
        <v>327</v>
      </c>
      <c r="E629" s="54" t="s">
        <v>328</v>
      </c>
      <c r="F629" s="123"/>
      <c r="G629" s="55">
        <v>1</v>
      </c>
      <c r="H629" s="55"/>
      <c r="I629" s="9">
        <v>1</v>
      </c>
      <c r="J629" s="242" t="s">
        <v>17</v>
      </c>
      <c r="K629" s="55"/>
      <c r="L629" s="55"/>
      <c r="M629" s="55"/>
      <c r="N629" s="55"/>
      <c r="O629" s="55"/>
      <c r="P629" s="55"/>
      <c r="Q629" s="9"/>
      <c r="R629" s="242"/>
      <c r="S629" s="55"/>
      <c r="T629" s="55"/>
      <c r="U629" s="55"/>
      <c r="V629" s="55"/>
      <c r="W629" s="55"/>
      <c r="X629" s="55"/>
      <c r="Y629" s="55"/>
      <c r="Z629" s="9"/>
      <c r="AA629" s="242"/>
      <c r="AB629" s="242"/>
      <c r="AC629" s="55"/>
      <c r="AD629" s="55"/>
      <c r="AE629" s="55"/>
      <c r="AF629" s="55"/>
      <c r="AG629" s="55"/>
      <c r="AH629" s="55"/>
      <c r="AI629" s="55"/>
      <c r="AJ629" s="55"/>
      <c r="AK629" s="55"/>
      <c r="AL629" s="9"/>
      <c r="AM629" s="242"/>
      <c r="AN629" s="55"/>
      <c r="AO629" s="55"/>
      <c r="AP629" s="55"/>
      <c r="AQ629" s="55"/>
      <c r="AR629" s="55"/>
      <c r="AS629" s="55"/>
      <c r="AT629" s="55"/>
      <c r="AU629" s="55"/>
      <c r="AV629" s="55"/>
      <c r="AW629" s="9"/>
      <c r="AX629" s="242"/>
      <c r="AY629" s="55"/>
      <c r="AZ629" s="55"/>
      <c r="BA629" s="55"/>
      <c r="BB629" s="55"/>
      <c r="BC629" s="55"/>
      <c r="BD629" s="55"/>
      <c r="BE629" s="55"/>
      <c r="BF629" s="55"/>
      <c r="BG629" s="55"/>
      <c r="BH629" s="9"/>
      <c r="BI629" s="242"/>
      <c r="BJ629" s="501"/>
    </row>
    <row r="630" spans="1:62" s="16" customFormat="1" ht="4.5" hidden="1" customHeight="1">
      <c r="A630" s="517"/>
      <c r="B630" s="590" t="s">
        <v>1</v>
      </c>
      <c r="C630" s="260" t="s">
        <v>365</v>
      </c>
      <c r="D630" s="54" t="s">
        <v>327</v>
      </c>
      <c r="E630" s="54" t="s">
        <v>328</v>
      </c>
      <c r="F630" s="123"/>
      <c r="G630" s="55">
        <v>1</v>
      </c>
      <c r="H630" s="55"/>
      <c r="I630" s="9">
        <v>1</v>
      </c>
      <c r="J630" s="242" t="s">
        <v>17</v>
      </c>
      <c r="K630" s="55"/>
      <c r="L630" s="55"/>
      <c r="M630" s="55"/>
      <c r="N630" s="55"/>
      <c r="O630" s="55"/>
      <c r="P630" s="55"/>
      <c r="Q630" s="9"/>
      <c r="R630" s="242"/>
      <c r="S630" s="55"/>
      <c r="T630" s="55"/>
      <c r="U630" s="55"/>
      <c r="V630" s="55"/>
      <c r="W630" s="55"/>
      <c r="X630" s="55"/>
      <c r="Y630" s="55"/>
      <c r="Z630" s="9"/>
      <c r="AA630" s="242"/>
      <c r="AB630" s="242"/>
      <c r="AC630" s="55"/>
      <c r="AD630" s="55"/>
      <c r="AE630" s="55"/>
      <c r="AF630" s="55"/>
      <c r="AG630" s="55"/>
      <c r="AH630" s="55"/>
      <c r="AI630" s="55"/>
      <c r="AJ630" s="55"/>
      <c r="AK630" s="55"/>
      <c r="AL630" s="9"/>
      <c r="AM630" s="242"/>
      <c r="AN630" s="55"/>
      <c r="AO630" s="55"/>
      <c r="AP630" s="55"/>
      <c r="AQ630" s="55"/>
      <c r="AR630" s="55"/>
      <c r="AS630" s="55"/>
      <c r="AT630" s="55"/>
      <c r="AU630" s="55"/>
      <c r="AV630" s="55"/>
      <c r="AW630" s="9"/>
      <c r="AX630" s="242"/>
      <c r="AY630" s="55"/>
      <c r="AZ630" s="55"/>
      <c r="BA630" s="55"/>
      <c r="BB630" s="55"/>
      <c r="BC630" s="55"/>
      <c r="BD630" s="55"/>
      <c r="BE630" s="55"/>
      <c r="BF630" s="55"/>
      <c r="BG630" s="55"/>
      <c r="BH630" s="9"/>
      <c r="BI630" s="242"/>
      <c r="BJ630" s="501"/>
    </row>
    <row r="631" spans="1:62" s="16" customFormat="1" ht="4.5" hidden="1" customHeight="1">
      <c r="A631" s="517"/>
      <c r="B631" s="590" t="s">
        <v>1</v>
      </c>
      <c r="C631" s="260" t="s">
        <v>366</v>
      </c>
      <c r="D631" s="54" t="s">
        <v>327</v>
      </c>
      <c r="E631" s="54" t="s">
        <v>328</v>
      </c>
      <c r="F631" s="123"/>
      <c r="G631" s="55">
        <v>1</v>
      </c>
      <c r="H631" s="55"/>
      <c r="I631" s="9">
        <v>1</v>
      </c>
      <c r="J631" s="242" t="s">
        <v>17</v>
      </c>
      <c r="K631" s="55"/>
      <c r="L631" s="55"/>
      <c r="M631" s="55"/>
      <c r="N631" s="55"/>
      <c r="O631" s="55"/>
      <c r="P631" s="55"/>
      <c r="Q631" s="9"/>
      <c r="R631" s="242"/>
      <c r="S631" s="55"/>
      <c r="T631" s="55"/>
      <c r="U631" s="55"/>
      <c r="V631" s="55"/>
      <c r="W631" s="55"/>
      <c r="X631" s="55"/>
      <c r="Y631" s="55"/>
      <c r="Z631" s="9"/>
      <c r="AA631" s="242"/>
      <c r="AB631" s="242"/>
      <c r="AC631" s="55"/>
      <c r="AD631" s="55"/>
      <c r="AE631" s="55"/>
      <c r="AF631" s="55"/>
      <c r="AG631" s="55"/>
      <c r="AH631" s="55"/>
      <c r="AI631" s="55"/>
      <c r="AJ631" s="55"/>
      <c r="AK631" s="55"/>
      <c r="AL631" s="9"/>
      <c r="AM631" s="242"/>
      <c r="AN631" s="55"/>
      <c r="AO631" s="55"/>
      <c r="AP631" s="55"/>
      <c r="AQ631" s="55"/>
      <c r="AR631" s="55"/>
      <c r="AS631" s="55"/>
      <c r="AT631" s="55"/>
      <c r="AU631" s="55"/>
      <c r="AV631" s="55"/>
      <c r="AW631" s="9"/>
      <c r="AX631" s="242"/>
      <c r="AY631" s="55"/>
      <c r="AZ631" s="55"/>
      <c r="BA631" s="55"/>
      <c r="BB631" s="55"/>
      <c r="BC631" s="55"/>
      <c r="BD631" s="55"/>
      <c r="BE631" s="55"/>
      <c r="BF631" s="55"/>
      <c r="BG631" s="55"/>
      <c r="BH631" s="9"/>
      <c r="BI631" s="242"/>
      <c r="BJ631" s="501"/>
    </row>
    <row r="632" spans="1:62" s="16" customFormat="1" ht="4.5" hidden="1" customHeight="1">
      <c r="A632" s="517"/>
      <c r="B632" s="590" t="s">
        <v>1</v>
      </c>
      <c r="C632" s="260" t="s">
        <v>367</v>
      </c>
      <c r="D632" s="54" t="s">
        <v>327</v>
      </c>
      <c r="E632" s="54" t="s">
        <v>328</v>
      </c>
      <c r="F632" s="123"/>
      <c r="G632" s="55">
        <v>1</v>
      </c>
      <c r="H632" s="55"/>
      <c r="I632" s="9">
        <v>1</v>
      </c>
      <c r="J632" s="242" t="s">
        <v>17</v>
      </c>
      <c r="K632" s="55"/>
      <c r="L632" s="55"/>
      <c r="M632" s="55"/>
      <c r="N632" s="55"/>
      <c r="O632" s="55"/>
      <c r="P632" s="55"/>
      <c r="Q632" s="9"/>
      <c r="R632" s="242"/>
      <c r="S632" s="55"/>
      <c r="T632" s="55"/>
      <c r="U632" s="55"/>
      <c r="V632" s="55"/>
      <c r="W632" s="55"/>
      <c r="X632" s="55"/>
      <c r="Y632" s="55"/>
      <c r="Z632" s="9"/>
      <c r="AA632" s="242"/>
      <c r="AB632" s="242"/>
      <c r="AC632" s="55"/>
      <c r="AD632" s="55"/>
      <c r="AE632" s="55"/>
      <c r="AF632" s="55"/>
      <c r="AG632" s="55"/>
      <c r="AH632" s="55"/>
      <c r="AI632" s="55"/>
      <c r="AJ632" s="55"/>
      <c r="AK632" s="55"/>
      <c r="AL632" s="9"/>
      <c r="AM632" s="242"/>
      <c r="AN632" s="55"/>
      <c r="AO632" s="55"/>
      <c r="AP632" s="55"/>
      <c r="AQ632" s="55"/>
      <c r="AR632" s="55"/>
      <c r="AS632" s="55"/>
      <c r="AT632" s="55"/>
      <c r="AU632" s="55"/>
      <c r="AV632" s="55"/>
      <c r="AW632" s="9"/>
      <c r="AX632" s="242"/>
      <c r="AY632" s="55"/>
      <c r="AZ632" s="55"/>
      <c r="BA632" s="55"/>
      <c r="BB632" s="55"/>
      <c r="BC632" s="55"/>
      <c r="BD632" s="55"/>
      <c r="BE632" s="55"/>
      <c r="BF632" s="55"/>
      <c r="BG632" s="55"/>
      <c r="BH632" s="9"/>
      <c r="BI632" s="242"/>
      <c r="BJ632" s="501"/>
    </row>
    <row r="633" spans="1:62" s="16" customFormat="1" ht="4.5" hidden="1" customHeight="1">
      <c r="A633" s="517"/>
      <c r="B633" s="590" t="s">
        <v>1</v>
      </c>
      <c r="C633" s="260" t="s">
        <v>368</v>
      </c>
      <c r="D633" s="54" t="s">
        <v>327</v>
      </c>
      <c r="E633" s="54" t="s">
        <v>328</v>
      </c>
      <c r="F633" s="123"/>
      <c r="G633" s="55">
        <v>1</v>
      </c>
      <c r="H633" s="55"/>
      <c r="I633" s="9">
        <v>1</v>
      </c>
      <c r="J633" s="242" t="s">
        <v>17</v>
      </c>
      <c r="K633" s="55"/>
      <c r="L633" s="55"/>
      <c r="M633" s="55"/>
      <c r="N633" s="55"/>
      <c r="O633" s="55"/>
      <c r="P633" s="55"/>
      <c r="Q633" s="9"/>
      <c r="R633" s="242"/>
      <c r="S633" s="55"/>
      <c r="T633" s="55"/>
      <c r="U633" s="55"/>
      <c r="V633" s="55"/>
      <c r="W633" s="55"/>
      <c r="X633" s="55"/>
      <c r="Y633" s="55"/>
      <c r="Z633" s="9"/>
      <c r="AA633" s="242"/>
      <c r="AB633" s="242"/>
      <c r="AC633" s="55"/>
      <c r="AD633" s="55"/>
      <c r="AE633" s="55"/>
      <c r="AF633" s="55"/>
      <c r="AG633" s="55"/>
      <c r="AH633" s="55"/>
      <c r="AI633" s="55"/>
      <c r="AJ633" s="55"/>
      <c r="AK633" s="55"/>
      <c r="AL633" s="9"/>
      <c r="AM633" s="242"/>
      <c r="AN633" s="55"/>
      <c r="AO633" s="55"/>
      <c r="AP633" s="55"/>
      <c r="AQ633" s="55"/>
      <c r="AR633" s="55"/>
      <c r="AS633" s="55"/>
      <c r="AT633" s="55"/>
      <c r="AU633" s="55"/>
      <c r="AV633" s="55"/>
      <c r="AW633" s="9"/>
      <c r="AX633" s="242"/>
      <c r="AY633" s="55"/>
      <c r="AZ633" s="55"/>
      <c r="BA633" s="55"/>
      <c r="BB633" s="55"/>
      <c r="BC633" s="55"/>
      <c r="BD633" s="55"/>
      <c r="BE633" s="55"/>
      <c r="BF633" s="55"/>
      <c r="BG633" s="55"/>
      <c r="BH633" s="9"/>
      <c r="BI633" s="242"/>
      <c r="BJ633" s="501"/>
    </row>
    <row r="634" spans="1:62" s="16" customFormat="1" ht="4.5" hidden="1" customHeight="1">
      <c r="A634" s="517"/>
      <c r="B634" s="590" t="s">
        <v>1</v>
      </c>
      <c r="C634" s="260" t="s">
        <v>369</v>
      </c>
      <c r="D634" s="54" t="s">
        <v>327</v>
      </c>
      <c r="E634" s="54" t="s">
        <v>328</v>
      </c>
      <c r="F634" s="123"/>
      <c r="G634" s="55">
        <v>1</v>
      </c>
      <c r="H634" s="55"/>
      <c r="I634" s="9">
        <v>1</v>
      </c>
      <c r="J634" s="242" t="s">
        <v>17</v>
      </c>
      <c r="K634" s="55"/>
      <c r="L634" s="55"/>
      <c r="M634" s="55"/>
      <c r="N634" s="55"/>
      <c r="O634" s="55"/>
      <c r="P634" s="55"/>
      <c r="Q634" s="9"/>
      <c r="R634" s="242"/>
      <c r="S634" s="55"/>
      <c r="T634" s="55"/>
      <c r="U634" s="55"/>
      <c r="V634" s="55"/>
      <c r="W634" s="55"/>
      <c r="X634" s="55"/>
      <c r="Y634" s="55"/>
      <c r="Z634" s="9"/>
      <c r="AA634" s="242"/>
      <c r="AB634" s="242"/>
      <c r="AC634" s="55"/>
      <c r="AD634" s="55"/>
      <c r="AE634" s="55"/>
      <c r="AF634" s="55"/>
      <c r="AG634" s="55"/>
      <c r="AH634" s="55"/>
      <c r="AI634" s="55"/>
      <c r="AJ634" s="55"/>
      <c r="AK634" s="55"/>
      <c r="AL634" s="9"/>
      <c r="AM634" s="242"/>
      <c r="AN634" s="55"/>
      <c r="AO634" s="55"/>
      <c r="AP634" s="55"/>
      <c r="AQ634" s="55"/>
      <c r="AR634" s="55"/>
      <c r="AS634" s="55"/>
      <c r="AT634" s="55"/>
      <c r="AU634" s="55"/>
      <c r="AV634" s="55"/>
      <c r="AW634" s="9"/>
      <c r="AX634" s="242"/>
      <c r="AY634" s="55"/>
      <c r="AZ634" s="55"/>
      <c r="BA634" s="55"/>
      <c r="BB634" s="55"/>
      <c r="BC634" s="55"/>
      <c r="BD634" s="55"/>
      <c r="BE634" s="55"/>
      <c r="BF634" s="55"/>
      <c r="BG634" s="55"/>
      <c r="BH634" s="9"/>
      <c r="BI634" s="242"/>
      <c r="BJ634" s="501"/>
    </row>
    <row r="635" spans="1:62" s="16" customFormat="1" ht="4.5" hidden="1" customHeight="1">
      <c r="A635" s="517"/>
      <c r="B635" s="590" t="s">
        <v>1</v>
      </c>
      <c r="C635" s="260" t="s">
        <v>370</v>
      </c>
      <c r="D635" s="54" t="s">
        <v>327</v>
      </c>
      <c r="E635" s="54" t="s">
        <v>328</v>
      </c>
      <c r="F635" s="123"/>
      <c r="G635" s="55">
        <v>1</v>
      </c>
      <c r="H635" s="55"/>
      <c r="I635" s="9">
        <v>1</v>
      </c>
      <c r="J635" s="242" t="s">
        <v>17</v>
      </c>
      <c r="K635" s="55"/>
      <c r="L635" s="55"/>
      <c r="M635" s="55"/>
      <c r="N635" s="55"/>
      <c r="O635" s="55"/>
      <c r="P635" s="55"/>
      <c r="Q635" s="9"/>
      <c r="R635" s="242"/>
      <c r="S635" s="55"/>
      <c r="T635" s="55"/>
      <c r="U635" s="55"/>
      <c r="V635" s="55"/>
      <c r="W635" s="55"/>
      <c r="X635" s="55"/>
      <c r="Y635" s="55"/>
      <c r="Z635" s="9"/>
      <c r="AA635" s="242"/>
      <c r="AB635" s="242"/>
      <c r="AC635" s="55"/>
      <c r="AD635" s="55"/>
      <c r="AE635" s="55"/>
      <c r="AF635" s="55"/>
      <c r="AG635" s="55"/>
      <c r="AH635" s="55"/>
      <c r="AI635" s="55"/>
      <c r="AJ635" s="55"/>
      <c r="AK635" s="55"/>
      <c r="AL635" s="9"/>
      <c r="AM635" s="242"/>
      <c r="AN635" s="55"/>
      <c r="AO635" s="55"/>
      <c r="AP635" s="55"/>
      <c r="AQ635" s="55"/>
      <c r="AR635" s="55"/>
      <c r="AS635" s="55"/>
      <c r="AT635" s="55"/>
      <c r="AU635" s="55"/>
      <c r="AV635" s="55"/>
      <c r="AW635" s="9"/>
      <c r="AX635" s="242"/>
      <c r="AY635" s="55"/>
      <c r="AZ635" s="55"/>
      <c r="BA635" s="55"/>
      <c r="BB635" s="55"/>
      <c r="BC635" s="55"/>
      <c r="BD635" s="55"/>
      <c r="BE635" s="55"/>
      <c r="BF635" s="55"/>
      <c r="BG635" s="55"/>
      <c r="BH635" s="9"/>
      <c r="BI635" s="242"/>
      <c r="BJ635" s="501"/>
    </row>
    <row r="636" spans="1:62" s="16" customFormat="1" ht="4.5" hidden="1" customHeight="1">
      <c r="A636" s="517"/>
      <c r="B636" s="590" t="s">
        <v>1</v>
      </c>
      <c r="C636" s="260" t="s">
        <v>371</v>
      </c>
      <c r="D636" s="54" t="s">
        <v>327</v>
      </c>
      <c r="E636" s="54" t="s">
        <v>328</v>
      </c>
      <c r="F636" s="123"/>
      <c r="G636" s="55">
        <v>1</v>
      </c>
      <c r="H636" s="55"/>
      <c r="I636" s="9">
        <v>1</v>
      </c>
      <c r="J636" s="242" t="s">
        <v>17</v>
      </c>
      <c r="K636" s="55"/>
      <c r="L636" s="55"/>
      <c r="M636" s="55"/>
      <c r="N636" s="55"/>
      <c r="O636" s="55"/>
      <c r="P636" s="55"/>
      <c r="Q636" s="9"/>
      <c r="R636" s="242"/>
      <c r="S636" s="55"/>
      <c r="T636" s="55"/>
      <c r="U636" s="55"/>
      <c r="V636" s="55"/>
      <c r="W636" s="55"/>
      <c r="X636" s="55"/>
      <c r="Y636" s="55"/>
      <c r="Z636" s="9"/>
      <c r="AA636" s="242"/>
      <c r="AB636" s="242"/>
      <c r="AC636" s="55"/>
      <c r="AD636" s="55"/>
      <c r="AE636" s="55"/>
      <c r="AF636" s="55"/>
      <c r="AG636" s="55"/>
      <c r="AH636" s="55"/>
      <c r="AI636" s="55"/>
      <c r="AJ636" s="55"/>
      <c r="AK636" s="55"/>
      <c r="AL636" s="9"/>
      <c r="AM636" s="242"/>
      <c r="AN636" s="55"/>
      <c r="AO636" s="55"/>
      <c r="AP636" s="55"/>
      <c r="AQ636" s="55"/>
      <c r="AR636" s="55"/>
      <c r="AS636" s="55"/>
      <c r="AT636" s="55"/>
      <c r="AU636" s="55"/>
      <c r="AV636" s="55"/>
      <c r="AW636" s="9"/>
      <c r="AX636" s="242"/>
      <c r="AY636" s="55"/>
      <c r="AZ636" s="55"/>
      <c r="BA636" s="55"/>
      <c r="BB636" s="55"/>
      <c r="BC636" s="55"/>
      <c r="BD636" s="55"/>
      <c r="BE636" s="55"/>
      <c r="BF636" s="55"/>
      <c r="BG636" s="55"/>
      <c r="BH636" s="9"/>
      <c r="BI636" s="242"/>
      <c r="BJ636" s="501"/>
    </row>
    <row r="637" spans="1:62" s="16" customFormat="1" ht="4.5" hidden="1" customHeight="1">
      <c r="A637" s="517"/>
      <c r="B637" s="590" t="s">
        <v>1</v>
      </c>
      <c r="C637" s="260" t="s">
        <v>372</v>
      </c>
      <c r="D637" s="54" t="s">
        <v>327</v>
      </c>
      <c r="E637" s="54" t="s">
        <v>328</v>
      </c>
      <c r="F637" s="123"/>
      <c r="G637" s="55">
        <v>1</v>
      </c>
      <c r="H637" s="55"/>
      <c r="I637" s="9">
        <v>1</v>
      </c>
      <c r="J637" s="242" t="s">
        <v>17</v>
      </c>
      <c r="K637" s="55"/>
      <c r="L637" s="55"/>
      <c r="M637" s="55"/>
      <c r="N637" s="55"/>
      <c r="O637" s="55"/>
      <c r="P637" s="55"/>
      <c r="Q637" s="9"/>
      <c r="R637" s="242"/>
      <c r="S637" s="55"/>
      <c r="T637" s="55"/>
      <c r="U637" s="55"/>
      <c r="V637" s="55"/>
      <c r="W637" s="55"/>
      <c r="X637" s="55"/>
      <c r="Y637" s="55"/>
      <c r="Z637" s="9"/>
      <c r="AA637" s="242"/>
      <c r="AB637" s="242"/>
      <c r="AC637" s="55"/>
      <c r="AD637" s="55"/>
      <c r="AE637" s="55"/>
      <c r="AF637" s="55"/>
      <c r="AG637" s="55"/>
      <c r="AH637" s="55"/>
      <c r="AI637" s="55"/>
      <c r="AJ637" s="55"/>
      <c r="AK637" s="55"/>
      <c r="AL637" s="9"/>
      <c r="AM637" s="242"/>
      <c r="AN637" s="55"/>
      <c r="AO637" s="55"/>
      <c r="AP637" s="55"/>
      <c r="AQ637" s="55"/>
      <c r="AR637" s="55"/>
      <c r="AS637" s="55"/>
      <c r="AT637" s="55"/>
      <c r="AU637" s="55"/>
      <c r="AV637" s="55"/>
      <c r="AW637" s="9"/>
      <c r="AX637" s="242"/>
      <c r="AY637" s="55"/>
      <c r="AZ637" s="55"/>
      <c r="BA637" s="55"/>
      <c r="BB637" s="55"/>
      <c r="BC637" s="55"/>
      <c r="BD637" s="55"/>
      <c r="BE637" s="55"/>
      <c r="BF637" s="55"/>
      <c r="BG637" s="55"/>
      <c r="BH637" s="9"/>
      <c r="BI637" s="242"/>
      <c r="BJ637" s="501"/>
    </row>
    <row r="638" spans="1:62" s="16" customFormat="1" ht="4.5" hidden="1" customHeight="1">
      <c r="A638" s="517"/>
      <c r="B638" s="590" t="s">
        <v>1</v>
      </c>
      <c r="C638" s="260" t="s">
        <v>373</v>
      </c>
      <c r="D638" s="54" t="s">
        <v>327</v>
      </c>
      <c r="E638" s="54" t="s">
        <v>328</v>
      </c>
      <c r="F638" s="123"/>
      <c r="G638" s="55">
        <v>1</v>
      </c>
      <c r="H638" s="55"/>
      <c r="I638" s="9">
        <v>1</v>
      </c>
      <c r="J638" s="242" t="s">
        <v>17</v>
      </c>
      <c r="K638" s="55"/>
      <c r="L638" s="55"/>
      <c r="M638" s="55"/>
      <c r="N638" s="55"/>
      <c r="O638" s="55"/>
      <c r="P638" s="55"/>
      <c r="Q638" s="9"/>
      <c r="R638" s="242"/>
      <c r="S638" s="55"/>
      <c r="T638" s="55"/>
      <c r="U638" s="55"/>
      <c r="V638" s="55"/>
      <c r="W638" s="55"/>
      <c r="X638" s="55"/>
      <c r="Y638" s="55"/>
      <c r="Z638" s="9"/>
      <c r="AA638" s="242"/>
      <c r="AB638" s="242"/>
      <c r="AC638" s="55"/>
      <c r="AD638" s="55"/>
      <c r="AE638" s="55"/>
      <c r="AF638" s="55"/>
      <c r="AG638" s="55"/>
      <c r="AH638" s="55"/>
      <c r="AI638" s="55"/>
      <c r="AJ638" s="55"/>
      <c r="AK638" s="55"/>
      <c r="AL638" s="9"/>
      <c r="AM638" s="242"/>
      <c r="AN638" s="55"/>
      <c r="AO638" s="55"/>
      <c r="AP638" s="55"/>
      <c r="AQ638" s="55"/>
      <c r="AR638" s="55"/>
      <c r="AS638" s="55"/>
      <c r="AT638" s="55"/>
      <c r="AU638" s="55"/>
      <c r="AV638" s="55"/>
      <c r="AW638" s="9"/>
      <c r="AX638" s="242"/>
      <c r="AY638" s="55"/>
      <c r="AZ638" s="55"/>
      <c r="BA638" s="55"/>
      <c r="BB638" s="55"/>
      <c r="BC638" s="55"/>
      <c r="BD638" s="55"/>
      <c r="BE638" s="55"/>
      <c r="BF638" s="55"/>
      <c r="BG638" s="55"/>
      <c r="BH638" s="9"/>
      <c r="BI638" s="242"/>
      <c r="BJ638" s="501"/>
    </row>
    <row r="639" spans="1:62" s="16" customFormat="1" ht="4.5" hidden="1" customHeight="1">
      <c r="A639" s="517"/>
      <c r="B639" s="590" t="s">
        <v>1</v>
      </c>
      <c r="C639" s="260" t="s">
        <v>374</v>
      </c>
      <c r="D639" s="54" t="s">
        <v>327</v>
      </c>
      <c r="E639" s="54" t="s">
        <v>328</v>
      </c>
      <c r="F639" s="123"/>
      <c r="G639" s="55">
        <v>1</v>
      </c>
      <c r="H639" s="55"/>
      <c r="I639" s="9">
        <v>1</v>
      </c>
      <c r="J639" s="242" t="s">
        <v>17</v>
      </c>
      <c r="K639" s="55"/>
      <c r="L639" s="55"/>
      <c r="M639" s="55"/>
      <c r="N639" s="55"/>
      <c r="O639" s="55"/>
      <c r="P639" s="55"/>
      <c r="Q639" s="9"/>
      <c r="R639" s="242"/>
      <c r="S639" s="55"/>
      <c r="T639" s="55"/>
      <c r="U639" s="55"/>
      <c r="V639" s="55"/>
      <c r="W639" s="55"/>
      <c r="X639" s="55"/>
      <c r="Y639" s="55"/>
      <c r="Z639" s="9"/>
      <c r="AA639" s="242"/>
      <c r="AB639" s="242"/>
      <c r="AC639" s="55"/>
      <c r="AD639" s="55"/>
      <c r="AE639" s="55"/>
      <c r="AF639" s="55"/>
      <c r="AG639" s="55"/>
      <c r="AH639" s="55"/>
      <c r="AI639" s="55"/>
      <c r="AJ639" s="55"/>
      <c r="AK639" s="55"/>
      <c r="AL639" s="9"/>
      <c r="AM639" s="242"/>
      <c r="AN639" s="55"/>
      <c r="AO639" s="55"/>
      <c r="AP639" s="55"/>
      <c r="AQ639" s="55"/>
      <c r="AR639" s="55"/>
      <c r="AS639" s="55"/>
      <c r="AT639" s="55"/>
      <c r="AU639" s="55"/>
      <c r="AV639" s="55"/>
      <c r="AW639" s="9"/>
      <c r="AX639" s="242"/>
      <c r="AY639" s="55"/>
      <c r="AZ639" s="55"/>
      <c r="BA639" s="55"/>
      <c r="BB639" s="55"/>
      <c r="BC639" s="55"/>
      <c r="BD639" s="55"/>
      <c r="BE639" s="55"/>
      <c r="BF639" s="55"/>
      <c r="BG639" s="55"/>
      <c r="BH639" s="9"/>
      <c r="BI639" s="242"/>
      <c r="BJ639" s="501"/>
    </row>
    <row r="640" spans="1:62" s="16" customFormat="1" ht="4.5" hidden="1" customHeight="1">
      <c r="A640" s="517"/>
      <c r="B640" s="590" t="s">
        <v>1</v>
      </c>
      <c r="C640" s="260" t="s">
        <v>375</v>
      </c>
      <c r="D640" s="54" t="s">
        <v>327</v>
      </c>
      <c r="E640" s="54" t="s">
        <v>328</v>
      </c>
      <c r="F640" s="123"/>
      <c r="G640" s="55">
        <v>1</v>
      </c>
      <c r="H640" s="55"/>
      <c r="I640" s="9">
        <v>1</v>
      </c>
      <c r="J640" s="242" t="s">
        <v>17</v>
      </c>
      <c r="K640" s="55"/>
      <c r="L640" s="55"/>
      <c r="M640" s="55"/>
      <c r="N640" s="55"/>
      <c r="O640" s="55"/>
      <c r="P640" s="55"/>
      <c r="Q640" s="9"/>
      <c r="R640" s="242"/>
      <c r="S640" s="55"/>
      <c r="T640" s="55"/>
      <c r="U640" s="55"/>
      <c r="V640" s="55"/>
      <c r="W640" s="55"/>
      <c r="X640" s="55"/>
      <c r="Y640" s="55"/>
      <c r="Z640" s="9"/>
      <c r="AA640" s="242"/>
      <c r="AB640" s="242"/>
      <c r="AC640" s="55"/>
      <c r="AD640" s="55"/>
      <c r="AE640" s="55"/>
      <c r="AF640" s="55"/>
      <c r="AG640" s="55"/>
      <c r="AH640" s="55"/>
      <c r="AI640" s="55"/>
      <c r="AJ640" s="55"/>
      <c r="AK640" s="55"/>
      <c r="AL640" s="9"/>
      <c r="AM640" s="242"/>
      <c r="AN640" s="55"/>
      <c r="AO640" s="55"/>
      <c r="AP640" s="55"/>
      <c r="AQ640" s="55"/>
      <c r="AR640" s="55"/>
      <c r="AS640" s="55"/>
      <c r="AT640" s="55"/>
      <c r="AU640" s="55"/>
      <c r="AV640" s="55"/>
      <c r="AW640" s="9"/>
      <c r="AX640" s="242"/>
      <c r="AY640" s="55"/>
      <c r="AZ640" s="55"/>
      <c r="BA640" s="55"/>
      <c r="BB640" s="55"/>
      <c r="BC640" s="55"/>
      <c r="BD640" s="55"/>
      <c r="BE640" s="55"/>
      <c r="BF640" s="55"/>
      <c r="BG640" s="55"/>
      <c r="BH640" s="9"/>
      <c r="BI640" s="242"/>
      <c r="BJ640" s="501"/>
    </row>
    <row r="641" spans="1:62" s="16" customFormat="1" ht="4.5" hidden="1" customHeight="1">
      <c r="A641" s="517"/>
      <c r="B641" s="590" t="s">
        <v>1</v>
      </c>
      <c r="C641" s="260" t="s">
        <v>376</v>
      </c>
      <c r="D641" s="54" t="s">
        <v>327</v>
      </c>
      <c r="E641" s="54" t="s">
        <v>328</v>
      </c>
      <c r="F641" s="123"/>
      <c r="G641" s="55">
        <v>1</v>
      </c>
      <c r="H641" s="55"/>
      <c r="I641" s="9">
        <v>1</v>
      </c>
      <c r="J641" s="242" t="s">
        <v>17</v>
      </c>
      <c r="K641" s="55"/>
      <c r="L641" s="55"/>
      <c r="M641" s="55"/>
      <c r="N641" s="55"/>
      <c r="O641" s="55"/>
      <c r="P641" s="55"/>
      <c r="Q641" s="9"/>
      <c r="R641" s="242"/>
      <c r="S641" s="55"/>
      <c r="T641" s="55"/>
      <c r="U641" s="55"/>
      <c r="V641" s="55"/>
      <c r="W641" s="55"/>
      <c r="X641" s="55"/>
      <c r="Y641" s="55"/>
      <c r="Z641" s="9"/>
      <c r="AA641" s="242"/>
      <c r="AB641" s="242"/>
      <c r="AC641" s="55"/>
      <c r="AD641" s="55"/>
      <c r="AE641" s="55"/>
      <c r="AF641" s="55"/>
      <c r="AG641" s="55"/>
      <c r="AH641" s="55"/>
      <c r="AI641" s="55"/>
      <c r="AJ641" s="55"/>
      <c r="AK641" s="55"/>
      <c r="AL641" s="9"/>
      <c r="AM641" s="242"/>
      <c r="AN641" s="55"/>
      <c r="AO641" s="55"/>
      <c r="AP641" s="55"/>
      <c r="AQ641" s="55"/>
      <c r="AR641" s="55"/>
      <c r="AS641" s="55"/>
      <c r="AT641" s="55"/>
      <c r="AU641" s="55"/>
      <c r="AV641" s="55"/>
      <c r="AW641" s="9"/>
      <c r="AX641" s="242"/>
      <c r="AY641" s="55"/>
      <c r="AZ641" s="55"/>
      <c r="BA641" s="55"/>
      <c r="BB641" s="55"/>
      <c r="BC641" s="55"/>
      <c r="BD641" s="55"/>
      <c r="BE641" s="55"/>
      <c r="BF641" s="55"/>
      <c r="BG641" s="55"/>
      <c r="BH641" s="9"/>
      <c r="BI641" s="242"/>
      <c r="BJ641" s="501"/>
    </row>
    <row r="642" spans="1:62" s="16" customFormat="1" ht="4.5" hidden="1" customHeight="1">
      <c r="A642" s="517"/>
      <c r="B642" s="590" t="s">
        <v>1</v>
      </c>
      <c r="C642" s="260" t="s">
        <v>377</v>
      </c>
      <c r="D642" s="54" t="s">
        <v>327</v>
      </c>
      <c r="E642" s="54" t="s">
        <v>328</v>
      </c>
      <c r="F642" s="123"/>
      <c r="G642" s="55">
        <v>1</v>
      </c>
      <c r="H642" s="55"/>
      <c r="I642" s="9">
        <v>1</v>
      </c>
      <c r="J642" s="242" t="s">
        <v>17</v>
      </c>
      <c r="K642" s="55"/>
      <c r="L642" s="55"/>
      <c r="M642" s="55"/>
      <c r="N642" s="55"/>
      <c r="O642" s="55"/>
      <c r="P642" s="55"/>
      <c r="Q642" s="9"/>
      <c r="R642" s="242"/>
      <c r="S642" s="55"/>
      <c r="T642" s="55"/>
      <c r="U642" s="55"/>
      <c r="V642" s="55"/>
      <c r="W642" s="55"/>
      <c r="X642" s="55"/>
      <c r="Y642" s="55"/>
      <c r="Z642" s="9"/>
      <c r="AA642" s="242"/>
      <c r="AB642" s="242"/>
      <c r="AC642" s="55"/>
      <c r="AD642" s="55"/>
      <c r="AE642" s="55"/>
      <c r="AF642" s="55"/>
      <c r="AG642" s="55"/>
      <c r="AH642" s="55"/>
      <c r="AI642" s="55"/>
      <c r="AJ642" s="55"/>
      <c r="AK642" s="55"/>
      <c r="AL642" s="9"/>
      <c r="AM642" s="242"/>
      <c r="AN642" s="55"/>
      <c r="AO642" s="55"/>
      <c r="AP642" s="55"/>
      <c r="AQ642" s="55"/>
      <c r="AR642" s="55"/>
      <c r="AS642" s="55"/>
      <c r="AT642" s="55"/>
      <c r="AU642" s="55"/>
      <c r="AV642" s="55"/>
      <c r="AW642" s="9"/>
      <c r="AX642" s="242"/>
      <c r="AY642" s="55"/>
      <c r="AZ642" s="55"/>
      <c r="BA642" s="55"/>
      <c r="BB642" s="55"/>
      <c r="BC642" s="55"/>
      <c r="BD642" s="55"/>
      <c r="BE642" s="55"/>
      <c r="BF642" s="55"/>
      <c r="BG642" s="55"/>
      <c r="BH642" s="9"/>
      <c r="BI642" s="242"/>
      <c r="BJ642" s="501"/>
    </row>
    <row r="643" spans="1:62" s="16" customFormat="1" ht="4.5" hidden="1" customHeight="1">
      <c r="A643" s="517"/>
      <c r="B643" s="590" t="s">
        <v>1</v>
      </c>
      <c r="C643" s="260" t="s">
        <v>378</v>
      </c>
      <c r="D643" s="54" t="s">
        <v>327</v>
      </c>
      <c r="E643" s="54" t="s">
        <v>328</v>
      </c>
      <c r="F643" s="123"/>
      <c r="G643" s="55">
        <v>1</v>
      </c>
      <c r="H643" s="55"/>
      <c r="I643" s="9">
        <v>1</v>
      </c>
      <c r="J643" s="242" t="s">
        <v>17</v>
      </c>
      <c r="K643" s="55"/>
      <c r="L643" s="55"/>
      <c r="M643" s="55"/>
      <c r="N643" s="55"/>
      <c r="O643" s="55"/>
      <c r="P643" s="55"/>
      <c r="Q643" s="9"/>
      <c r="R643" s="242"/>
      <c r="S643" s="55"/>
      <c r="T643" s="55"/>
      <c r="U643" s="55"/>
      <c r="V643" s="55"/>
      <c r="W643" s="55"/>
      <c r="X643" s="55"/>
      <c r="Y643" s="55"/>
      <c r="Z643" s="9"/>
      <c r="AA643" s="242"/>
      <c r="AB643" s="242"/>
      <c r="AC643" s="55"/>
      <c r="AD643" s="55"/>
      <c r="AE643" s="55"/>
      <c r="AF643" s="55"/>
      <c r="AG643" s="55"/>
      <c r="AH643" s="55"/>
      <c r="AI643" s="55"/>
      <c r="AJ643" s="55"/>
      <c r="AK643" s="55"/>
      <c r="AL643" s="9"/>
      <c r="AM643" s="242"/>
      <c r="AN643" s="55"/>
      <c r="AO643" s="55"/>
      <c r="AP643" s="55"/>
      <c r="AQ643" s="55"/>
      <c r="AR643" s="55"/>
      <c r="AS643" s="55"/>
      <c r="AT643" s="55"/>
      <c r="AU643" s="55"/>
      <c r="AV643" s="55"/>
      <c r="AW643" s="9"/>
      <c r="AX643" s="242"/>
      <c r="AY643" s="55"/>
      <c r="AZ643" s="55"/>
      <c r="BA643" s="55"/>
      <c r="BB643" s="55"/>
      <c r="BC643" s="55"/>
      <c r="BD643" s="55"/>
      <c r="BE643" s="55"/>
      <c r="BF643" s="55"/>
      <c r="BG643" s="55"/>
      <c r="BH643" s="9"/>
      <c r="BI643" s="242"/>
      <c r="BJ643" s="501"/>
    </row>
    <row r="644" spans="1:62" s="16" customFormat="1" ht="4.5" hidden="1" customHeight="1">
      <c r="A644" s="517"/>
      <c r="B644" s="590" t="s">
        <v>1</v>
      </c>
      <c r="C644" s="260" t="s">
        <v>379</v>
      </c>
      <c r="D644" s="54" t="s">
        <v>327</v>
      </c>
      <c r="E644" s="54" t="s">
        <v>328</v>
      </c>
      <c r="F644" s="123"/>
      <c r="G644" s="55">
        <v>1</v>
      </c>
      <c r="H644" s="55"/>
      <c r="I644" s="9">
        <v>1</v>
      </c>
      <c r="J644" s="242" t="s">
        <v>17</v>
      </c>
      <c r="K644" s="55"/>
      <c r="L644" s="55"/>
      <c r="M644" s="55"/>
      <c r="N644" s="55"/>
      <c r="O644" s="55"/>
      <c r="P644" s="55"/>
      <c r="Q644" s="9"/>
      <c r="R644" s="242"/>
      <c r="S644" s="55"/>
      <c r="T644" s="55"/>
      <c r="U644" s="55"/>
      <c r="V644" s="55"/>
      <c r="W644" s="55"/>
      <c r="X644" s="55"/>
      <c r="Y644" s="55"/>
      <c r="Z644" s="9"/>
      <c r="AA644" s="242"/>
      <c r="AB644" s="242"/>
      <c r="AC644" s="55"/>
      <c r="AD644" s="55"/>
      <c r="AE644" s="55"/>
      <c r="AF644" s="55"/>
      <c r="AG644" s="55"/>
      <c r="AH644" s="55"/>
      <c r="AI644" s="55"/>
      <c r="AJ644" s="55"/>
      <c r="AK644" s="55"/>
      <c r="AL644" s="9"/>
      <c r="AM644" s="242"/>
      <c r="AN644" s="55"/>
      <c r="AO644" s="55"/>
      <c r="AP644" s="55"/>
      <c r="AQ644" s="55"/>
      <c r="AR644" s="55"/>
      <c r="AS644" s="55"/>
      <c r="AT644" s="55"/>
      <c r="AU644" s="55"/>
      <c r="AV644" s="55"/>
      <c r="AW644" s="9"/>
      <c r="AX644" s="242"/>
      <c r="AY644" s="55"/>
      <c r="AZ644" s="55"/>
      <c r="BA644" s="55"/>
      <c r="BB644" s="55"/>
      <c r="BC644" s="55"/>
      <c r="BD644" s="55"/>
      <c r="BE644" s="55"/>
      <c r="BF644" s="55"/>
      <c r="BG644" s="55"/>
      <c r="BH644" s="9"/>
      <c r="BI644" s="242"/>
      <c r="BJ644" s="501"/>
    </row>
    <row r="645" spans="1:62" s="16" customFormat="1" ht="4.5" hidden="1" customHeight="1">
      <c r="A645" s="517"/>
      <c r="B645" s="590" t="s">
        <v>1</v>
      </c>
      <c r="C645" s="260" t="s">
        <v>380</v>
      </c>
      <c r="D645" s="54" t="s">
        <v>327</v>
      </c>
      <c r="E645" s="54" t="s">
        <v>328</v>
      </c>
      <c r="F645" s="123"/>
      <c r="G645" s="55">
        <v>1</v>
      </c>
      <c r="H645" s="55"/>
      <c r="I645" s="9">
        <v>1</v>
      </c>
      <c r="J645" s="242" t="s">
        <v>17</v>
      </c>
      <c r="K645" s="55"/>
      <c r="L645" s="55"/>
      <c r="M645" s="55"/>
      <c r="N645" s="55"/>
      <c r="O645" s="55"/>
      <c r="P645" s="55"/>
      <c r="Q645" s="9"/>
      <c r="R645" s="242"/>
      <c r="S645" s="55"/>
      <c r="T645" s="55"/>
      <c r="U645" s="55"/>
      <c r="V645" s="55"/>
      <c r="W645" s="55"/>
      <c r="X645" s="55"/>
      <c r="Y645" s="55"/>
      <c r="Z645" s="9"/>
      <c r="AA645" s="242"/>
      <c r="AB645" s="242"/>
      <c r="AC645" s="55"/>
      <c r="AD645" s="55"/>
      <c r="AE645" s="55"/>
      <c r="AF645" s="55"/>
      <c r="AG645" s="55"/>
      <c r="AH645" s="55"/>
      <c r="AI645" s="55"/>
      <c r="AJ645" s="55"/>
      <c r="AK645" s="55"/>
      <c r="AL645" s="9"/>
      <c r="AM645" s="242"/>
      <c r="AN645" s="55"/>
      <c r="AO645" s="55"/>
      <c r="AP645" s="55"/>
      <c r="AQ645" s="55"/>
      <c r="AR645" s="55"/>
      <c r="AS645" s="55"/>
      <c r="AT645" s="55"/>
      <c r="AU645" s="55"/>
      <c r="AV645" s="55"/>
      <c r="AW645" s="9"/>
      <c r="AX645" s="242"/>
      <c r="AY645" s="55"/>
      <c r="AZ645" s="55"/>
      <c r="BA645" s="55"/>
      <c r="BB645" s="55"/>
      <c r="BC645" s="55"/>
      <c r="BD645" s="55"/>
      <c r="BE645" s="55"/>
      <c r="BF645" s="55"/>
      <c r="BG645" s="55"/>
      <c r="BH645" s="9"/>
      <c r="BI645" s="242"/>
      <c r="BJ645" s="501"/>
    </row>
    <row r="646" spans="1:62" s="16" customFormat="1" ht="4.5" hidden="1" customHeight="1">
      <c r="A646" s="517"/>
      <c r="B646" s="590" t="s">
        <v>1</v>
      </c>
      <c r="C646" s="260" t="s">
        <v>381</v>
      </c>
      <c r="D646" s="54" t="s">
        <v>327</v>
      </c>
      <c r="E646" s="54" t="s">
        <v>328</v>
      </c>
      <c r="F646" s="123"/>
      <c r="G646" s="55">
        <v>1</v>
      </c>
      <c r="H646" s="55"/>
      <c r="I646" s="9">
        <v>1</v>
      </c>
      <c r="J646" s="242" t="s">
        <v>17</v>
      </c>
      <c r="K646" s="55"/>
      <c r="L646" s="55"/>
      <c r="M646" s="55"/>
      <c r="N646" s="55"/>
      <c r="O646" s="55"/>
      <c r="P646" s="55"/>
      <c r="Q646" s="9"/>
      <c r="R646" s="242"/>
      <c r="S646" s="55"/>
      <c r="T646" s="55"/>
      <c r="U646" s="55"/>
      <c r="V646" s="55"/>
      <c r="W646" s="55"/>
      <c r="X646" s="55"/>
      <c r="Y646" s="55"/>
      <c r="Z646" s="9"/>
      <c r="AA646" s="242"/>
      <c r="AB646" s="242"/>
      <c r="AC646" s="55"/>
      <c r="AD646" s="55"/>
      <c r="AE646" s="55"/>
      <c r="AF646" s="55"/>
      <c r="AG646" s="55"/>
      <c r="AH646" s="55"/>
      <c r="AI646" s="55"/>
      <c r="AJ646" s="55"/>
      <c r="AK646" s="55"/>
      <c r="AL646" s="9"/>
      <c r="AM646" s="242"/>
      <c r="AN646" s="55"/>
      <c r="AO646" s="55"/>
      <c r="AP646" s="55"/>
      <c r="AQ646" s="55"/>
      <c r="AR646" s="55"/>
      <c r="AS646" s="55"/>
      <c r="AT646" s="55"/>
      <c r="AU646" s="55"/>
      <c r="AV646" s="55"/>
      <c r="AW646" s="9"/>
      <c r="AX646" s="242"/>
      <c r="AY646" s="55"/>
      <c r="AZ646" s="55"/>
      <c r="BA646" s="55"/>
      <c r="BB646" s="55"/>
      <c r="BC646" s="55"/>
      <c r="BD646" s="55"/>
      <c r="BE646" s="55"/>
      <c r="BF646" s="55"/>
      <c r="BG646" s="55"/>
      <c r="BH646" s="9"/>
      <c r="BI646" s="242"/>
      <c r="BJ646" s="501"/>
    </row>
    <row r="647" spans="1:62" s="16" customFormat="1" ht="4.5" hidden="1" customHeight="1">
      <c r="A647" s="517"/>
      <c r="B647" s="590" t="s">
        <v>1</v>
      </c>
      <c r="C647" s="260" t="s">
        <v>382</v>
      </c>
      <c r="D647" s="54" t="s">
        <v>327</v>
      </c>
      <c r="E647" s="54" t="s">
        <v>328</v>
      </c>
      <c r="F647" s="123"/>
      <c r="G647" s="55">
        <v>1</v>
      </c>
      <c r="H647" s="55"/>
      <c r="I647" s="9">
        <v>1</v>
      </c>
      <c r="J647" s="242" t="s">
        <v>17</v>
      </c>
      <c r="K647" s="55"/>
      <c r="L647" s="55"/>
      <c r="M647" s="55"/>
      <c r="N647" s="55"/>
      <c r="O647" s="55"/>
      <c r="P647" s="55"/>
      <c r="Q647" s="9"/>
      <c r="R647" s="242"/>
      <c r="S647" s="55"/>
      <c r="T647" s="55"/>
      <c r="U647" s="55"/>
      <c r="V647" s="55"/>
      <c r="W647" s="55"/>
      <c r="X647" s="55"/>
      <c r="Y647" s="55"/>
      <c r="Z647" s="9"/>
      <c r="AA647" s="242"/>
      <c r="AB647" s="242"/>
      <c r="AC647" s="55"/>
      <c r="AD647" s="55"/>
      <c r="AE647" s="55"/>
      <c r="AF647" s="55"/>
      <c r="AG647" s="55"/>
      <c r="AH647" s="55"/>
      <c r="AI647" s="55"/>
      <c r="AJ647" s="55"/>
      <c r="AK647" s="55"/>
      <c r="AL647" s="9"/>
      <c r="AM647" s="242"/>
      <c r="AN647" s="55"/>
      <c r="AO647" s="55"/>
      <c r="AP647" s="55"/>
      <c r="AQ647" s="55"/>
      <c r="AR647" s="55"/>
      <c r="AS647" s="55"/>
      <c r="AT647" s="55"/>
      <c r="AU647" s="55"/>
      <c r="AV647" s="55"/>
      <c r="AW647" s="9"/>
      <c r="AX647" s="242"/>
      <c r="AY647" s="55"/>
      <c r="AZ647" s="55"/>
      <c r="BA647" s="55"/>
      <c r="BB647" s="55"/>
      <c r="BC647" s="55"/>
      <c r="BD647" s="55"/>
      <c r="BE647" s="55"/>
      <c r="BF647" s="55"/>
      <c r="BG647" s="55"/>
      <c r="BH647" s="9"/>
      <c r="BI647" s="242"/>
      <c r="BJ647" s="501"/>
    </row>
    <row r="648" spans="1:62" s="16" customFormat="1" ht="4.5" hidden="1" customHeight="1">
      <c r="A648" s="517"/>
      <c r="B648" s="590" t="s">
        <v>1</v>
      </c>
      <c r="C648" s="260" t="s">
        <v>383</v>
      </c>
      <c r="D648" s="54" t="s">
        <v>327</v>
      </c>
      <c r="E648" s="54" t="s">
        <v>328</v>
      </c>
      <c r="F648" s="123"/>
      <c r="G648" s="55">
        <v>1</v>
      </c>
      <c r="H648" s="55"/>
      <c r="I648" s="9">
        <v>1</v>
      </c>
      <c r="J648" s="242" t="s">
        <v>17</v>
      </c>
      <c r="K648" s="55"/>
      <c r="L648" s="55"/>
      <c r="M648" s="55"/>
      <c r="N648" s="55"/>
      <c r="O648" s="55"/>
      <c r="P648" s="55"/>
      <c r="Q648" s="9"/>
      <c r="R648" s="242"/>
      <c r="S648" s="55"/>
      <c r="T648" s="55"/>
      <c r="U648" s="55"/>
      <c r="V648" s="55"/>
      <c r="W648" s="55"/>
      <c r="X648" s="55"/>
      <c r="Y648" s="55"/>
      <c r="Z648" s="9"/>
      <c r="AA648" s="242"/>
      <c r="AB648" s="242"/>
      <c r="AC648" s="55"/>
      <c r="AD648" s="55"/>
      <c r="AE648" s="55"/>
      <c r="AF648" s="55"/>
      <c r="AG648" s="55"/>
      <c r="AH648" s="55"/>
      <c r="AI648" s="55"/>
      <c r="AJ648" s="55"/>
      <c r="AK648" s="55"/>
      <c r="AL648" s="9"/>
      <c r="AM648" s="242"/>
      <c r="AN648" s="55"/>
      <c r="AO648" s="55"/>
      <c r="AP648" s="55"/>
      <c r="AQ648" s="55"/>
      <c r="AR648" s="55"/>
      <c r="AS648" s="55"/>
      <c r="AT648" s="55"/>
      <c r="AU648" s="55"/>
      <c r="AV648" s="55"/>
      <c r="AW648" s="9"/>
      <c r="AX648" s="242"/>
      <c r="AY648" s="55"/>
      <c r="AZ648" s="55"/>
      <c r="BA648" s="55"/>
      <c r="BB648" s="55"/>
      <c r="BC648" s="55"/>
      <c r="BD648" s="55"/>
      <c r="BE648" s="55"/>
      <c r="BF648" s="55"/>
      <c r="BG648" s="55"/>
      <c r="BH648" s="9"/>
      <c r="BI648" s="242"/>
      <c r="BJ648" s="501"/>
    </row>
    <row r="649" spans="1:62" s="16" customFormat="1" ht="4.5" hidden="1" customHeight="1">
      <c r="A649" s="517"/>
      <c r="B649" s="590" t="s">
        <v>1</v>
      </c>
      <c r="C649" s="261" t="s">
        <v>384</v>
      </c>
      <c r="D649" s="57" t="s">
        <v>395</v>
      </c>
      <c r="E649" s="54" t="s">
        <v>328</v>
      </c>
      <c r="F649" s="123"/>
      <c r="G649" s="55">
        <v>1</v>
      </c>
      <c r="H649" s="55"/>
      <c r="I649" s="9">
        <v>1</v>
      </c>
      <c r="J649" s="242" t="s">
        <v>17</v>
      </c>
      <c r="K649" s="55"/>
      <c r="L649" s="55"/>
      <c r="M649" s="55"/>
      <c r="N649" s="55"/>
      <c r="O649" s="55"/>
      <c r="P649" s="55"/>
      <c r="Q649" s="9"/>
      <c r="R649" s="242"/>
      <c r="S649" s="55"/>
      <c r="T649" s="55"/>
      <c r="U649" s="55"/>
      <c r="V649" s="55"/>
      <c r="W649" s="55"/>
      <c r="X649" s="55"/>
      <c r="Y649" s="55"/>
      <c r="Z649" s="9"/>
      <c r="AA649" s="242"/>
      <c r="AB649" s="242"/>
      <c r="AC649" s="55"/>
      <c r="AD649" s="55"/>
      <c r="AE649" s="55"/>
      <c r="AF649" s="55"/>
      <c r="AG649" s="55"/>
      <c r="AH649" s="55"/>
      <c r="AI649" s="55"/>
      <c r="AJ649" s="55"/>
      <c r="AK649" s="55"/>
      <c r="AL649" s="9"/>
      <c r="AM649" s="242"/>
      <c r="AN649" s="55"/>
      <c r="AO649" s="55"/>
      <c r="AP649" s="55"/>
      <c r="AQ649" s="55"/>
      <c r="AR649" s="55"/>
      <c r="AS649" s="55"/>
      <c r="AT649" s="55"/>
      <c r="AU649" s="55"/>
      <c r="AV649" s="55"/>
      <c r="AW649" s="9"/>
      <c r="AX649" s="242"/>
      <c r="AY649" s="55"/>
      <c r="AZ649" s="55"/>
      <c r="BA649" s="55"/>
      <c r="BB649" s="55"/>
      <c r="BC649" s="55"/>
      <c r="BD649" s="55"/>
      <c r="BE649" s="55"/>
      <c r="BF649" s="55"/>
      <c r="BG649" s="55"/>
      <c r="BH649" s="9"/>
      <c r="BI649" s="242"/>
      <c r="BJ649" s="501"/>
    </row>
    <row r="650" spans="1:62" s="16" customFormat="1" ht="4.5" hidden="1" customHeight="1">
      <c r="A650" s="517"/>
      <c r="B650" s="590" t="s">
        <v>1</v>
      </c>
      <c r="C650" s="261" t="s">
        <v>530</v>
      </c>
      <c r="D650" s="57" t="s">
        <v>395</v>
      </c>
      <c r="E650" s="54" t="s">
        <v>328</v>
      </c>
      <c r="F650" s="123"/>
      <c r="G650" s="55">
        <v>1</v>
      </c>
      <c r="H650" s="55"/>
      <c r="I650" s="9">
        <v>1</v>
      </c>
      <c r="J650" s="242" t="s">
        <v>17</v>
      </c>
      <c r="K650" s="55"/>
      <c r="L650" s="55"/>
      <c r="M650" s="55"/>
      <c r="N650" s="55"/>
      <c r="O650" s="55"/>
      <c r="P650" s="55"/>
      <c r="Q650" s="9"/>
      <c r="R650" s="242"/>
      <c r="S650" s="55"/>
      <c r="T650" s="55"/>
      <c r="U650" s="55"/>
      <c r="V650" s="55"/>
      <c r="W650" s="55"/>
      <c r="X650" s="55"/>
      <c r="Y650" s="55"/>
      <c r="Z650" s="9"/>
      <c r="AA650" s="242"/>
      <c r="AB650" s="242"/>
      <c r="AC650" s="55"/>
      <c r="AD650" s="55"/>
      <c r="AE650" s="55"/>
      <c r="AF650" s="55"/>
      <c r="AG650" s="55"/>
      <c r="AH650" s="55"/>
      <c r="AI650" s="55"/>
      <c r="AJ650" s="55"/>
      <c r="AK650" s="55"/>
      <c r="AL650" s="9"/>
      <c r="AM650" s="242"/>
      <c r="AN650" s="55"/>
      <c r="AO650" s="55"/>
      <c r="AP650" s="55"/>
      <c r="AQ650" s="55"/>
      <c r="AR650" s="55"/>
      <c r="AS650" s="55"/>
      <c r="AT650" s="55"/>
      <c r="AU650" s="55"/>
      <c r="AV650" s="55"/>
      <c r="AW650" s="9"/>
      <c r="AX650" s="242"/>
      <c r="AY650" s="55"/>
      <c r="AZ650" s="55"/>
      <c r="BA650" s="55"/>
      <c r="BB650" s="55"/>
      <c r="BC650" s="55"/>
      <c r="BD650" s="55"/>
      <c r="BE650" s="55"/>
      <c r="BF650" s="55"/>
      <c r="BG650" s="55"/>
      <c r="BH650" s="9"/>
      <c r="BI650" s="242"/>
      <c r="BJ650" s="501"/>
    </row>
    <row r="651" spans="1:62" s="16" customFormat="1" ht="4.5" hidden="1" customHeight="1">
      <c r="A651" s="517"/>
      <c r="B651" s="590" t="s">
        <v>1</v>
      </c>
      <c r="C651" s="261" t="s">
        <v>385</v>
      </c>
      <c r="D651" s="57" t="s">
        <v>395</v>
      </c>
      <c r="E651" s="54" t="s">
        <v>328</v>
      </c>
      <c r="F651" s="123"/>
      <c r="G651" s="55">
        <v>1</v>
      </c>
      <c r="H651" s="55"/>
      <c r="I651" s="9">
        <v>1</v>
      </c>
      <c r="J651" s="242" t="s">
        <v>17</v>
      </c>
      <c r="K651" s="55"/>
      <c r="L651" s="55"/>
      <c r="M651" s="55"/>
      <c r="N651" s="55"/>
      <c r="O651" s="55"/>
      <c r="P651" s="55"/>
      <c r="Q651" s="9"/>
      <c r="R651" s="242"/>
      <c r="S651" s="55"/>
      <c r="T651" s="55"/>
      <c r="U651" s="55"/>
      <c r="V651" s="55"/>
      <c r="W651" s="55"/>
      <c r="X651" s="55"/>
      <c r="Y651" s="55"/>
      <c r="Z651" s="9"/>
      <c r="AA651" s="242"/>
      <c r="AB651" s="242"/>
      <c r="AC651" s="55"/>
      <c r="AD651" s="55"/>
      <c r="AE651" s="55"/>
      <c r="AF651" s="55"/>
      <c r="AG651" s="55"/>
      <c r="AH651" s="55"/>
      <c r="AI651" s="55"/>
      <c r="AJ651" s="55"/>
      <c r="AK651" s="55"/>
      <c r="AL651" s="9"/>
      <c r="AM651" s="242"/>
      <c r="AN651" s="55"/>
      <c r="AO651" s="55"/>
      <c r="AP651" s="55"/>
      <c r="AQ651" s="55"/>
      <c r="AR651" s="55"/>
      <c r="AS651" s="55"/>
      <c r="AT651" s="55"/>
      <c r="AU651" s="55"/>
      <c r="AV651" s="55"/>
      <c r="AW651" s="9"/>
      <c r="AX651" s="242"/>
      <c r="AY651" s="55"/>
      <c r="AZ651" s="55"/>
      <c r="BA651" s="55"/>
      <c r="BB651" s="55"/>
      <c r="BC651" s="55"/>
      <c r="BD651" s="55"/>
      <c r="BE651" s="55"/>
      <c r="BF651" s="55"/>
      <c r="BG651" s="55"/>
      <c r="BH651" s="9"/>
      <c r="BI651" s="242"/>
      <c r="BJ651" s="501"/>
    </row>
    <row r="652" spans="1:62" s="16" customFormat="1" ht="4.5" hidden="1" customHeight="1">
      <c r="A652" s="517"/>
      <c r="B652" s="590" t="s">
        <v>1</v>
      </c>
      <c r="C652" s="261" t="s">
        <v>386</v>
      </c>
      <c r="D652" s="57" t="s">
        <v>395</v>
      </c>
      <c r="E652" s="54" t="s">
        <v>328</v>
      </c>
      <c r="F652" s="123"/>
      <c r="G652" s="55">
        <v>1</v>
      </c>
      <c r="H652" s="55"/>
      <c r="I652" s="9">
        <v>1</v>
      </c>
      <c r="J652" s="242" t="s">
        <v>17</v>
      </c>
      <c r="K652" s="55"/>
      <c r="L652" s="55"/>
      <c r="M652" s="55"/>
      <c r="N652" s="55"/>
      <c r="O652" s="55"/>
      <c r="P652" s="55"/>
      <c r="Q652" s="9"/>
      <c r="R652" s="242"/>
      <c r="S652" s="55"/>
      <c r="T652" s="55"/>
      <c r="U652" s="55"/>
      <c r="V652" s="55"/>
      <c r="W652" s="55"/>
      <c r="X652" s="55"/>
      <c r="Y652" s="55"/>
      <c r="Z652" s="9"/>
      <c r="AA652" s="242"/>
      <c r="AB652" s="242"/>
      <c r="AC652" s="55"/>
      <c r="AD652" s="55"/>
      <c r="AE652" s="55"/>
      <c r="AF652" s="55"/>
      <c r="AG652" s="55"/>
      <c r="AH652" s="55"/>
      <c r="AI652" s="55"/>
      <c r="AJ652" s="55"/>
      <c r="AK652" s="55"/>
      <c r="AL652" s="9"/>
      <c r="AM652" s="242"/>
      <c r="AN652" s="55"/>
      <c r="AO652" s="55"/>
      <c r="AP652" s="55"/>
      <c r="AQ652" s="55"/>
      <c r="AR652" s="55"/>
      <c r="AS652" s="55"/>
      <c r="AT652" s="55"/>
      <c r="AU652" s="55"/>
      <c r="AV652" s="55"/>
      <c r="AW652" s="9"/>
      <c r="AX652" s="242"/>
      <c r="AY652" s="55"/>
      <c r="AZ652" s="55"/>
      <c r="BA652" s="55"/>
      <c r="BB652" s="55"/>
      <c r="BC652" s="55"/>
      <c r="BD652" s="55"/>
      <c r="BE652" s="55"/>
      <c r="BF652" s="55"/>
      <c r="BG652" s="55"/>
      <c r="BH652" s="9"/>
      <c r="BI652" s="242"/>
      <c r="BJ652" s="501"/>
    </row>
    <row r="653" spans="1:62" s="16" customFormat="1" ht="4.5" hidden="1" customHeight="1">
      <c r="A653" s="517"/>
      <c r="B653" s="590" t="s">
        <v>1</v>
      </c>
      <c r="C653" s="261" t="s">
        <v>387</v>
      </c>
      <c r="D653" s="57" t="s">
        <v>395</v>
      </c>
      <c r="E653" s="54" t="s">
        <v>328</v>
      </c>
      <c r="F653" s="123"/>
      <c r="G653" s="55">
        <v>1</v>
      </c>
      <c r="H653" s="55"/>
      <c r="I653" s="9">
        <v>1</v>
      </c>
      <c r="J653" s="242" t="s">
        <v>17</v>
      </c>
      <c r="K653" s="55"/>
      <c r="L653" s="55"/>
      <c r="M653" s="55"/>
      <c r="N653" s="55"/>
      <c r="O653" s="55"/>
      <c r="P653" s="55"/>
      <c r="Q653" s="9"/>
      <c r="R653" s="242"/>
      <c r="S653" s="55"/>
      <c r="T653" s="55"/>
      <c r="U653" s="55"/>
      <c r="V653" s="55"/>
      <c r="W653" s="55"/>
      <c r="X653" s="55"/>
      <c r="Y653" s="55"/>
      <c r="Z653" s="9"/>
      <c r="AA653" s="242"/>
      <c r="AB653" s="242"/>
      <c r="AC653" s="55"/>
      <c r="AD653" s="55"/>
      <c r="AE653" s="55"/>
      <c r="AF653" s="55"/>
      <c r="AG653" s="55"/>
      <c r="AH653" s="55"/>
      <c r="AI653" s="55"/>
      <c r="AJ653" s="55"/>
      <c r="AK653" s="55"/>
      <c r="AL653" s="9"/>
      <c r="AM653" s="242"/>
      <c r="AN653" s="55"/>
      <c r="AO653" s="55"/>
      <c r="AP653" s="55"/>
      <c r="AQ653" s="55"/>
      <c r="AR653" s="55"/>
      <c r="AS653" s="55"/>
      <c r="AT653" s="55"/>
      <c r="AU653" s="55"/>
      <c r="AV653" s="55"/>
      <c r="AW653" s="9"/>
      <c r="AX653" s="242"/>
      <c r="AY653" s="55"/>
      <c r="AZ653" s="55"/>
      <c r="BA653" s="55"/>
      <c r="BB653" s="55"/>
      <c r="BC653" s="55"/>
      <c r="BD653" s="55"/>
      <c r="BE653" s="55"/>
      <c r="BF653" s="55"/>
      <c r="BG653" s="55"/>
      <c r="BH653" s="9"/>
      <c r="BI653" s="242"/>
      <c r="BJ653" s="501"/>
    </row>
    <row r="654" spans="1:62" s="16" customFormat="1" ht="4.5" hidden="1" customHeight="1">
      <c r="A654" s="517"/>
      <c r="B654" s="590" t="s">
        <v>1</v>
      </c>
      <c r="C654" s="261" t="s">
        <v>388</v>
      </c>
      <c r="D654" s="57" t="s">
        <v>395</v>
      </c>
      <c r="E654" s="54" t="s">
        <v>328</v>
      </c>
      <c r="F654" s="123"/>
      <c r="G654" s="55">
        <v>1</v>
      </c>
      <c r="H654" s="55"/>
      <c r="I654" s="9">
        <v>1</v>
      </c>
      <c r="J654" s="242" t="s">
        <v>17</v>
      </c>
      <c r="K654" s="55"/>
      <c r="L654" s="55"/>
      <c r="M654" s="55"/>
      <c r="N654" s="55"/>
      <c r="O654" s="55"/>
      <c r="P654" s="55"/>
      <c r="Q654" s="9"/>
      <c r="R654" s="242"/>
      <c r="S654" s="55"/>
      <c r="T654" s="55"/>
      <c r="U654" s="55"/>
      <c r="V654" s="55"/>
      <c r="W654" s="55"/>
      <c r="X654" s="55"/>
      <c r="Y654" s="55"/>
      <c r="Z654" s="9"/>
      <c r="AA654" s="242"/>
      <c r="AB654" s="242"/>
      <c r="AC654" s="55"/>
      <c r="AD654" s="55"/>
      <c r="AE654" s="55"/>
      <c r="AF654" s="55"/>
      <c r="AG654" s="55"/>
      <c r="AH654" s="55"/>
      <c r="AI654" s="55"/>
      <c r="AJ654" s="55"/>
      <c r="AK654" s="55"/>
      <c r="AL654" s="9"/>
      <c r="AM654" s="242"/>
      <c r="AN654" s="55"/>
      <c r="AO654" s="55"/>
      <c r="AP654" s="55"/>
      <c r="AQ654" s="55"/>
      <c r="AR654" s="55"/>
      <c r="AS654" s="55"/>
      <c r="AT654" s="55"/>
      <c r="AU654" s="55"/>
      <c r="AV654" s="55"/>
      <c r="AW654" s="9"/>
      <c r="AX654" s="242"/>
      <c r="AY654" s="55"/>
      <c r="AZ654" s="55"/>
      <c r="BA654" s="55"/>
      <c r="BB654" s="55"/>
      <c r="BC654" s="55"/>
      <c r="BD654" s="55"/>
      <c r="BE654" s="55"/>
      <c r="BF654" s="55"/>
      <c r="BG654" s="55"/>
      <c r="BH654" s="9"/>
      <c r="BI654" s="242"/>
      <c r="BJ654" s="501"/>
    </row>
    <row r="655" spans="1:62" s="16" customFormat="1" ht="4.5" hidden="1" customHeight="1">
      <c r="A655" s="517"/>
      <c r="B655" s="590" t="s">
        <v>1</v>
      </c>
      <c r="C655" s="261" t="s">
        <v>389</v>
      </c>
      <c r="D655" s="57" t="s">
        <v>395</v>
      </c>
      <c r="E655" s="54" t="s">
        <v>328</v>
      </c>
      <c r="F655" s="123"/>
      <c r="G655" s="55">
        <v>1</v>
      </c>
      <c r="H655" s="55"/>
      <c r="I655" s="9">
        <v>1</v>
      </c>
      <c r="J655" s="242" t="s">
        <v>17</v>
      </c>
      <c r="K655" s="55"/>
      <c r="L655" s="55"/>
      <c r="M655" s="55"/>
      <c r="N655" s="55"/>
      <c r="O655" s="55"/>
      <c r="P655" s="55"/>
      <c r="Q655" s="9"/>
      <c r="R655" s="242"/>
      <c r="S655" s="55"/>
      <c r="T655" s="55"/>
      <c r="U655" s="55"/>
      <c r="V655" s="55"/>
      <c r="W655" s="55"/>
      <c r="X655" s="55"/>
      <c r="Y655" s="55"/>
      <c r="Z655" s="9"/>
      <c r="AA655" s="242"/>
      <c r="AB655" s="242"/>
      <c r="AC655" s="55"/>
      <c r="AD655" s="55"/>
      <c r="AE655" s="55"/>
      <c r="AF655" s="55"/>
      <c r="AG655" s="55"/>
      <c r="AH655" s="55"/>
      <c r="AI655" s="55"/>
      <c r="AJ655" s="55"/>
      <c r="AK655" s="55"/>
      <c r="AL655" s="9"/>
      <c r="AM655" s="242"/>
      <c r="AN655" s="55"/>
      <c r="AO655" s="55"/>
      <c r="AP655" s="55"/>
      <c r="AQ655" s="55"/>
      <c r="AR655" s="55"/>
      <c r="AS655" s="55"/>
      <c r="AT655" s="55"/>
      <c r="AU655" s="55"/>
      <c r="AV655" s="55"/>
      <c r="AW655" s="9"/>
      <c r="AX655" s="242"/>
      <c r="AY655" s="55"/>
      <c r="AZ655" s="55"/>
      <c r="BA655" s="55"/>
      <c r="BB655" s="55"/>
      <c r="BC655" s="55"/>
      <c r="BD655" s="55"/>
      <c r="BE655" s="55"/>
      <c r="BF655" s="55"/>
      <c r="BG655" s="55"/>
      <c r="BH655" s="9"/>
      <c r="BI655" s="242"/>
      <c r="BJ655" s="501"/>
    </row>
    <row r="656" spans="1:62" s="16" customFormat="1" ht="4.5" hidden="1" customHeight="1">
      <c r="A656" s="517"/>
      <c r="B656" s="590" t="s">
        <v>1</v>
      </c>
      <c r="C656" s="261" t="s">
        <v>390</v>
      </c>
      <c r="D656" s="57" t="s">
        <v>395</v>
      </c>
      <c r="E656" s="54" t="s">
        <v>328</v>
      </c>
      <c r="F656" s="123"/>
      <c r="G656" s="55">
        <v>1</v>
      </c>
      <c r="H656" s="55"/>
      <c r="I656" s="9">
        <v>1</v>
      </c>
      <c r="J656" s="242" t="s">
        <v>17</v>
      </c>
      <c r="K656" s="55"/>
      <c r="L656" s="55"/>
      <c r="M656" s="55"/>
      <c r="N656" s="55"/>
      <c r="O656" s="55"/>
      <c r="P656" s="55"/>
      <c r="Q656" s="9"/>
      <c r="R656" s="242"/>
      <c r="S656" s="55"/>
      <c r="T656" s="55"/>
      <c r="U656" s="55"/>
      <c r="V656" s="55"/>
      <c r="W656" s="55"/>
      <c r="X656" s="55"/>
      <c r="Y656" s="55"/>
      <c r="Z656" s="9"/>
      <c r="AA656" s="242"/>
      <c r="AB656" s="242"/>
      <c r="AC656" s="55"/>
      <c r="AD656" s="55"/>
      <c r="AE656" s="55"/>
      <c r="AF656" s="55"/>
      <c r="AG656" s="55"/>
      <c r="AH656" s="55"/>
      <c r="AI656" s="55"/>
      <c r="AJ656" s="55"/>
      <c r="AK656" s="55"/>
      <c r="AL656" s="9"/>
      <c r="AM656" s="242"/>
      <c r="AN656" s="55"/>
      <c r="AO656" s="55"/>
      <c r="AP656" s="55"/>
      <c r="AQ656" s="55"/>
      <c r="AR656" s="55"/>
      <c r="AS656" s="55"/>
      <c r="AT656" s="55"/>
      <c r="AU656" s="55"/>
      <c r="AV656" s="55"/>
      <c r="AW656" s="9"/>
      <c r="AX656" s="242"/>
      <c r="AY656" s="55"/>
      <c r="AZ656" s="55"/>
      <c r="BA656" s="55"/>
      <c r="BB656" s="55"/>
      <c r="BC656" s="55"/>
      <c r="BD656" s="55"/>
      <c r="BE656" s="55"/>
      <c r="BF656" s="55"/>
      <c r="BG656" s="55"/>
      <c r="BH656" s="9"/>
      <c r="BI656" s="242"/>
      <c r="BJ656" s="501"/>
    </row>
    <row r="657" spans="1:62" s="16" customFormat="1" ht="4.5" hidden="1" customHeight="1">
      <c r="A657" s="517"/>
      <c r="B657" s="590" t="s">
        <v>1</v>
      </c>
      <c r="C657" s="260" t="s">
        <v>391</v>
      </c>
      <c r="D657" s="57" t="s">
        <v>395</v>
      </c>
      <c r="E657" s="54" t="s">
        <v>328</v>
      </c>
      <c r="F657" s="123"/>
      <c r="G657" s="55">
        <v>1</v>
      </c>
      <c r="H657" s="55"/>
      <c r="I657" s="9">
        <v>1</v>
      </c>
      <c r="J657" s="242" t="s">
        <v>17</v>
      </c>
      <c r="K657" s="55"/>
      <c r="L657" s="55"/>
      <c r="M657" s="55"/>
      <c r="N657" s="55"/>
      <c r="O657" s="55"/>
      <c r="P657" s="55"/>
      <c r="Q657" s="9"/>
      <c r="R657" s="242"/>
      <c r="S657" s="55"/>
      <c r="T657" s="55"/>
      <c r="U657" s="55"/>
      <c r="V657" s="55"/>
      <c r="W657" s="55"/>
      <c r="X657" s="55"/>
      <c r="Y657" s="55"/>
      <c r="Z657" s="9"/>
      <c r="AA657" s="242"/>
      <c r="AB657" s="242"/>
      <c r="AC657" s="55"/>
      <c r="AD657" s="55"/>
      <c r="AE657" s="55"/>
      <c r="AF657" s="55"/>
      <c r="AG657" s="55"/>
      <c r="AH657" s="55"/>
      <c r="AI657" s="55"/>
      <c r="AJ657" s="55"/>
      <c r="AK657" s="55"/>
      <c r="AL657" s="9"/>
      <c r="AM657" s="242"/>
      <c r="AN657" s="55"/>
      <c r="AO657" s="55"/>
      <c r="AP657" s="55"/>
      <c r="AQ657" s="55"/>
      <c r="AR657" s="55"/>
      <c r="AS657" s="55"/>
      <c r="AT657" s="55"/>
      <c r="AU657" s="55"/>
      <c r="AV657" s="55"/>
      <c r="AW657" s="9"/>
      <c r="AX657" s="242"/>
      <c r="AY657" s="55"/>
      <c r="AZ657" s="55"/>
      <c r="BA657" s="55"/>
      <c r="BB657" s="55"/>
      <c r="BC657" s="55"/>
      <c r="BD657" s="55"/>
      <c r="BE657" s="55"/>
      <c r="BF657" s="55"/>
      <c r="BG657" s="55"/>
      <c r="BH657" s="9"/>
      <c r="BI657" s="242"/>
      <c r="BJ657" s="501"/>
    </row>
    <row r="658" spans="1:62" s="16" customFormat="1" ht="4.5" hidden="1" customHeight="1">
      <c r="A658" s="517"/>
      <c r="B658" s="590" t="s">
        <v>1</v>
      </c>
      <c r="C658" s="261" t="s">
        <v>392</v>
      </c>
      <c r="D658" s="57" t="s">
        <v>395</v>
      </c>
      <c r="E658" s="54" t="s">
        <v>328</v>
      </c>
      <c r="F658" s="123"/>
      <c r="G658" s="55">
        <v>1</v>
      </c>
      <c r="H658" s="55"/>
      <c r="I658" s="9">
        <v>1</v>
      </c>
      <c r="J658" s="242" t="s">
        <v>17</v>
      </c>
      <c r="K658" s="55"/>
      <c r="L658" s="55"/>
      <c r="M658" s="55"/>
      <c r="N658" s="55"/>
      <c r="O658" s="55"/>
      <c r="P658" s="55"/>
      <c r="Q658" s="9"/>
      <c r="R658" s="242"/>
      <c r="S658" s="55"/>
      <c r="T658" s="55"/>
      <c r="U658" s="55"/>
      <c r="V658" s="55"/>
      <c r="W658" s="55"/>
      <c r="X658" s="55"/>
      <c r="Y658" s="55"/>
      <c r="Z658" s="9"/>
      <c r="AA658" s="242"/>
      <c r="AB658" s="242"/>
      <c r="AC658" s="55"/>
      <c r="AD658" s="55"/>
      <c r="AE658" s="55"/>
      <c r="AF658" s="55"/>
      <c r="AG658" s="55"/>
      <c r="AH658" s="55"/>
      <c r="AI658" s="55"/>
      <c r="AJ658" s="55"/>
      <c r="AK658" s="55"/>
      <c r="AL658" s="9"/>
      <c r="AM658" s="242"/>
      <c r="AN658" s="55"/>
      <c r="AO658" s="55"/>
      <c r="AP658" s="55"/>
      <c r="AQ658" s="55"/>
      <c r="AR658" s="55"/>
      <c r="AS658" s="55"/>
      <c r="AT658" s="55"/>
      <c r="AU658" s="55"/>
      <c r="AV658" s="55"/>
      <c r="AW658" s="9"/>
      <c r="AX658" s="242"/>
      <c r="AY658" s="55"/>
      <c r="AZ658" s="55"/>
      <c r="BA658" s="55"/>
      <c r="BB658" s="55"/>
      <c r="BC658" s="55"/>
      <c r="BD658" s="55"/>
      <c r="BE658" s="55"/>
      <c r="BF658" s="55"/>
      <c r="BG658" s="55"/>
      <c r="BH658" s="9"/>
      <c r="BI658" s="242"/>
      <c r="BJ658" s="501"/>
    </row>
    <row r="659" spans="1:62" s="16" customFormat="1" ht="4.5" hidden="1" customHeight="1">
      <c r="A659" s="517"/>
      <c r="B659" s="590" t="s">
        <v>1</v>
      </c>
      <c r="C659" s="261" t="s">
        <v>393</v>
      </c>
      <c r="D659" s="57" t="s">
        <v>395</v>
      </c>
      <c r="E659" s="54" t="s">
        <v>328</v>
      </c>
      <c r="F659" s="123"/>
      <c r="G659" s="55">
        <v>1</v>
      </c>
      <c r="H659" s="55"/>
      <c r="I659" s="9">
        <v>1</v>
      </c>
      <c r="J659" s="242" t="s">
        <v>17</v>
      </c>
      <c r="K659" s="55"/>
      <c r="L659" s="55"/>
      <c r="M659" s="55"/>
      <c r="N659" s="55"/>
      <c r="O659" s="55"/>
      <c r="P659" s="55"/>
      <c r="Q659" s="9"/>
      <c r="R659" s="242"/>
      <c r="S659" s="55"/>
      <c r="T659" s="55"/>
      <c r="U659" s="55"/>
      <c r="V659" s="55"/>
      <c r="W659" s="55"/>
      <c r="X659" s="55"/>
      <c r="Y659" s="55"/>
      <c r="Z659" s="9"/>
      <c r="AA659" s="242"/>
      <c r="AB659" s="242"/>
      <c r="AC659" s="55"/>
      <c r="AD659" s="55"/>
      <c r="AE659" s="55"/>
      <c r="AF659" s="55"/>
      <c r="AG659" s="55"/>
      <c r="AH659" s="55"/>
      <c r="AI659" s="55"/>
      <c r="AJ659" s="55"/>
      <c r="AK659" s="55"/>
      <c r="AL659" s="9"/>
      <c r="AM659" s="242"/>
      <c r="AN659" s="55"/>
      <c r="AO659" s="55"/>
      <c r="AP659" s="55"/>
      <c r="AQ659" s="55"/>
      <c r="AR659" s="55"/>
      <c r="AS659" s="55"/>
      <c r="AT659" s="55"/>
      <c r="AU659" s="55"/>
      <c r="AV659" s="55"/>
      <c r="AW659" s="9"/>
      <c r="AX659" s="242"/>
      <c r="AY659" s="55"/>
      <c r="AZ659" s="55"/>
      <c r="BA659" s="55"/>
      <c r="BB659" s="55"/>
      <c r="BC659" s="55"/>
      <c r="BD659" s="55"/>
      <c r="BE659" s="55"/>
      <c r="BF659" s="55"/>
      <c r="BG659" s="55"/>
      <c r="BH659" s="9"/>
      <c r="BI659" s="242"/>
      <c r="BJ659" s="501"/>
    </row>
    <row r="660" spans="1:62" s="16" customFormat="1" ht="26.25" customHeight="1">
      <c r="A660" s="517"/>
      <c r="B660" s="590" t="s">
        <v>1</v>
      </c>
      <c r="C660" s="262" t="s">
        <v>394</v>
      </c>
      <c r="D660" s="54" t="s">
        <v>327</v>
      </c>
      <c r="E660" s="57" t="s">
        <v>328</v>
      </c>
      <c r="F660" s="123" t="s">
        <v>671</v>
      </c>
      <c r="G660" s="55"/>
      <c r="H660" s="55">
        <v>1</v>
      </c>
      <c r="I660" s="9"/>
      <c r="J660" s="242" t="s">
        <v>396</v>
      </c>
      <c r="K660" s="55">
        <v>1</v>
      </c>
      <c r="L660" s="55"/>
      <c r="M660" s="55"/>
      <c r="N660" s="55"/>
      <c r="O660" s="55">
        <v>1</v>
      </c>
      <c r="P660" s="55"/>
      <c r="Q660" s="56">
        <v>0</v>
      </c>
      <c r="R660" s="242" t="s">
        <v>396</v>
      </c>
      <c r="S660" s="55"/>
      <c r="T660" s="55"/>
      <c r="U660" s="55"/>
      <c r="V660" s="55"/>
      <c r="W660" s="55"/>
      <c r="X660" s="55">
        <v>1</v>
      </c>
      <c r="Y660" s="55"/>
      <c r="Z660" s="56">
        <v>0</v>
      </c>
      <c r="AA660" s="242" t="s">
        <v>396</v>
      </c>
      <c r="AB660" s="242"/>
      <c r="AC660" s="55">
        <v>1</v>
      </c>
      <c r="AD660" s="55"/>
      <c r="AE660" s="55"/>
      <c r="AF660" s="55"/>
      <c r="AG660" s="55"/>
      <c r="AH660" s="55">
        <v>1</v>
      </c>
      <c r="AI660" s="55"/>
      <c r="AJ660" s="55"/>
      <c r="AK660" s="55"/>
      <c r="AL660" s="56">
        <v>0</v>
      </c>
      <c r="AM660" s="242" t="s">
        <v>396</v>
      </c>
      <c r="AN660" s="55">
        <v>1</v>
      </c>
      <c r="AO660" s="55"/>
      <c r="AP660" s="55"/>
      <c r="AQ660" s="55"/>
      <c r="AR660" s="55"/>
      <c r="AS660" s="55">
        <v>1</v>
      </c>
      <c r="AT660" s="55"/>
      <c r="AU660" s="55"/>
      <c r="AV660" s="55"/>
      <c r="AW660" s="56">
        <v>0</v>
      </c>
      <c r="AX660" s="242" t="s">
        <v>396</v>
      </c>
      <c r="AY660" s="55"/>
      <c r="AZ660" s="55">
        <v>1</v>
      </c>
      <c r="BA660" s="55"/>
      <c r="BB660" s="55"/>
      <c r="BC660" s="55"/>
      <c r="BD660" s="55">
        <v>1</v>
      </c>
      <c r="BE660" s="55"/>
      <c r="BF660" s="55"/>
      <c r="BG660" s="55"/>
      <c r="BH660" s="56">
        <v>0</v>
      </c>
      <c r="BI660" s="242" t="s">
        <v>396</v>
      </c>
      <c r="BJ660" s="501"/>
    </row>
    <row r="661" spans="1:62" s="16" customFormat="1" ht="22.5">
      <c r="A661" s="517"/>
      <c r="B661" s="590" t="s">
        <v>1</v>
      </c>
      <c r="C661" s="262" t="s">
        <v>607</v>
      </c>
      <c r="D661" s="57" t="s">
        <v>395</v>
      </c>
      <c r="E661" s="57" t="s">
        <v>328</v>
      </c>
      <c r="F661" s="123" t="s">
        <v>654</v>
      </c>
      <c r="G661" s="55"/>
      <c r="H661" s="55">
        <v>1</v>
      </c>
      <c r="I661" s="9"/>
      <c r="J661" s="242" t="s">
        <v>396</v>
      </c>
      <c r="K661" s="55">
        <v>1</v>
      </c>
      <c r="L661" s="55"/>
      <c r="M661" s="55">
        <v>1</v>
      </c>
      <c r="N661" s="55"/>
      <c r="O661" s="55"/>
      <c r="P661" s="55"/>
      <c r="Q661" s="56">
        <v>0.45</v>
      </c>
      <c r="R661" s="242" t="s">
        <v>41</v>
      </c>
      <c r="S661" s="55"/>
      <c r="T661" s="55"/>
      <c r="U661" s="55"/>
      <c r="V661" s="55">
        <v>1</v>
      </c>
      <c r="W661" s="55"/>
      <c r="X661" s="55"/>
      <c r="Y661" s="55"/>
      <c r="Z661" s="56">
        <v>0.45</v>
      </c>
      <c r="AA661" s="242" t="s">
        <v>41</v>
      </c>
      <c r="AB661" s="242"/>
      <c r="AC661" s="55">
        <v>1</v>
      </c>
      <c r="AD661" s="446"/>
      <c r="AE661" s="55"/>
      <c r="AF661" s="55">
        <v>1</v>
      </c>
      <c r="AG661" s="55"/>
      <c r="AH661" s="55"/>
      <c r="AI661" s="55"/>
      <c r="AJ661" s="55"/>
      <c r="AK661" s="55"/>
      <c r="AL661" s="56">
        <v>0.45</v>
      </c>
      <c r="AM661" s="242" t="s">
        <v>41</v>
      </c>
      <c r="AN661" s="55">
        <v>1</v>
      </c>
      <c r="AO661" s="446"/>
      <c r="AP661" s="55"/>
      <c r="AQ661" s="55">
        <v>1</v>
      </c>
      <c r="AR661" s="55"/>
      <c r="AS661" s="55"/>
      <c r="AT661" s="55"/>
      <c r="AU661" s="55"/>
      <c r="AV661" s="55"/>
      <c r="AW661" s="56">
        <v>0.45</v>
      </c>
      <c r="AX661" s="242" t="s">
        <v>41</v>
      </c>
      <c r="AY661" s="55"/>
      <c r="AZ661" s="55">
        <v>1</v>
      </c>
      <c r="BA661" s="55"/>
      <c r="BB661" s="55">
        <v>1</v>
      </c>
      <c r="BC661" s="55"/>
      <c r="BD661" s="55"/>
      <c r="BE661" s="55"/>
      <c r="BF661" s="55"/>
      <c r="BG661" s="55"/>
      <c r="BH661" s="56">
        <v>0.45</v>
      </c>
      <c r="BI661" s="242" t="s">
        <v>41</v>
      </c>
      <c r="BJ661" s="577" t="s">
        <v>653</v>
      </c>
    </row>
    <row r="662" spans="1:62" s="16" customFormat="1" ht="22.5">
      <c r="A662" s="517"/>
      <c r="B662" s="590" t="s">
        <v>1</v>
      </c>
      <c r="C662" s="54" t="s">
        <v>1318</v>
      </c>
      <c r="D662" s="57" t="s">
        <v>395</v>
      </c>
      <c r="E662" s="57" t="s">
        <v>328</v>
      </c>
      <c r="F662" s="123" t="s">
        <v>654</v>
      </c>
      <c r="G662" s="55"/>
      <c r="H662" s="55">
        <v>1</v>
      </c>
      <c r="I662" s="9"/>
      <c r="J662" s="242"/>
      <c r="K662" s="55">
        <v>1</v>
      </c>
      <c r="L662" s="55">
        <v>1</v>
      </c>
      <c r="M662" s="55"/>
      <c r="N662" s="55"/>
      <c r="O662" s="55"/>
      <c r="P662" s="55"/>
      <c r="Q662" s="56">
        <v>0</v>
      </c>
      <c r="R662" s="242" t="s">
        <v>532</v>
      </c>
      <c r="S662" s="55"/>
      <c r="T662" s="55"/>
      <c r="U662" s="55">
        <v>1</v>
      </c>
      <c r="V662" s="55"/>
      <c r="W662" s="55"/>
      <c r="X662" s="55"/>
      <c r="Y662" s="55"/>
      <c r="Z662" s="56">
        <v>0</v>
      </c>
      <c r="AA662" s="242" t="s">
        <v>532</v>
      </c>
      <c r="AB662" s="242"/>
      <c r="AC662" s="55">
        <v>1</v>
      </c>
      <c r="AD662" s="446"/>
      <c r="AE662" s="55">
        <v>1</v>
      </c>
      <c r="AF662" s="55"/>
      <c r="AG662" s="55"/>
      <c r="AH662" s="55"/>
      <c r="AI662" s="55"/>
      <c r="AJ662" s="55"/>
      <c r="AK662" s="55"/>
      <c r="AL662" s="56">
        <v>0</v>
      </c>
      <c r="AM662" s="242" t="s">
        <v>532</v>
      </c>
      <c r="AN662" s="55">
        <v>1</v>
      </c>
      <c r="AO662" s="446"/>
      <c r="AP662" s="55">
        <v>1</v>
      </c>
      <c r="AQ662" s="55"/>
      <c r="AR662" s="55"/>
      <c r="AS662" s="55"/>
      <c r="AT662" s="55"/>
      <c r="AU662" s="55"/>
      <c r="AV662" s="55"/>
      <c r="AW662" s="56">
        <v>0</v>
      </c>
      <c r="AX662" s="242" t="s">
        <v>532</v>
      </c>
      <c r="AY662" s="55"/>
      <c r="AZ662" s="55">
        <v>1</v>
      </c>
      <c r="BA662" s="55">
        <v>1</v>
      </c>
      <c r="BB662" s="55"/>
      <c r="BC662" s="55"/>
      <c r="BD662" s="55"/>
      <c r="BE662" s="55"/>
      <c r="BF662" s="55"/>
      <c r="BG662" s="55"/>
      <c r="BH662" s="56">
        <v>0</v>
      </c>
      <c r="BI662" s="242" t="s">
        <v>532</v>
      </c>
      <c r="BJ662" s="490" t="s">
        <v>702</v>
      </c>
    </row>
    <row r="663" spans="1:62" s="16" customFormat="1" ht="22.5">
      <c r="A663" s="517"/>
      <c r="B663" s="590" t="s">
        <v>1</v>
      </c>
      <c r="C663" s="262" t="s">
        <v>609</v>
      </c>
      <c r="D663" s="57" t="s">
        <v>395</v>
      </c>
      <c r="E663" s="57" t="s">
        <v>328</v>
      </c>
      <c r="F663" s="123" t="s">
        <v>654</v>
      </c>
      <c r="G663" s="55"/>
      <c r="H663" s="55">
        <v>1</v>
      </c>
      <c r="I663" s="9"/>
      <c r="J663" s="242"/>
      <c r="K663" s="55">
        <v>1</v>
      </c>
      <c r="L663" s="55">
        <v>1</v>
      </c>
      <c r="M663" s="55"/>
      <c r="N663" s="55"/>
      <c r="O663" s="55"/>
      <c r="P663" s="55"/>
      <c r="Q663" s="56">
        <v>0</v>
      </c>
      <c r="R663" s="242" t="s">
        <v>532</v>
      </c>
      <c r="S663" s="55"/>
      <c r="T663" s="55"/>
      <c r="U663" s="55">
        <v>1</v>
      </c>
      <c r="V663" s="55"/>
      <c r="W663" s="55"/>
      <c r="X663" s="55"/>
      <c r="Y663" s="55"/>
      <c r="Z663" s="56">
        <v>0</v>
      </c>
      <c r="AA663" s="242" t="s">
        <v>532</v>
      </c>
      <c r="AB663" s="242"/>
      <c r="AC663" s="55">
        <v>1</v>
      </c>
      <c r="AD663" s="446"/>
      <c r="AE663" s="55">
        <v>1</v>
      </c>
      <c r="AF663" s="55"/>
      <c r="AG663" s="55"/>
      <c r="AH663" s="55"/>
      <c r="AI663" s="55"/>
      <c r="AJ663" s="55"/>
      <c r="AK663" s="55"/>
      <c r="AL663" s="56">
        <v>0</v>
      </c>
      <c r="AM663" s="242" t="s">
        <v>532</v>
      </c>
      <c r="AN663" s="55">
        <v>1</v>
      </c>
      <c r="AO663" s="446"/>
      <c r="AP663" s="55">
        <v>1</v>
      </c>
      <c r="AQ663" s="55"/>
      <c r="AR663" s="55"/>
      <c r="AS663" s="55"/>
      <c r="AT663" s="55"/>
      <c r="AU663" s="55"/>
      <c r="AV663" s="55"/>
      <c r="AW663" s="56">
        <v>0</v>
      </c>
      <c r="AX663" s="242" t="s">
        <v>532</v>
      </c>
      <c r="AY663" s="55"/>
      <c r="AZ663" s="55">
        <v>1</v>
      </c>
      <c r="BA663" s="55">
        <v>1</v>
      </c>
      <c r="BB663" s="55"/>
      <c r="BC663" s="55"/>
      <c r="BD663" s="55"/>
      <c r="BE663" s="55"/>
      <c r="BF663" s="55"/>
      <c r="BG663" s="55"/>
      <c r="BH663" s="56">
        <v>0</v>
      </c>
      <c r="BI663" s="242" t="s">
        <v>532</v>
      </c>
      <c r="BJ663" s="490"/>
    </row>
    <row r="664" spans="1:62" s="16" customFormat="1" ht="22.5" hidden="1">
      <c r="A664" s="517"/>
      <c r="B664" s="590" t="s">
        <v>1</v>
      </c>
      <c r="C664" s="262" t="s">
        <v>1129</v>
      </c>
      <c r="D664" s="57" t="s">
        <v>395</v>
      </c>
      <c r="E664" s="57" t="s">
        <v>328</v>
      </c>
      <c r="F664" s="123" t="s">
        <v>654</v>
      </c>
      <c r="G664" s="55"/>
      <c r="H664" s="55">
        <v>1</v>
      </c>
      <c r="I664" s="9"/>
      <c r="J664" s="242"/>
      <c r="K664" s="55">
        <v>1</v>
      </c>
      <c r="L664" s="55">
        <v>1</v>
      </c>
      <c r="M664" s="55"/>
      <c r="N664" s="55"/>
      <c r="O664" s="55"/>
      <c r="P664" s="55"/>
      <c r="Q664" s="56">
        <v>0</v>
      </c>
      <c r="R664" s="242" t="s">
        <v>532</v>
      </c>
      <c r="S664" s="55"/>
      <c r="T664" s="55"/>
      <c r="U664" s="55">
        <v>1</v>
      </c>
      <c r="V664" s="55"/>
      <c r="W664" s="55"/>
      <c r="X664" s="55"/>
      <c r="Y664" s="55"/>
      <c r="Z664" s="56">
        <v>0</v>
      </c>
      <c r="AA664" s="242" t="s">
        <v>532</v>
      </c>
      <c r="AB664" s="242"/>
      <c r="AC664" s="55">
        <v>1</v>
      </c>
      <c r="AD664" s="446"/>
      <c r="AE664" s="55"/>
      <c r="AF664" s="55"/>
      <c r="AG664" s="55">
        <v>1</v>
      </c>
      <c r="AH664" s="55"/>
      <c r="AI664" s="55"/>
      <c r="AJ664" s="55"/>
      <c r="AK664" s="55"/>
      <c r="AL664" s="56">
        <v>1</v>
      </c>
      <c r="AM664" s="242" t="s">
        <v>668</v>
      </c>
      <c r="AN664" s="55">
        <v>1</v>
      </c>
      <c r="AO664" s="446"/>
      <c r="AP664" s="55"/>
      <c r="AQ664" s="55"/>
      <c r="AR664" s="55">
        <v>1</v>
      </c>
      <c r="AS664" s="55"/>
      <c r="AT664" s="55"/>
      <c r="AU664" s="55"/>
      <c r="AV664" s="55"/>
      <c r="AW664" s="56">
        <v>1</v>
      </c>
      <c r="AX664" s="242" t="s">
        <v>668</v>
      </c>
      <c r="AY664" s="55"/>
      <c r="AZ664" s="55"/>
      <c r="BA664" s="55"/>
      <c r="BB664" s="55"/>
      <c r="BC664" s="55"/>
      <c r="BD664" s="55"/>
      <c r="BE664" s="55"/>
      <c r="BF664" s="55"/>
      <c r="BG664" s="55"/>
      <c r="BH664" s="56">
        <v>1</v>
      </c>
      <c r="BI664" s="242" t="s">
        <v>668</v>
      </c>
      <c r="BJ664" s="490"/>
    </row>
    <row r="665" spans="1:62" s="16" customFormat="1" ht="22.5">
      <c r="A665" s="517"/>
      <c r="B665" s="590" t="s">
        <v>1</v>
      </c>
      <c r="C665" s="262" t="s">
        <v>610</v>
      </c>
      <c r="D665" s="57" t="s">
        <v>395</v>
      </c>
      <c r="E665" s="57" t="s">
        <v>328</v>
      </c>
      <c r="F665" s="123" t="s">
        <v>654</v>
      </c>
      <c r="G665" s="55"/>
      <c r="H665" s="55">
        <v>1</v>
      </c>
      <c r="I665" s="9"/>
      <c r="J665" s="242"/>
      <c r="K665" s="55">
        <v>1</v>
      </c>
      <c r="L665" s="55"/>
      <c r="M665" s="55">
        <v>1</v>
      </c>
      <c r="N665" s="55"/>
      <c r="O665" s="55"/>
      <c r="P665" s="55"/>
      <c r="Q665" s="56">
        <v>0.45</v>
      </c>
      <c r="R665" s="242" t="s">
        <v>41</v>
      </c>
      <c r="S665" s="55"/>
      <c r="T665" s="55"/>
      <c r="U665" s="55"/>
      <c r="V665" s="55">
        <v>1</v>
      </c>
      <c r="W665" s="55"/>
      <c r="X665" s="55"/>
      <c r="Y665" s="55"/>
      <c r="Z665" s="56">
        <v>0.45</v>
      </c>
      <c r="AA665" s="242" t="s">
        <v>41</v>
      </c>
      <c r="AB665" s="242"/>
      <c r="AC665" s="55">
        <v>1</v>
      </c>
      <c r="AD665" s="446"/>
      <c r="AE665" s="55"/>
      <c r="AF665" s="55">
        <v>1</v>
      </c>
      <c r="AG665" s="55"/>
      <c r="AH665" s="55"/>
      <c r="AI665" s="55"/>
      <c r="AJ665" s="55"/>
      <c r="AK665" s="55"/>
      <c r="AL665" s="56">
        <v>0.45</v>
      </c>
      <c r="AM665" s="242" t="s">
        <v>41</v>
      </c>
      <c r="AN665" s="55">
        <v>1</v>
      </c>
      <c r="AO665" s="446"/>
      <c r="AP665" s="55"/>
      <c r="AQ665" s="55">
        <v>1</v>
      </c>
      <c r="AR665" s="55"/>
      <c r="AS665" s="55"/>
      <c r="AT665" s="55"/>
      <c r="AU665" s="55"/>
      <c r="AV665" s="55"/>
      <c r="AW665" s="56">
        <v>0.45</v>
      </c>
      <c r="AX665" s="242" t="s">
        <v>41</v>
      </c>
      <c r="AY665" s="55"/>
      <c r="AZ665" s="55">
        <v>1</v>
      </c>
      <c r="BA665" s="55"/>
      <c r="BB665" s="55">
        <v>1</v>
      </c>
      <c r="BC665" s="55"/>
      <c r="BD665" s="55"/>
      <c r="BE665" s="55"/>
      <c r="BF665" s="55"/>
      <c r="BG665" s="55"/>
      <c r="BH665" s="56">
        <v>0.45</v>
      </c>
      <c r="BI665" s="242" t="s">
        <v>41</v>
      </c>
      <c r="BJ665" s="490"/>
    </row>
    <row r="666" spans="1:62" s="16" customFormat="1" ht="22.5">
      <c r="A666" s="517"/>
      <c r="B666" s="590" t="s">
        <v>1</v>
      </c>
      <c r="C666" s="262" t="s">
        <v>611</v>
      </c>
      <c r="D666" s="57" t="s">
        <v>395</v>
      </c>
      <c r="E666" s="57" t="s">
        <v>328</v>
      </c>
      <c r="F666" s="123" t="s">
        <v>654</v>
      </c>
      <c r="G666" s="55"/>
      <c r="H666" s="55">
        <v>1</v>
      </c>
      <c r="I666" s="9"/>
      <c r="J666" s="242"/>
      <c r="K666" s="55">
        <v>1</v>
      </c>
      <c r="L666" s="55">
        <v>1</v>
      </c>
      <c r="M666" s="55"/>
      <c r="N666" s="55"/>
      <c r="O666" s="55"/>
      <c r="P666" s="55"/>
      <c r="Q666" s="56">
        <v>0</v>
      </c>
      <c r="R666" s="242" t="s">
        <v>532</v>
      </c>
      <c r="S666" s="55"/>
      <c r="T666" s="55"/>
      <c r="U666" s="55">
        <v>1</v>
      </c>
      <c r="V666" s="55"/>
      <c r="W666" s="55"/>
      <c r="X666" s="55"/>
      <c r="Y666" s="55"/>
      <c r="Z666" s="56">
        <v>0</v>
      </c>
      <c r="AA666" s="242" t="s">
        <v>532</v>
      </c>
      <c r="AB666" s="242"/>
      <c r="AC666" s="55">
        <v>1</v>
      </c>
      <c r="AD666" s="446"/>
      <c r="AE666" s="55">
        <v>1</v>
      </c>
      <c r="AF666" s="55"/>
      <c r="AG666" s="55"/>
      <c r="AH666" s="55"/>
      <c r="AI666" s="55"/>
      <c r="AJ666" s="55"/>
      <c r="AK666" s="55"/>
      <c r="AL666" s="56">
        <v>0</v>
      </c>
      <c r="AM666" s="242" t="s">
        <v>532</v>
      </c>
      <c r="AN666" s="55">
        <v>1</v>
      </c>
      <c r="AO666" s="446"/>
      <c r="AP666" s="55">
        <v>1</v>
      </c>
      <c r="AQ666" s="55"/>
      <c r="AR666" s="55"/>
      <c r="AS666" s="55"/>
      <c r="AT666" s="55"/>
      <c r="AU666" s="55"/>
      <c r="AV666" s="55"/>
      <c r="AW666" s="56">
        <v>0</v>
      </c>
      <c r="AX666" s="242" t="s">
        <v>532</v>
      </c>
      <c r="AY666" s="55"/>
      <c r="AZ666" s="55">
        <v>1</v>
      </c>
      <c r="BA666" s="55">
        <v>1</v>
      </c>
      <c r="BB666" s="55"/>
      <c r="BC666" s="55"/>
      <c r="BD666" s="55"/>
      <c r="BE666" s="55"/>
      <c r="BF666" s="55"/>
      <c r="BG666" s="55"/>
      <c r="BH666" s="56">
        <v>0</v>
      </c>
      <c r="BI666" s="242" t="s">
        <v>532</v>
      </c>
      <c r="BJ666" s="490" t="s">
        <v>1136</v>
      </c>
    </row>
    <row r="667" spans="1:62" s="16" customFormat="1" ht="22.5">
      <c r="A667" s="517"/>
      <c r="B667" s="590" t="s">
        <v>1</v>
      </c>
      <c r="C667" s="262" t="s">
        <v>612</v>
      </c>
      <c r="D667" s="57" t="s">
        <v>395</v>
      </c>
      <c r="E667" s="57" t="s">
        <v>328</v>
      </c>
      <c r="F667" s="123" t="s">
        <v>654</v>
      </c>
      <c r="G667" s="55"/>
      <c r="H667" s="55">
        <v>1</v>
      </c>
      <c r="I667" s="9"/>
      <c r="J667" s="242"/>
      <c r="K667" s="55">
        <v>1</v>
      </c>
      <c r="L667" s="55">
        <v>1</v>
      </c>
      <c r="M667" s="55"/>
      <c r="N667" s="55"/>
      <c r="O667" s="55"/>
      <c r="P667" s="55"/>
      <c r="Q667" s="56">
        <v>0</v>
      </c>
      <c r="R667" s="242" t="s">
        <v>532</v>
      </c>
      <c r="S667" s="55"/>
      <c r="T667" s="55"/>
      <c r="U667" s="55">
        <v>1</v>
      </c>
      <c r="V667" s="55"/>
      <c r="W667" s="55"/>
      <c r="X667" s="55"/>
      <c r="Y667" s="55"/>
      <c r="Z667" s="56">
        <v>0</v>
      </c>
      <c r="AA667" s="242" t="s">
        <v>532</v>
      </c>
      <c r="AB667" s="242"/>
      <c r="AC667" s="55">
        <v>1</v>
      </c>
      <c r="AD667" s="446"/>
      <c r="AE667" s="55">
        <v>1</v>
      </c>
      <c r="AF667" s="55"/>
      <c r="AG667" s="55"/>
      <c r="AH667" s="55"/>
      <c r="AI667" s="55"/>
      <c r="AJ667" s="55"/>
      <c r="AK667" s="55"/>
      <c r="AL667" s="56">
        <v>0</v>
      </c>
      <c r="AM667" s="242" t="s">
        <v>532</v>
      </c>
      <c r="AN667" s="55">
        <v>1</v>
      </c>
      <c r="AO667" s="446"/>
      <c r="AP667" s="55">
        <v>1</v>
      </c>
      <c r="AQ667" s="55"/>
      <c r="AR667" s="55"/>
      <c r="AS667" s="55"/>
      <c r="AT667" s="55"/>
      <c r="AU667" s="55"/>
      <c r="AV667" s="55"/>
      <c r="AW667" s="56">
        <v>0</v>
      </c>
      <c r="AX667" s="242" t="s">
        <v>532</v>
      </c>
      <c r="AY667" s="55"/>
      <c r="AZ667" s="55">
        <v>1</v>
      </c>
      <c r="BA667" s="55"/>
      <c r="BB667" s="615">
        <v>1</v>
      </c>
      <c r="BC667" s="55"/>
      <c r="BD667" s="55"/>
      <c r="BE667" s="55"/>
      <c r="BF667" s="55"/>
      <c r="BG667" s="55"/>
      <c r="BH667" s="614">
        <v>0</v>
      </c>
      <c r="BI667" s="242" t="s">
        <v>41</v>
      </c>
      <c r="BJ667" s="490"/>
    </row>
    <row r="668" spans="1:62" s="16" customFormat="1" ht="22.5">
      <c r="A668" s="517"/>
      <c r="B668" s="590" t="s">
        <v>1</v>
      </c>
      <c r="C668" s="54" t="s">
        <v>613</v>
      </c>
      <c r="D668" s="57" t="s">
        <v>395</v>
      </c>
      <c r="E668" s="57" t="s">
        <v>328</v>
      </c>
      <c r="F668" s="123" t="s">
        <v>654</v>
      </c>
      <c r="G668" s="55"/>
      <c r="H668" s="55">
        <v>1</v>
      </c>
      <c r="I668" s="9"/>
      <c r="J668" s="242"/>
      <c r="K668" s="55">
        <v>1</v>
      </c>
      <c r="L668" s="55">
        <v>1</v>
      </c>
      <c r="M668" s="55"/>
      <c r="N668" s="55"/>
      <c r="O668" s="55"/>
      <c r="P668" s="55"/>
      <c r="Q668" s="56">
        <v>0</v>
      </c>
      <c r="R668" s="242" t="s">
        <v>532</v>
      </c>
      <c r="S668" s="55"/>
      <c r="T668" s="55"/>
      <c r="U668" s="55">
        <v>1</v>
      </c>
      <c r="V668" s="55"/>
      <c r="W668" s="55"/>
      <c r="X668" s="55"/>
      <c r="Y668" s="55"/>
      <c r="Z668" s="56">
        <v>0</v>
      </c>
      <c r="AA668" s="242" t="s">
        <v>532</v>
      </c>
      <c r="AB668" s="242"/>
      <c r="AC668" s="55">
        <v>1</v>
      </c>
      <c r="AD668" s="446"/>
      <c r="AE668" s="55">
        <v>1</v>
      </c>
      <c r="AF668" s="55"/>
      <c r="AG668" s="55"/>
      <c r="AH668" s="55"/>
      <c r="AI668" s="55"/>
      <c r="AJ668" s="55"/>
      <c r="AK668" s="55"/>
      <c r="AL668" s="56">
        <v>0</v>
      </c>
      <c r="AM668" s="242" t="s">
        <v>532</v>
      </c>
      <c r="AN668" s="55">
        <v>1</v>
      </c>
      <c r="AO668" s="446"/>
      <c r="AP668" s="55"/>
      <c r="AQ668" s="55">
        <v>1</v>
      </c>
      <c r="AR668" s="55"/>
      <c r="AS668" s="55"/>
      <c r="AT668" s="55"/>
      <c r="AU668" s="55"/>
      <c r="AV668" s="55"/>
      <c r="AW668" s="56">
        <v>0.45</v>
      </c>
      <c r="AX668" s="242" t="s">
        <v>41</v>
      </c>
      <c r="AY668" s="55"/>
      <c r="AZ668" s="55">
        <v>1</v>
      </c>
      <c r="BA668" s="55"/>
      <c r="BB668" s="55">
        <v>1</v>
      </c>
      <c r="BC668" s="55"/>
      <c r="BD668" s="55"/>
      <c r="BE668" s="55"/>
      <c r="BF668" s="55"/>
      <c r="BG668" s="55"/>
      <c r="BH668" s="56">
        <v>0.45</v>
      </c>
      <c r="BI668" s="242" t="s">
        <v>41</v>
      </c>
      <c r="BJ668" s="490"/>
    </row>
    <row r="669" spans="1:62" s="16" customFormat="1" ht="22.5">
      <c r="A669" s="517"/>
      <c r="B669" s="590" t="s">
        <v>1</v>
      </c>
      <c r="C669" s="262" t="s">
        <v>397</v>
      </c>
      <c r="D669" s="57" t="s">
        <v>395</v>
      </c>
      <c r="E669" s="57" t="s">
        <v>328</v>
      </c>
      <c r="F669" s="123" t="s">
        <v>655</v>
      </c>
      <c r="G669" s="55"/>
      <c r="H669" s="55">
        <v>1</v>
      </c>
      <c r="I669" s="9"/>
      <c r="J669" s="242" t="s">
        <v>396</v>
      </c>
      <c r="K669" s="55">
        <v>1</v>
      </c>
      <c r="L669" s="55">
        <v>1</v>
      </c>
      <c r="M669" s="55"/>
      <c r="N669" s="55"/>
      <c r="O669" s="55"/>
      <c r="P669" s="55"/>
      <c r="Q669" s="56">
        <v>0</v>
      </c>
      <c r="R669" s="242" t="s">
        <v>532</v>
      </c>
      <c r="S669" s="55"/>
      <c r="T669" s="55"/>
      <c r="U669" s="55">
        <v>1</v>
      </c>
      <c r="V669" s="55"/>
      <c r="W669" s="55"/>
      <c r="X669" s="55"/>
      <c r="Y669" s="55"/>
      <c r="Z669" s="56">
        <v>0</v>
      </c>
      <c r="AA669" s="242" t="s">
        <v>532</v>
      </c>
      <c r="AB669" s="242"/>
      <c r="AC669" s="55">
        <v>1</v>
      </c>
      <c r="AD669" s="446"/>
      <c r="AE669" s="55">
        <v>1</v>
      </c>
      <c r="AF669" s="55"/>
      <c r="AG669" s="55"/>
      <c r="AH669" s="55"/>
      <c r="AI669" s="55"/>
      <c r="AJ669" s="55"/>
      <c r="AK669" s="55"/>
      <c r="AL669" s="56">
        <v>0</v>
      </c>
      <c r="AM669" s="242" t="s">
        <v>532</v>
      </c>
      <c r="AN669" s="55">
        <v>1</v>
      </c>
      <c r="AO669" s="446"/>
      <c r="AP669" s="55">
        <v>1</v>
      </c>
      <c r="AQ669" s="55"/>
      <c r="AR669" s="55"/>
      <c r="AS669" s="55"/>
      <c r="AT669" s="55"/>
      <c r="AU669" s="55"/>
      <c r="AV669" s="55"/>
      <c r="AW669" s="56">
        <v>0</v>
      </c>
      <c r="AX669" s="242" t="s">
        <v>532</v>
      </c>
      <c r="AY669" s="55"/>
      <c r="AZ669" s="55">
        <v>1</v>
      </c>
      <c r="BA669" s="55">
        <v>1</v>
      </c>
      <c r="BB669" s="55"/>
      <c r="BC669" s="55"/>
      <c r="BD669" s="55"/>
      <c r="BE669" s="55"/>
      <c r="BF669" s="55"/>
      <c r="BG669" s="55"/>
      <c r="BH669" s="56">
        <v>0</v>
      </c>
      <c r="BI669" s="242" t="s">
        <v>532</v>
      </c>
      <c r="BJ669" s="490"/>
    </row>
    <row r="670" spans="1:62" s="16" customFormat="1" ht="22.5">
      <c r="A670" s="517"/>
      <c r="B670" s="590" t="s">
        <v>1</v>
      </c>
      <c r="C670" s="262" t="s">
        <v>398</v>
      </c>
      <c r="D670" s="57" t="s">
        <v>395</v>
      </c>
      <c r="E670" s="57" t="s">
        <v>328</v>
      </c>
      <c r="F670" s="123" t="s">
        <v>655</v>
      </c>
      <c r="G670" s="55"/>
      <c r="H670" s="55">
        <v>1</v>
      </c>
      <c r="I670" s="9"/>
      <c r="J670" s="242" t="s">
        <v>396</v>
      </c>
      <c r="K670" s="55">
        <v>1</v>
      </c>
      <c r="L670" s="55"/>
      <c r="M670" s="55">
        <v>1</v>
      </c>
      <c r="N670" s="55"/>
      <c r="O670" s="55"/>
      <c r="P670" s="55"/>
      <c r="Q670" s="56">
        <v>0.45</v>
      </c>
      <c r="R670" s="242" t="s">
        <v>41</v>
      </c>
      <c r="S670" s="55"/>
      <c r="T670" s="55"/>
      <c r="U670" s="55"/>
      <c r="V670" s="55">
        <v>1</v>
      </c>
      <c r="W670" s="55"/>
      <c r="X670" s="55"/>
      <c r="Y670" s="55"/>
      <c r="Z670" s="56">
        <v>0.45</v>
      </c>
      <c r="AA670" s="242" t="s">
        <v>41</v>
      </c>
      <c r="AB670" s="242"/>
      <c r="AC670" s="55">
        <v>1</v>
      </c>
      <c r="AD670" s="446"/>
      <c r="AE670" s="55"/>
      <c r="AF670" s="55">
        <v>1</v>
      </c>
      <c r="AG670" s="55"/>
      <c r="AH670" s="55"/>
      <c r="AI670" s="55"/>
      <c r="AJ670" s="55"/>
      <c r="AK670" s="55"/>
      <c r="AL670" s="56">
        <v>0.45</v>
      </c>
      <c r="AM670" s="242" t="s">
        <v>41</v>
      </c>
      <c r="AN670" s="55">
        <v>1</v>
      </c>
      <c r="AO670" s="446"/>
      <c r="AP670" s="55"/>
      <c r="AQ670" s="55">
        <v>1</v>
      </c>
      <c r="AR670" s="55"/>
      <c r="AS670" s="55"/>
      <c r="AT670" s="55"/>
      <c r="AU670" s="55"/>
      <c r="AV670" s="55"/>
      <c r="AW670" s="56">
        <v>0.45</v>
      </c>
      <c r="AX670" s="242" t="s">
        <v>41</v>
      </c>
      <c r="AY670" s="55"/>
      <c r="AZ670" s="55">
        <v>1</v>
      </c>
      <c r="BA670" s="55"/>
      <c r="BB670" s="55">
        <v>1</v>
      </c>
      <c r="BC670" s="55"/>
      <c r="BD670" s="55"/>
      <c r="BE670" s="55"/>
      <c r="BF670" s="55"/>
      <c r="BG670" s="55"/>
      <c r="BH670" s="56">
        <v>0.45</v>
      </c>
      <c r="BI670" s="242" t="s">
        <v>41</v>
      </c>
      <c r="BJ670" s="490"/>
    </row>
    <row r="671" spans="1:62" s="16" customFormat="1" ht="22.5" hidden="1">
      <c r="A671" s="517"/>
      <c r="B671" s="590" t="s">
        <v>1</v>
      </c>
      <c r="C671" s="262" t="s">
        <v>399</v>
      </c>
      <c r="D671" s="57" t="s">
        <v>395</v>
      </c>
      <c r="E671" s="57" t="s">
        <v>328</v>
      </c>
      <c r="F671" s="123" t="s">
        <v>655</v>
      </c>
      <c r="G671" s="55"/>
      <c r="H671" s="55">
        <v>1</v>
      </c>
      <c r="I671" s="9"/>
      <c r="J671" s="242" t="s">
        <v>396</v>
      </c>
      <c r="K671" s="55">
        <v>1</v>
      </c>
      <c r="L671" s="55">
        <v>1</v>
      </c>
      <c r="M671" s="55"/>
      <c r="N671" s="55"/>
      <c r="O671" s="55"/>
      <c r="P671" s="55"/>
      <c r="Q671" s="56">
        <v>0</v>
      </c>
      <c r="R671" s="242" t="s">
        <v>532</v>
      </c>
      <c r="S671" s="55"/>
      <c r="T671" s="55"/>
      <c r="U671" s="55">
        <v>1</v>
      </c>
      <c r="V671" s="55"/>
      <c r="W671" s="55"/>
      <c r="X671" s="55"/>
      <c r="Y671" s="55"/>
      <c r="Z671" s="56">
        <v>0</v>
      </c>
      <c r="AA671" s="242" t="s">
        <v>532</v>
      </c>
      <c r="AB671" s="242"/>
      <c r="AC671" s="55">
        <v>1</v>
      </c>
      <c r="AD671" s="446"/>
      <c r="AE671" s="55"/>
      <c r="AF671" s="55"/>
      <c r="AG671" s="55">
        <v>1</v>
      </c>
      <c r="AH671" s="55"/>
      <c r="AI671" s="55"/>
      <c r="AJ671" s="55"/>
      <c r="AK671" s="55"/>
      <c r="AL671" s="56">
        <v>1</v>
      </c>
      <c r="AM671" s="242" t="s">
        <v>668</v>
      </c>
      <c r="AN671" s="55">
        <v>1</v>
      </c>
      <c r="AO671" s="446"/>
      <c r="AP671" s="55"/>
      <c r="AQ671" s="55"/>
      <c r="AR671" s="55">
        <v>1</v>
      </c>
      <c r="AS671" s="55"/>
      <c r="AT671" s="55"/>
      <c r="AU671" s="55"/>
      <c r="AV671" s="55"/>
      <c r="AW671" s="56">
        <v>1</v>
      </c>
      <c r="AX671" s="242" t="s">
        <v>668</v>
      </c>
      <c r="AY671" s="55"/>
      <c r="AZ671" s="55"/>
      <c r="BA671" s="55"/>
      <c r="BB671" s="55"/>
      <c r="BC671" s="55"/>
      <c r="BD671" s="55"/>
      <c r="BE671" s="55"/>
      <c r="BF671" s="55"/>
      <c r="BG671" s="55"/>
      <c r="BH671" s="56">
        <v>1</v>
      </c>
      <c r="BI671" s="242" t="s">
        <v>668</v>
      </c>
      <c r="BJ671" s="490"/>
    </row>
    <row r="672" spans="1:62" s="16" customFormat="1" ht="23.25" customHeight="1">
      <c r="A672" s="517"/>
      <c r="B672" s="590" t="s">
        <v>1</v>
      </c>
      <c r="C672" s="54" t="s">
        <v>400</v>
      </c>
      <c r="D672" s="57" t="s">
        <v>395</v>
      </c>
      <c r="E672" s="57" t="s">
        <v>328</v>
      </c>
      <c r="F672" s="123" t="s">
        <v>655</v>
      </c>
      <c r="G672" s="55"/>
      <c r="H672" s="55">
        <v>1</v>
      </c>
      <c r="I672" s="9"/>
      <c r="J672" s="242" t="s">
        <v>396</v>
      </c>
      <c r="K672" s="55">
        <v>1</v>
      </c>
      <c r="L672" s="55"/>
      <c r="M672" s="55">
        <v>1</v>
      </c>
      <c r="N672" s="55"/>
      <c r="O672" s="55"/>
      <c r="P672" s="55"/>
      <c r="Q672" s="56">
        <v>0.45</v>
      </c>
      <c r="R672" s="242" t="s">
        <v>41</v>
      </c>
      <c r="S672" s="55"/>
      <c r="T672" s="55"/>
      <c r="U672" s="55"/>
      <c r="V672" s="55">
        <v>1</v>
      </c>
      <c r="W672" s="55"/>
      <c r="X672" s="55"/>
      <c r="Y672" s="55"/>
      <c r="Z672" s="56">
        <v>0.45</v>
      </c>
      <c r="AA672" s="242" t="s">
        <v>41</v>
      </c>
      <c r="AB672" s="242"/>
      <c r="AC672" s="55">
        <v>1</v>
      </c>
      <c r="AD672" s="446"/>
      <c r="AE672" s="55"/>
      <c r="AF672" s="55">
        <v>1</v>
      </c>
      <c r="AG672" s="55"/>
      <c r="AH672" s="55"/>
      <c r="AI672" s="55"/>
      <c r="AJ672" s="55"/>
      <c r="AK672" s="55"/>
      <c r="AL672" s="56">
        <v>0.45</v>
      </c>
      <c r="AM672" s="242" t="s">
        <v>41</v>
      </c>
      <c r="AN672" s="55">
        <v>1</v>
      </c>
      <c r="AO672" s="446"/>
      <c r="AP672" s="55"/>
      <c r="AQ672" s="55">
        <v>1</v>
      </c>
      <c r="AR672" s="55"/>
      <c r="AS672" s="55"/>
      <c r="AT672" s="55"/>
      <c r="AU672" s="55"/>
      <c r="AV672" s="55"/>
      <c r="AW672" s="56">
        <v>0.45</v>
      </c>
      <c r="AX672" s="242" t="s">
        <v>41</v>
      </c>
      <c r="AY672" s="55"/>
      <c r="AZ672" s="55">
        <v>1</v>
      </c>
      <c r="BA672" s="55"/>
      <c r="BB672" s="55">
        <v>1</v>
      </c>
      <c r="BC672" s="55"/>
      <c r="BD672" s="55"/>
      <c r="BE672" s="55"/>
      <c r="BF672" s="55"/>
      <c r="BG672" s="55"/>
      <c r="BH672" s="56">
        <v>0.45</v>
      </c>
      <c r="BI672" s="242" t="s">
        <v>41</v>
      </c>
      <c r="BJ672" s="490"/>
    </row>
    <row r="673" spans="1:62" s="16" customFormat="1" ht="22.5">
      <c r="A673" s="517"/>
      <c r="B673" s="590" t="s">
        <v>1</v>
      </c>
      <c r="C673" s="262" t="s">
        <v>401</v>
      </c>
      <c r="D673" s="57" t="s">
        <v>395</v>
      </c>
      <c r="E673" s="57" t="s">
        <v>328</v>
      </c>
      <c r="F673" s="123" t="s">
        <v>655</v>
      </c>
      <c r="G673" s="55"/>
      <c r="H673" s="55">
        <v>1</v>
      </c>
      <c r="I673" s="9"/>
      <c r="J673" s="242" t="s">
        <v>396</v>
      </c>
      <c r="K673" s="55">
        <v>1</v>
      </c>
      <c r="L673" s="55">
        <v>1</v>
      </c>
      <c r="M673" s="55"/>
      <c r="N673" s="55"/>
      <c r="O673" s="55"/>
      <c r="P673" s="55"/>
      <c r="Q673" s="56">
        <v>0</v>
      </c>
      <c r="R673" s="242" t="s">
        <v>532</v>
      </c>
      <c r="S673" s="55"/>
      <c r="T673" s="55"/>
      <c r="U673" s="55">
        <v>1</v>
      </c>
      <c r="V673" s="55"/>
      <c r="W673" s="55"/>
      <c r="X673" s="55"/>
      <c r="Y673" s="55"/>
      <c r="Z673" s="56">
        <v>0</v>
      </c>
      <c r="AA673" s="242" t="s">
        <v>532</v>
      </c>
      <c r="AB673" s="242"/>
      <c r="AC673" s="55">
        <v>1</v>
      </c>
      <c r="AD673" s="446"/>
      <c r="AE673" s="55">
        <v>1</v>
      </c>
      <c r="AF673" s="55"/>
      <c r="AG673" s="55"/>
      <c r="AH673" s="55"/>
      <c r="AI673" s="55"/>
      <c r="AJ673" s="55"/>
      <c r="AK673" s="55"/>
      <c r="AL673" s="56">
        <v>0</v>
      </c>
      <c r="AM673" s="242" t="s">
        <v>532</v>
      </c>
      <c r="AN673" s="55">
        <v>1</v>
      </c>
      <c r="AO673" s="446"/>
      <c r="AP673" s="55">
        <v>1</v>
      </c>
      <c r="AQ673" s="55"/>
      <c r="AR673" s="55"/>
      <c r="AS673" s="55"/>
      <c r="AT673" s="55"/>
      <c r="AU673" s="55"/>
      <c r="AV673" s="55"/>
      <c r="AW673" s="56">
        <v>0</v>
      </c>
      <c r="AX673" s="242" t="s">
        <v>532</v>
      </c>
      <c r="AY673" s="55"/>
      <c r="AZ673" s="55">
        <v>1</v>
      </c>
      <c r="BA673" s="55"/>
      <c r="BB673" s="615">
        <v>1</v>
      </c>
      <c r="BC673" s="55"/>
      <c r="BD673" s="55"/>
      <c r="BE673" s="55"/>
      <c r="BF673" s="55"/>
      <c r="BG673" s="55"/>
      <c r="BH673" s="614">
        <v>0</v>
      </c>
      <c r="BI673" s="242" t="s">
        <v>41</v>
      </c>
      <c r="BJ673" s="490" t="s">
        <v>1136</v>
      </c>
    </row>
    <row r="674" spans="1:62" s="16" customFormat="1" ht="45" hidden="1">
      <c r="A674" s="517"/>
      <c r="B674" s="590" t="s">
        <v>1</v>
      </c>
      <c r="C674" s="54" t="s">
        <v>402</v>
      </c>
      <c r="D674" s="57" t="s">
        <v>447</v>
      </c>
      <c r="E674" s="57" t="s">
        <v>328</v>
      </c>
      <c r="F674" s="123" t="s">
        <v>655</v>
      </c>
      <c r="G674" s="55"/>
      <c r="H674" s="55">
        <v>1</v>
      </c>
      <c r="I674" s="9"/>
      <c r="J674" s="242" t="s">
        <v>396</v>
      </c>
      <c r="K674" s="55">
        <v>1</v>
      </c>
      <c r="L674" s="55"/>
      <c r="M674" s="55"/>
      <c r="N674" s="55"/>
      <c r="O674" s="55">
        <v>1</v>
      </c>
      <c r="P674" s="55"/>
      <c r="Q674" s="56">
        <v>0</v>
      </c>
      <c r="R674" s="242" t="s">
        <v>396</v>
      </c>
      <c r="S674" s="55"/>
      <c r="T674" s="55"/>
      <c r="U674" s="55"/>
      <c r="V674" s="55"/>
      <c r="W674" s="55"/>
      <c r="X674" s="55">
        <v>1</v>
      </c>
      <c r="Y674" s="55"/>
      <c r="Z674" s="56">
        <v>0</v>
      </c>
      <c r="AA674" s="242" t="s">
        <v>396</v>
      </c>
      <c r="AB674" s="242"/>
      <c r="AC674" s="55">
        <v>1</v>
      </c>
      <c r="AD674" s="446"/>
      <c r="AE674" s="55"/>
      <c r="AF674" s="55"/>
      <c r="AG674" s="55"/>
      <c r="AH674" s="55">
        <v>1</v>
      </c>
      <c r="AI674" s="55"/>
      <c r="AJ674" s="55"/>
      <c r="AK674" s="55"/>
      <c r="AL674" s="56">
        <v>0</v>
      </c>
      <c r="AM674" s="242" t="s">
        <v>396</v>
      </c>
      <c r="AN674" s="55">
        <v>1</v>
      </c>
      <c r="AO674" s="446"/>
      <c r="AP674" s="55"/>
      <c r="AQ674" s="55"/>
      <c r="AR674" s="55">
        <v>1</v>
      </c>
      <c r="AS674" s="55"/>
      <c r="AT674" s="55"/>
      <c r="AU674" s="55"/>
      <c r="AV674" s="55"/>
      <c r="AW674" s="56">
        <v>1</v>
      </c>
      <c r="AX674" s="242" t="s">
        <v>668</v>
      </c>
      <c r="AY674" s="55"/>
      <c r="AZ674" s="55"/>
      <c r="BA674" s="55"/>
      <c r="BB674" s="55"/>
      <c r="BC674" s="55"/>
      <c r="BD674" s="55"/>
      <c r="BE674" s="55"/>
      <c r="BF674" s="55"/>
      <c r="BG674" s="55"/>
      <c r="BH674" s="56">
        <v>1</v>
      </c>
      <c r="BI674" s="242" t="s">
        <v>668</v>
      </c>
      <c r="BJ674" s="490"/>
    </row>
    <row r="675" spans="1:62" s="16" customFormat="1" ht="45">
      <c r="A675" s="517"/>
      <c r="B675" s="590" t="s">
        <v>1</v>
      </c>
      <c r="C675" s="262" t="s">
        <v>403</v>
      </c>
      <c r="D675" s="57" t="s">
        <v>447</v>
      </c>
      <c r="E675" s="57" t="s">
        <v>328</v>
      </c>
      <c r="F675" s="123" t="s">
        <v>655</v>
      </c>
      <c r="G675" s="55"/>
      <c r="H675" s="55">
        <v>1</v>
      </c>
      <c r="I675" s="9"/>
      <c r="J675" s="242" t="s">
        <v>396</v>
      </c>
      <c r="K675" s="55">
        <v>1</v>
      </c>
      <c r="L675" s="55"/>
      <c r="M675" s="55"/>
      <c r="N675" s="55"/>
      <c r="O675" s="55">
        <v>1</v>
      </c>
      <c r="P675" s="55"/>
      <c r="Q675" s="56">
        <v>0</v>
      </c>
      <c r="R675" s="242" t="s">
        <v>396</v>
      </c>
      <c r="S675" s="55"/>
      <c r="T675" s="55"/>
      <c r="U675" s="55"/>
      <c r="V675" s="55"/>
      <c r="W675" s="55"/>
      <c r="X675" s="55">
        <v>1</v>
      </c>
      <c r="Y675" s="55"/>
      <c r="Z675" s="56">
        <v>0</v>
      </c>
      <c r="AA675" s="242" t="s">
        <v>396</v>
      </c>
      <c r="AB675" s="242"/>
      <c r="AC675" s="55">
        <v>1</v>
      </c>
      <c r="AD675" s="446"/>
      <c r="AE675" s="55"/>
      <c r="AF675" s="55"/>
      <c r="AG675" s="55"/>
      <c r="AH675" s="55">
        <v>1</v>
      </c>
      <c r="AI675" s="55"/>
      <c r="AJ675" s="55"/>
      <c r="AK675" s="55"/>
      <c r="AL675" s="56">
        <v>0</v>
      </c>
      <c r="AM675" s="242" t="s">
        <v>396</v>
      </c>
      <c r="AN675" s="55">
        <v>1</v>
      </c>
      <c r="AO675" s="446"/>
      <c r="AP675" s="55"/>
      <c r="AQ675" s="55"/>
      <c r="AR675" s="55"/>
      <c r="AS675" s="55">
        <v>1</v>
      </c>
      <c r="AT675" s="55"/>
      <c r="AU675" s="55"/>
      <c r="AV675" s="55"/>
      <c r="AW675" s="56">
        <v>0</v>
      </c>
      <c r="AX675" s="242" t="s">
        <v>396</v>
      </c>
      <c r="AY675" s="55"/>
      <c r="AZ675" s="55">
        <v>1</v>
      </c>
      <c r="BA675" s="55"/>
      <c r="BB675" s="55"/>
      <c r="BC675" s="55"/>
      <c r="BD675" s="55">
        <v>1</v>
      </c>
      <c r="BE675" s="55"/>
      <c r="BF675" s="55"/>
      <c r="BG675" s="55"/>
      <c r="BH675" s="56">
        <v>0</v>
      </c>
      <c r="BI675" s="242" t="s">
        <v>396</v>
      </c>
      <c r="BJ675" s="490"/>
    </row>
    <row r="676" spans="1:62" s="16" customFormat="1" ht="45">
      <c r="A676" s="517"/>
      <c r="B676" s="590" t="s">
        <v>1</v>
      </c>
      <c r="C676" s="262" t="s">
        <v>404</v>
      </c>
      <c r="D676" s="57" t="s">
        <v>447</v>
      </c>
      <c r="E676" s="57" t="s">
        <v>328</v>
      </c>
      <c r="F676" s="123" t="s">
        <v>655</v>
      </c>
      <c r="G676" s="55"/>
      <c r="H676" s="55">
        <v>1</v>
      </c>
      <c r="I676" s="9"/>
      <c r="J676" s="242" t="s">
        <v>396</v>
      </c>
      <c r="K676" s="55">
        <v>1</v>
      </c>
      <c r="L676" s="55"/>
      <c r="M676" s="55"/>
      <c r="N676" s="55"/>
      <c r="O676" s="55">
        <v>1</v>
      </c>
      <c r="P676" s="55"/>
      <c r="Q676" s="56">
        <v>0</v>
      </c>
      <c r="R676" s="242" t="s">
        <v>396</v>
      </c>
      <c r="S676" s="55"/>
      <c r="T676" s="55"/>
      <c r="U676" s="55"/>
      <c r="V676" s="55"/>
      <c r="W676" s="55"/>
      <c r="X676" s="55">
        <v>1</v>
      </c>
      <c r="Y676" s="55"/>
      <c r="Z676" s="56">
        <v>0</v>
      </c>
      <c r="AA676" s="242" t="s">
        <v>396</v>
      </c>
      <c r="AB676" s="242"/>
      <c r="AC676" s="55">
        <v>1</v>
      </c>
      <c r="AD676" s="446"/>
      <c r="AE676" s="55"/>
      <c r="AF676" s="55"/>
      <c r="AG676" s="55"/>
      <c r="AH676" s="55">
        <v>1</v>
      </c>
      <c r="AI676" s="55"/>
      <c r="AJ676" s="55"/>
      <c r="AK676" s="55"/>
      <c r="AL676" s="56">
        <v>0</v>
      </c>
      <c r="AM676" s="242" t="s">
        <v>396</v>
      </c>
      <c r="AN676" s="55">
        <v>1</v>
      </c>
      <c r="AO676" s="446"/>
      <c r="AP676" s="55"/>
      <c r="AQ676" s="55"/>
      <c r="AR676" s="55"/>
      <c r="AS676" s="55">
        <v>1</v>
      </c>
      <c r="AT676" s="55"/>
      <c r="AU676" s="55"/>
      <c r="AV676" s="55"/>
      <c r="AW676" s="56">
        <v>0</v>
      </c>
      <c r="AX676" s="242" t="s">
        <v>396</v>
      </c>
      <c r="AY676" s="55"/>
      <c r="AZ676" s="55">
        <v>1</v>
      </c>
      <c r="BA676" s="55"/>
      <c r="BB676" s="55"/>
      <c r="BC676" s="55"/>
      <c r="BD676" s="55">
        <v>1</v>
      </c>
      <c r="BE676" s="55"/>
      <c r="BF676" s="55"/>
      <c r="BG676" s="55"/>
      <c r="BH676" s="56">
        <v>0</v>
      </c>
      <c r="BI676" s="242" t="s">
        <v>396</v>
      </c>
      <c r="BJ676" s="490"/>
    </row>
    <row r="677" spans="1:62" s="16" customFormat="1" ht="45">
      <c r="A677" s="517"/>
      <c r="B677" s="590" t="s">
        <v>1</v>
      </c>
      <c r="C677" s="54" t="s">
        <v>405</v>
      </c>
      <c r="D677" s="57" t="s">
        <v>447</v>
      </c>
      <c r="E677" s="57" t="s">
        <v>328</v>
      </c>
      <c r="F677" s="123" t="s">
        <v>655</v>
      </c>
      <c r="G677" s="55"/>
      <c r="H677" s="55">
        <v>1</v>
      </c>
      <c r="I677" s="9"/>
      <c r="J677" s="242" t="s">
        <v>396</v>
      </c>
      <c r="K677" s="55">
        <v>1</v>
      </c>
      <c r="L677" s="55"/>
      <c r="M677" s="55"/>
      <c r="N677" s="55"/>
      <c r="O677" s="55">
        <v>1</v>
      </c>
      <c r="P677" s="55"/>
      <c r="Q677" s="56">
        <v>0</v>
      </c>
      <c r="R677" s="242" t="s">
        <v>396</v>
      </c>
      <c r="S677" s="55"/>
      <c r="T677" s="55"/>
      <c r="U677" s="55"/>
      <c r="V677" s="55"/>
      <c r="W677" s="55"/>
      <c r="X677" s="55">
        <v>1</v>
      </c>
      <c r="Y677" s="55"/>
      <c r="Z677" s="56">
        <v>0</v>
      </c>
      <c r="AA677" s="242" t="s">
        <v>396</v>
      </c>
      <c r="AB677" s="242"/>
      <c r="AC677" s="55">
        <v>1</v>
      </c>
      <c r="AD677" s="446"/>
      <c r="AE677" s="55"/>
      <c r="AF677" s="55"/>
      <c r="AG677" s="55"/>
      <c r="AH677" s="55">
        <v>1</v>
      </c>
      <c r="AI677" s="55"/>
      <c r="AJ677" s="55"/>
      <c r="AK677" s="55"/>
      <c r="AL677" s="56">
        <v>0</v>
      </c>
      <c r="AM677" s="242" t="s">
        <v>396</v>
      </c>
      <c r="AN677" s="55">
        <v>1</v>
      </c>
      <c r="AO677" s="446"/>
      <c r="AP677" s="55"/>
      <c r="AQ677" s="55"/>
      <c r="AR677" s="55"/>
      <c r="AS677" s="55">
        <v>1</v>
      </c>
      <c r="AT677" s="55"/>
      <c r="AU677" s="55"/>
      <c r="AV677" s="55"/>
      <c r="AW677" s="56">
        <v>0</v>
      </c>
      <c r="AX677" s="242" t="s">
        <v>396</v>
      </c>
      <c r="AY677" s="55"/>
      <c r="AZ677" s="55">
        <v>1</v>
      </c>
      <c r="BA677" s="55"/>
      <c r="BB677" s="55"/>
      <c r="BC677" s="55"/>
      <c r="BD677" s="55">
        <v>1</v>
      </c>
      <c r="BE677" s="55"/>
      <c r="BF677" s="55"/>
      <c r="BG677" s="55"/>
      <c r="BH677" s="56">
        <v>0</v>
      </c>
      <c r="BI677" s="242" t="s">
        <v>396</v>
      </c>
      <c r="BJ677" s="490"/>
    </row>
    <row r="678" spans="1:62" s="16" customFormat="1" ht="45">
      <c r="A678" s="517"/>
      <c r="B678" s="590" t="s">
        <v>1</v>
      </c>
      <c r="C678" s="54" t="s">
        <v>406</v>
      </c>
      <c r="D678" s="57" t="s">
        <v>447</v>
      </c>
      <c r="E678" s="57" t="s">
        <v>328</v>
      </c>
      <c r="F678" s="123" t="s">
        <v>655</v>
      </c>
      <c r="G678" s="55"/>
      <c r="H678" s="55">
        <v>1</v>
      </c>
      <c r="I678" s="9"/>
      <c r="J678" s="242" t="s">
        <v>396</v>
      </c>
      <c r="K678" s="55">
        <v>1</v>
      </c>
      <c r="L678" s="55"/>
      <c r="M678" s="55"/>
      <c r="N678" s="55"/>
      <c r="O678" s="55">
        <v>1</v>
      </c>
      <c r="P678" s="55"/>
      <c r="Q678" s="56">
        <v>0</v>
      </c>
      <c r="R678" s="242" t="s">
        <v>396</v>
      </c>
      <c r="S678" s="55"/>
      <c r="T678" s="55"/>
      <c r="U678" s="55"/>
      <c r="V678" s="55"/>
      <c r="W678" s="55"/>
      <c r="X678" s="55">
        <v>1</v>
      </c>
      <c r="Y678" s="55"/>
      <c r="Z678" s="56">
        <v>0</v>
      </c>
      <c r="AA678" s="242" t="s">
        <v>396</v>
      </c>
      <c r="AB678" s="242"/>
      <c r="AC678" s="55">
        <v>1</v>
      </c>
      <c r="AD678" s="446"/>
      <c r="AE678" s="55"/>
      <c r="AF678" s="55"/>
      <c r="AG678" s="55"/>
      <c r="AH678" s="55">
        <v>1</v>
      </c>
      <c r="AI678" s="55"/>
      <c r="AJ678" s="55"/>
      <c r="AK678" s="55"/>
      <c r="AL678" s="56">
        <v>0</v>
      </c>
      <c r="AM678" s="242" t="s">
        <v>396</v>
      </c>
      <c r="AN678" s="55">
        <v>1</v>
      </c>
      <c r="AO678" s="446"/>
      <c r="AP678" s="55"/>
      <c r="AQ678" s="55"/>
      <c r="AR678" s="55"/>
      <c r="AS678" s="55">
        <v>1</v>
      </c>
      <c r="AT678" s="55"/>
      <c r="AU678" s="55"/>
      <c r="AV678" s="55"/>
      <c r="AW678" s="56">
        <v>0</v>
      </c>
      <c r="AX678" s="242" t="s">
        <v>396</v>
      </c>
      <c r="AY678" s="55"/>
      <c r="AZ678" s="55">
        <v>1</v>
      </c>
      <c r="BA678" s="55"/>
      <c r="BB678" s="55"/>
      <c r="BC678" s="55"/>
      <c r="BD678" s="55">
        <v>1</v>
      </c>
      <c r="BE678" s="55"/>
      <c r="BF678" s="55"/>
      <c r="BG678" s="55"/>
      <c r="BH678" s="56">
        <v>0</v>
      </c>
      <c r="BI678" s="242" t="s">
        <v>396</v>
      </c>
      <c r="BJ678" s="490"/>
    </row>
    <row r="679" spans="1:62" s="16" customFormat="1" ht="45" hidden="1">
      <c r="A679" s="517"/>
      <c r="B679" s="590" t="s">
        <v>1</v>
      </c>
      <c r="C679" s="262" t="s">
        <v>407</v>
      </c>
      <c r="D679" s="57" t="s">
        <v>447</v>
      </c>
      <c r="E679" s="57" t="s">
        <v>328</v>
      </c>
      <c r="F679" s="123" t="s">
        <v>655</v>
      </c>
      <c r="G679" s="55"/>
      <c r="H679" s="55">
        <v>1</v>
      </c>
      <c r="I679" s="9"/>
      <c r="J679" s="242" t="s">
        <v>396</v>
      </c>
      <c r="K679" s="55">
        <v>1</v>
      </c>
      <c r="L679" s="55"/>
      <c r="M679" s="55"/>
      <c r="N679" s="55"/>
      <c r="O679" s="55">
        <v>1</v>
      </c>
      <c r="P679" s="55"/>
      <c r="Q679" s="56">
        <v>0</v>
      </c>
      <c r="R679" s="242" t="s">
        <v>396</v>
      </c>
      <c r="S679" s="55"/>
      <c r="T679" s="55"/>
      <c r="U679" s="55"/>
      <c r="V679" s="55"/>
      <c r="W679" s="55"/>
      <c r="X679" s="55">
        <v>1</v>
      </c>
      <c r="Y679" s="55"/>
      <c r="Z679" s="56">
        <v>0</v>
      </c>
      <c r="AA679" s="242" t="s">
        <v>396</v>
      </c>
      <c r="AB679" s="242"/>
      <c r="AC679" s="55">
        <v>1</v>
      </c>
      <c r="AD679" s="446"/>
      <c r="AE679" s="55"/>
      <c r="AF679" s="55"/>
      <c r="AG679" s="55">
        <v>1</v>
      </c>
      <c r="AH679" s="55"/>
      <c r="AI679" s="55"/>
      <c r="AJ679" s="55"/>
      <c r="AK679" s="55"/>
      <c r="AL679" s="56">
        <v>1</v>
      </c>
      <c r="AM679" s="242" t="s">
        <v>668</v>
      </c>
      <c r="AN679" s="55">
        <v>1</v>
      </c>
      <c r="AO679" s="446"/>
      <c r="AP679" s="55"/>
      <c r="AQ679" s="55"/>
      <c r="AR679" s="55">
        <v>1</v>
      </c>
      <c r="AS679" s="55"/>
      <c r="AT679" s="55"/>
      <c r="AU679" s="55"/>
      <c r="AV679" s="55"/>
      <c r="AW679" s="56">
        <v>1</v>
      </c>
      <c r="AX679" s="242" t="s">
        <v>668</v>
      </c>
      <c r="AY679" s="55"/>
      <c r="AZ679" s="55"/>
      <c r="BA679" s="55"/>
      <c r="BB679" s="55"/>
      <c r="BC679" s="55"/>
      <c r="BD679" s="55"/>
      <c r="BE679" s="55"/>
      <c r="BF679" s="55"/>
      <c r="BG679" s="55"/>
      <c r="BH679" s="56">
        <v>1</v>
      </c>
      <c r="BI679" s="242" t="s">
        <v>668</v>
      </c>
      <c r="BJ679" s="490"/>
    </row>
    <row r="680" spans="1:62" s="16" customFormat="1" ht="45">
      <c r="A680" s="517"/>
      <c r="B680" s="590" t="s">
        <v>1</v>
      </c>
      <c r="C680" s="262" t="s">
        <v>408</v>
      </c>
      <c r="D680" s="57" t="s">
        <v>447</v>
      </c>
      <c r="E680" s="57" t="s">
        <v>328</v>
      </c>
      <c r="F680" s="123" t="s">
        <v>655</v>
      </c>
      <c r="G680" s="55"/>
      <c r="H680" s="55">
        <v>1</v>
      </c>
      <c r="I680" s="9"/>
      <c r="J680" s="242" t="s">
        <v>396</v>
      </c>
      <c r="K680" s="55">
        <v>1</v>
      </c>
      <c r="L680" s="55"/>
      <c r="M680" s="55"/>
      <c r="N680" s="55"/>
      <c r="O680" s="55">
        <v>1</v>
      </c>
      <c r="P680" s="55"/>
      <c r="Q680" s="56">
        <v>0</v>
      </c>
      <c r="R680" s="242" t="s">
        <v>396</v>
      </c>
      <c r="S680" s="55"/>
      <c r="T680" s="55"/>
      <c r="U680" s="55"/>
      <c r="V680" s="55"/>
      <c r="W680" s="55"/>
      <c r="X680" s="55">
        <v>1</v>
      </c>
      <c r="Y680" s="55"/>
      <c r="Z680" s="56">
        <v>0</v>
      </c>
      <c r="AA680" s="242" t="s">
        <v>396</v>
      </c>
      <c r="AB680" s="242"/>
      <c r="AC680" s="55">
        <v>1</v>
      </c>
      <c r="AD680" s="446"/>
      <c r="AE680" s="55"/>
      <c r="AF680" s="55"/>
      <c r="AG680" s="55"/>
      <c r="AH680" s="55">
        <v>1</v>
      </c>
      <c r="AI680" s="55"/>
      <c r="AJ680" s="55"/>
      <c r="AK680" s="55"/>
      <c r="AL680" s="56">
        <v>0</v>
      </c>
      <c r="AM680" s="242" t="s">
        <v>396</v>
      </c>
      <c r="AN680" s="55">
        <v>1</v>
      </c>
      <c r="AO680" s="446"/>
      <c r="AP680" s="55"/>
      <c r="AQ680" s="55"/>
      <c r="AR680" s="55"/>
      <c r="AS680" s="55">
        <v>1</v>
      </c>
      <c r="AT680" s="55"/>
      <c r="AU680" s="55"/>
      <c r="AV680" s="55"/>
      <c r="AW680" s="56">
        <v>0</v>
      </c>
      <c r="AX680" s="242" t="s">
        <v>396</v>
      </c>
      <c r="AY680" s="55"/>
      <c r="AZ680" s="55">
        <v>1</v>
      </c>
      <c r="BA680" s="55"/>
      <c r="BB680" s="55"/>
      <c r="BC680" s="55"/>
      <c r="BD680" s="55">
        <v>1</v>
      </c>
      <c r="BE680" s="55"/>
      <c r="BF680" s="55"/>
      <c r="BG680" s="55"/>
      <c r="BH680" s="56">
        <v>0</v>
      </c>
      <c r="BI680" s="242" t="s">
        <v>396</v>
      </c>
      <c r="BJ680" s="490"/>
    </row>
    <row r="681" spans="1:62" s="16" customFormat="1" ht="31.5" customHeight="1">
      <c r="A681" s="517"/>
      <c r="B681" s="590" t="s">
        <v>1</v>
      </c>
      <c r="C681" s="54" t="s">
        <v>409</v>
      </c>
      <c r="D681" s="57" t="s">
        <v>447</v>
      </c>
      <c r="E681" s="57" t="s">
        <v>328</v>
      </c>
      <c r="F681" s="123" t="s">
        <v>655</v>
      </c>
      <c r="G681" s="55"/>
      <c r="H681" s="55">
        <v>1</v>
      </c>
      <c r="I681" s="9"/>
      <c r="J681" s="242" t="s">
        <v>396</v>
      </c>
      <c r="K681" s="55">
        <v>1</v>
      </c>
      <c r="L681" s="55"/>
      <c r="M681" s="55"/>
      <c r="N681" s="55"/>
      <c r="O681" s="55">
        <v>1</v>
      </c>
      <c r="P681" s="55"/>
      <c r="Q681" s="56">
        <v>0</v>
      </c>
      <c r="R681" s="242" t="s">
        <v>396</v>
      </c>
      <c r="S681" s="55"/>
      <c r="T681" s="55"/>
      <c r="U681" s="55"/>
      <c r="V681" s="55"/>
      <c r="W681" s="55"/>
      <c r="X681" s="55">
        <v>1</v>
      </c>
      <c r="Y681" s="55"/>
      <c r="Z681" s="56">
        <v>0</v>
      </c>
      <c r="AA681" s="242" t="s">
        <v>396</v>
      </c>
      <c r="AB681" s="242"/>
      <c r="AC681" s="55">
        <v>1</v>
      </c>
      <c r="AD681" s="446"/>
      <c r="AE681" s="55"/>
      <c r="AF681" s="55"/>
      <c r="AG681" s="55"/>
      <c r="AH681" s="55">
        <v>1</v>
      </c>
      <c r="AI681" s="55"/>
      <c r="AJ681" s="55"/>
      <c r="AK681" s="55"/>
      <c r="AL681" s="56">
        <v>0</v>
      </c>
      <c r="AM681" s="242" t="s">
        <v>396</v>
      </c>
      <c r="AN681" s="55">
        <v>1</v>
      </c>
      <c r="AO681" s="446"/>
      <c r="AP681" s="55"/>
      <c r="AQ681" s="55"/>
      <c r="AR681" s="55"/>
      <c r="AS681" s="55">
        <v>1</v>
      </c>
      <c r="AT681" s="55"/>
      <c r="AU681" s="55"/>
      <c r="AV681" s="55"/>
      <c r="AW681" s="56">
        <v>0</v>
      </c>
      <c r="AX681" s="242" t="s">
        <v>396</v>
      </c>
      <c r="AY681" s="55"/>
      <c r="AZ681" s="55">
        <v>1</v>
      </c>
      <c r="BA681" s="55"/>
      <c r="BB681" s="55"/>
      <c r="BC681" s="55"/>
      <c r="BD681" s="55">
        <v>1</v>
      </c>
      <c r="BE681" s="55"/>
      <c r="BF681" s="55"/>
      <c r="BG681" s="55"/>
      <c r="BH681" s="56">
        <v>0</v>
      </c>
      <c r="BI681" s="242" t="s">
        <v>396</v>
      </c>
      <c r="BJ681" s="490"/>
    </row>
    <row r="682" spans="1:62" s="16" customFormat="1" ht="45" hidden="1">
      <c r="A682" s="517"/>
      <c r="B682" s="590" t="s">
        <v>1</v>
      </c>
      <c r="C682" s="262" t="s">
        <v>410</v>
      </c>
      <c r="D682" s="57" t="s">
        <v>447</v>
      </c>
      <c r="E682" s="57" t="s">
        <v>328</v>
      </c>
      <c r="F682" s="123" t="s">
        <v>655</v>
      </c>
      <c r="G682" s="55"/>
      <c r="H682" s="55">
        <v>1</v>
      </c>
      <c r="I682" s="9"/>
      <c r="J682" s="242" t="s">
        <v>396</v>
      </c>
      <c r="K682" s="55">
        <v>1</v>
      </c>
      <c r="L682" s="55"/>
      <c r="M682" s="55"/>
      <c r="N682" s="55"/>
      <c r="O682" s="55">
        <v>1</v>
      </c>
      <c r="P682" s="55"/>
      <c r="Q682" s="56">
        <v>0</v>
      </c>
      <c r="R682" s="242" t="s">
        <v>396</v>
      </c>
      <c r="S682" s="55"/>
      <c r="T682" s="55"/>
      <c r="U682" s="55"/>
      <c r="V682" s="55"/>
      <c r="W682" s="55"/>
      <c r="X682" s="55">
        <v>1</v>
      </c>
      <c r="Y682" s="55"/>
      <c r="Z682" s="56">
        <v>0</v>
      </c>
      <c r="AA682" s="242" t="s">
        <v>396</v>
      </c>
      <c r="AB682" s="242"/>
      <c r="AC682" s="55">
        <v>1</v>
      </c>
      <c r="AD682" s="446"/>
      <c r="AE682" s="55"/>
      <c r="AF682" s="55"/>
      <c r="AG682" s="55"/>
      <c r="AH682" s="55">
        <v>1</v>
      </c>
      <c r="AI682" s="55"/>
      <c r="AJ682" s="55"/>
      <c r="AK682" s="55"/>
      <c r="AL682" s="56">
        <v>0</v>
      </c>
      <c r="AM682" s="242" t="s">
        <v>396</v>
      </c>
      <c r="AN682" s="55">
        <v>1</v>
      </c>
      <c r="AO682" s="446"/>
      <c r="AP682" s="55"/>
      <c r="AQ682" s="55"/>
      <c r="AR682" s="55">
        <v>1</v>
      </c>
      <c r="AS682" s="55"/>
      <c r="AT682" s="55"/>
      <c r="AU682" s="55"/>
      <c r="AV682" s="55"/>
      <c r="AW682" s="56">
        <v>1</v>
      </c>
      <c r="AX682" s="242" t="s">
        <v>668</v>
      </c>
      <c r="AY682" s="55"/>
      <c r="AZ682" s="55"/>
      <c r="BA682" s="55"/>
      <c r="BB682" s="55"/>
      <c r="BC682" s="55"/>
      <c r="BD682" s="55"/>
      <c r="BE682" s="55"/>
      <c r="BF682" s="55"/>
      <c r="BG682" s="55"/>
      <c r="BH682" s="56">
        <v>1</v>
      </c>
      <c r="BI682" s="242" t="s">
        <v>668</v>
      </c>
      <c r="BJ682" s="490"/>
    </row>
    <row r="683" spans="1:62" s="16" customFormat="1" ht="45">
      <c r="A683" s="517"/>
      <c r="B683" s="590" t="s">
        <v>1</v>
      </c>
      <c r="C683" s="262" t="s">
        <v>411</v>
      </c>
      <c r="D683" s="57" t="s">
        <v>447</v>
      </c>
      <c r="E683" s="57" t="s">
        <v>328</v>
      </c>
      <c r="F683" s="123" t="s">
        <v>655</v>
      </c>
      <c r="G683" s="55"/>
      <c r="H683" s="55">
        <v>1</v>
      </c>
      <c r="I683" s="9"/>
      <c r="J683" s="242" t="s">
        <v>396</v>
      </c>
      <c r="K683" s="55">
        <v>1</v>
      </c>
      <c r="L683" s="55"/>
      <c r="M683" s="55"/>
      <c r="N683" s="55"/>
      <c r="O683" s="55">
        <v>1</v>
      </c>
      <c r="P683" s="55"/>
      <c r="Q683" s="56">
        <v>0</v>
      </c>
      <c r="R683" s="242" t="s">
        <v>396</v>
      </c>
      <c r="S683" s="55"/>
      <c r="T683" s="55"/>
      <c r="U683" s="55"/>
      <c r="V683" s="55"/>
      <c r="W683" s="55"/>
      <c r="X683" s="55">
        <v>1</v>
      </c>
      <c r="Y683" s="55"/>
      <c r="Z683" s="56">
        <v>0</v>
      </c>
      <c r="AA683" s="242" t="s">
        <v>396</v>
      </c>
      <c r="AB683" s="242"/>
      <c r="AC683" s="55">
        <v>1</v>
      </c>
      <c r="AD683" s="446"/>
      <c r="AE683" s="55"/>
      <c r="AF683" s="55"/>
      <c r="AG683" s="55"/>
      <c r="AH683" s="55">
        <v>1</v>
      </c>
      <c r="AI683" s="55"/>
      <c r="AJ683" s="55"/>
      <c r="AK683" s="55"/>
      <c r="AL683" s="56">
        <v>0</v>
      </c>
      <c r="AM683" s="242" t="s">
        <v>396</v>
      </c>
      <c r="AN683" s="55">
        <v>1</v>
      </c>
      <c r="AO683" s="446"/>
      <c r="AP683" s="55"/>
      <c r="AQ683" s="55"/>
      <c r="AR683" s="55"/>
      <c r="AS683" s="55">
        <v>1</v>
      </c>
      <c r="AT683" s="55"/>
      <c r="AU683" s="55"/>
      <c r="AV683" s="55"/>
      <c r="AW683" s="56">
        <v>0</v>
      </c>
      <c r="AX683" s="242" t="s">
        <v>396</v>
      </c>
      <c r="AY683" s="55"/>
      <c r="AZ683" s="55">
        <v>1</v>
      </c>
      <c r="BA683" s="55"/>
      <c r="BB683" s="55"/>
      <c r="BC683" s="55"/>
      <c r="BD683" s="55">
        <v>1</v>
      </c>
      <c r="BE683" s="55"/>
      <c r="BF683" s="55"/>
      <c r="BG683" s="55"/>
      <c r="BH683" s="56">
        <v>0</v>
      </c>
      <c r="BI683" s="242" t="s">
        <v>396</v>
      </c>
      <c r="BJ683" s="490"/>
    </row>
    <row r="684" spans="1:62" s="16" customFormat="1" ht="45">
      <c r="A684" s="517"/>
      <c r="B684" s="590" t="s">
        <v>1</v>
      </c>
      <c r="C684" s="262" t="s">
        <v>412</v>
      </c>
      <c r="D684" s="57" t="s">
        <v>447</v>
      </c>
      <c r="E684" s="57" t="s">
        <v>328</v>
      </c>
      <c r="F684" s="123" t="s">
        <v>655</v>
      </c>
      <c r="G684" s="55"/>
      <c r="H684" s="55">
        <v>1</v>
      </c>
      <c r="I684" s="9"/>
      <c r="J684" s="242" t="s">
        <v>396</v>
      </c>
      <c r="K684" s="55">
        <v>1</v>
      </c>
      <c r="L684" s="55"/>
      <c r="M684" s="55"/>
      <c r="N684" s="55"/>
      <c r="O684" s="55">
        <v>1</v>
      </c>
      <c r="P684" s="55"/>
      <c r="Q684" s="56">
        <v>0</v>
      </c>
      <c r="R684" s="242" t="s">
        <v>396</v>
      </c>
      <c r="S684" s="55"/>
      <c r="T684" s="55"/>
      <c r="U684" s="55"/>
      <c r="V684" s="55"/>
      <c r="W684" s="55"/>
      <c r="X684" s="55">
        <v>1</v>
      </c>
      <c r="Y684" s="55"/>
      <c r="Z684" s="56">
        <v>0</v>
      </c>
      <c r="AA684" s="242" t="s">
        <v>396</v>
      </c>
      <c r="AB684" s="242"/>
      <c r="AC684" s="55">
        <v>1</v>
      </c>
      <c r="AD684" s="446"/>
      <c r="AE684" s="55"/>
      <c r="AF684" s="55"/>
      <c r="AG684" s="55"/>
      <c r="AH684" s="55">
        <v>1</v>
      </c>
      <c r="AI684" s="55"/>
      <c r="AJ684" s="55"/>
      <c r="AK684" s="55"/>
      <c r="AL684" s="56">
        <v>0</v>
      </c>
      <c r="AM684" s="242" t="s">
        <v>396</v>
      </c>
      <c r="AN684" s="55">
        <v>1</v>
      </c>
      <c r="AO684" s="446"/>
      <c r="AP684" s="55"/>
      <c r="AQ684" s="55"/>
      <c r="AR684" s="55"/>
      <c r="AS684" s="55">
        <v>1</v>
      </c>
      <c r="AT684" s="55"/>
      <c r="AU684" s="55"/>
      <c r="AV684" s="55"/>
      <c r="AW684" s="56">
        <v>0</v>
      </c>
      <c r="AX684" s="242" t="s">
        <v>396</v>
      </c>
      <c r="AY684" s="55"/>
      <c r="AZ684" s="55">
        <v>1</v>
      </c>
      <c r="BA684" s="55"/>
      <c r="BB684" s="55"/>
      <c r="BC684" s="55"/>
      <c r="BD684" s="55">
        <v>1</v>
      </c>
      <c r="BE684" s="55"/>
      <c r="BF684" s="55"/>
      <c r="BG684" s="55"/>
      <c r="BH684" s="56">
        <v>0</v>
      </c>
      <c r="BI684" s="242" t="s">
        <v>396</v>
      </c>
      <c r="BJ684" s="490"/>
    </row>
    <row r="685" spans="1:62" s="16" customFormat="1" ht="22.5">
      <c r="A685" s="517"/>
      <c r="B685" s="590" t="s">
        <v>1</v>
      </c>
      <c r="C685" s="57" t="s">
        <v>413</v>
      </c>
      <c r="D685" s="263" t="s">
        <v>447</v>
      </c>
      <c r="E685" s="57" t="s">
        <v>328</v>
      </c>
      <c r="F685" s="123" t="s">
        <v>710</v>
      </c>
      <c r="G685" s="55"/>
      <c r="H685" s="55">
        <v>17</v>
      </c>
      <c r="I685" s="9"/>
      <c r="J685" s="242" t="s">
        <v>396</v>
      </c>
      <c r="K685" s="55">
        <f>17-1</f>
        <v>16</v>
      </c>
      <c r="L685" s="55"/>
      <c r="M685" s="55"/>
      <c r="N685" s="55"/>
      <c r="O685" s="55">
        <f>17-1</f>
        <v>16</v>
      </c>
      <c r="P685" s="55"/>
      <c r="Q685" s="56">
        <v>0</v>
      </c>
      <c r="R685" s="242" t="s">
        <v>396</v>
      </c>
      <c r="S685" s="55"/>
      <c r="T685" s="55"/>
      <c r="U685" s="55"/>
      <c r="V685" s="55"/>
      <c r="W685" s="55"/>
      <c r="X685" s="55">
        <f>17-1</f>
        <v>16</v>
      </c>
      <c r="Y685" s="55"/>
      <c r="Z685" s="56">
        <v>0</v>
      </c>
      <c r="AA685" s="242" t="s">
        <v>396</v>
      </c>
      <c r="AB685" s="242"/>
      <c r="AC685" s="55">
        <f>17-1-1</f>
        <v>15</v>
      </c>
      <c r="AD685" s="446"/>
      <c r="AE685" s="55"/>
      <c r="AF685" s="55"/>
      <c r="AG685" s="55"/>
      <c r="AH685" s="55">
        <f>17-1-1</f>
        <v>15</v>
      </c>
      <c r="AI685" s="55"/>
      <c r="AJ685" s="55"/>
      <c r="AK685" s="55"/>
      <c r="AL685" s="56">
        <v>0</v>
      </c>
      <c r="AM685" s="242" t="s">
        <v>396</v>
      </c>
      <c r="AN685" s="55">
        <f>17-1-1</f>
        <v>15</v>
      </c>
      <c r="AO685" s="446"/>
      <c r="AP685" s="55"/>
      <c r="AQ685" s="55"/>
      <c r="AR685" s="55"/>
      <c r="AS685" s="55">
        <f>17-1-1</f>
        <v>15</v>
      </c>
      <c r="AT685" s="55"/>
      <c r="AU685" s="55"/>
      <c r="AV685" s="55"/>
      <c r="AW685" s="56">
        <v>0</v>
      </c>
      <c r="AX685" s="242" t="s">
        <v>396</v>
      </c>
      <c r="AY685" s="55"/>
      <c r="AZ685" s="55">
        <f>17-1-1</f>
        <v>15</v>
      </c>
      <c r="BA685" s="55"/>
      <c r="BB685" s="55"/>
      <c r="BC685" s="55"/>
      <c r="BD685" s="55">
        <f>17-1-1</f>
        <v>15</v>
      </c>
      <c r="BE685" s="55"/>
      <c r="BF685" s="55"/>
      <c r="BG685" s="55"/>
      <c r="BH685" s="56">
        <v>0</v>
      </c>
      <c r="BI685" s="242" t="s">
        <v>396</v>
      </c>
      <c r="BJ685" s="490"/>
    </row>
    <row r="686" spans="1:62" s="16" customFormat="1" ht="34.5" hidden="1" customHeight="1">
      <c r="A686" s="517"/>
      <c r="B686" s="590" t="s">
        <v>1</v>
      </c>
      <c r="C686" s="263" t="s">
        <v>1070</v>
      </c>
      <c r="D686" s="57" t="s">
        <v>447</v>
      </c>
      <c r="E686" s="57" t="s">
        <v>328</v>
      </c>
      <c r="F686" s="123" t="s">
        <v>710</v>
      </c>
      <c r="G686" s="55"/>
      <c r="H686" s="55"/>
      <c r="I686" s="9"/>
      <c r="J686" s="242"/>
      <c r="K686" s="55"/>
      <c r="L686" s="55"/>
      <c r="M686" s="55"/>
      <c r="N686" s="55"/>
      <c r="O686" s="55"/>
      <c r="P686" s="55"/>
      <c r="Q686" s="56"/>
      <c r="R686" s="242"/>
      <c r="S686" s="55"/>
      <c r="T686" s="55"/>
      <c r="U686" s="55"/>
      <c r="V686" s="55"/>
      <c r="W686" s="55"/>
      <c r="X686" s="55"/>
      <c r="Y686" s="55"/>
      <c r="Z686" s="56"/>
      <c r="AA686" s="242"/>
      <c r="AB686" s="242"/>
      <c r="AC686" s="55">
        <v>1</v>
      </c>
      <c r="AD686" s="446"/>
      <c r="AE686" s="55"/>
      <c r="AF686" s="55"/>
      <c r="AG686" s="55"/>
      <c r="AH686" s="55">
        <v>1</v>
      </c>
      <c r="AI686" s="55"/>
      <c r="AJ686" s="55"/>
      <c r="AK686" s="55"/>
      <c r="AL686" s="56">
        <v>0</v>
      </c>
      <c r="AM686" s="242" t="s">
        <v>396</v>
      </c>
      <c r="AN686" s="55">
        <v>1</v>
      </c>
      <c r="AO686" s="446"/>
      <c r="AP686" s="55"/>
      <c r="AQ686" s="55"/>
      <c r="AR686" s="55">
        <v>1</v>
      </c>
      <c r="AS686" s="55"/>
      <c r="AT686" s="55"/>
      <c r="AU686" s="55"/>
      <c r="AV686" s="55"/>
      <c r="AW686" s="56">
        <v>1</v>
      </c>
      <c r="AX686" s="242" t="s">
        <v>668</v>
      </c>
      <c r="AY686" s="55"/>
      <c r="AZ686" s="55"/>
      <c r="BA686" s="55"/>
      <c r="BB686" s="55"/>
      <c r="BC686" s="55"/>
      <c r="BD686" s="55"/>
      <c r="BE686" s="55"/>
      <c r="BF686" s="55"/>
      <c r="BG686" s="55"/>
      <c r="BH686" s="56">
        <v>1</v>
      </c>
      <c r="BI686" s="242" t="s">
        <v>668</v>
      </c>
      <c r="BJ686" s="490"/>
    </row>
    <row r="687" spans="1:62" s="16" customFormat="1" ht="35.25" hidden="1" customHeight="1">
      <c r="A687" s="517"/>
      <c r="B687" s="590" t="s">
        <v>1</v>
      </c>
      <c r="C687" s="263" t="s">
        <v>859</v>
      </c>
      <c r="D687" s="57" t="s">
        <v>447</v>
      </c>
      <c r="E687" s="57" t="s">
        <v>328</v>
      </c>
      <c r="F687" s="123" t="s">
        <v>710</v>
      </c>
      <c r="G687" s="55"/>
      <c r="H687" s="55"/>
      <c r="I687" s="9"/>
      <c r="J687" s="242"/>
      <c r="K687" s="55">
        <v>1</v>
      </c>
      <c r="L687" s="55"/>
      <c r="M687" s="55"/>
      <c r="N687" s="55"/>
      <c r="O687" s="55">
        <v>1</v>
      </c>
      <c r="P687" s="55"/>
      <c r="Q687" s="56">
        <v>0</v>
      </c>
      <c r="R687" s="242" t="s">
        <v>396</v>
      </c>
      <c r="S687" s="55"/>
      <c r="T687" s="55"/>
      <c r="U687" s="55"/>
      <c r="V687" s="55"/>
      <c r="W687" s="55"/>
      <c r="X687" s="55">
        <v>1</v>
      </c>
      <c r="Y687" s="55"/>
      <c r="Z687" s="56">
        <v>0</v>
      </c>
      <c r="AA687" s="242" t="s">
        <v>396</v>
      </c>
      <c r="AB687" s="242"/>
      <c r="AC687" s="55">
        <v>1</v>
      </c>
      <c r="AD687" s="446"/>
      <c r="AE687" s="55"/>
      <c r="AF687" s="55"/>
      <c r="AG687" s="55">
        <v>1</v>
      </c>
      <c r="AH687" s="55"/>
      <c r="AI687" s="55"/>
      <c r="AJ687" s="55"/>
      <c r="AK687" s="55"/>
      <c r="AL687" s="56">
        <v>1</v>
      </c>
      <c r="AM687" s="242" t="s">
        <v>668</v>
      </c>
      <c r="AN687" s="55">
        <v>1</v>
      </c>
      <c r="AO687" s="446"/>
      <c r="AP687" s="55"/>
      <c r="AQ687" s="55"/>
      <c r="AR687" s="55">
        <v>1</v>
      </c>
      <c r="AS687" s="55"/>
      <c r="AT687" s="55"/>
      <c r="AU687" s="55"/>
      <c r="AV687" s="55"/>
      <c r="AW687" s="56">
        <v>1</v>
      </c>
      <c r="AX687" s="242" t="s">
        <v>668</v>
      </c>
      <c r="AY687" s="55"/>
      <c r="AZ687" s="55"/>
      <c r="BA687" s="55"/>
      <c r="BB687" s="55"/>
      <c r="BC687" s="55"/>
      <c r="BD687" s="55"/>
      <c r="BE687" s="55"/>
      <c r="BF687" s="55"/>
      <c r="BG687" s="55"/>
      <c r="BH687" s="56">
        <v>1</v>
      </c>
      <c r="BI687" s="242" t="s">
        <v>668</v>
      </c>
      <c r="BJ687" s="490"/>
    </row>
    <row r="688" spans="1:62" s="16" customFormat="1" ht="4.5" hidden="1" customHeight="1">
      <c r="A688" s="517"/>
      <c r="B688" s="590" t="s">
        <v>1</v>
      </c>
      <c r="C688" s="263" t="s">
        <v>414</v>
      </c>
      <c r="D688" s="57" t="s">
        <v>327</v>
      </c>
      <c r="E688" s="57" t="s">
        <v>328</v>
      </c>
      <c r="F688" s="123"/>
      <c r="G688" s="55">
        <v>1</v>
      </c>
      <c r="H688" s="55"/>
      <c r="I688" s="9">
        <v>1</v>
      </c>
      <c r="J688" s="242" t="s">
        <v>17</v>
      </c>
      <c r="K688" s="55"/>
      <c r="L688" s="55"/>
      <c r="M688" s="55"/>
      <c r="N688" s="55"/>
      <c r="O688" s="55"/>
      <c r="P688" s="55"/>
      <c r="Q688" s="9"/>
      <c r="R688" s="242"/>
      <c r="S688" s="55"/>
      <c r="T688" s="55"/>
      <c r="U688" s="55"/>
      <c r="V688" s="55"/>
      <c r="W688" s="55"/>
      <c r="X688" s="55"/>
      <c r="Y688" s="55"/>
      <c r="Z688" s="9"/>
      <c r="AA688" s="242"/>
      <c r="AB688" s="242"/>
      <c r="AC688" s="55"/>
      <c r="AD688" s="55"/>
      <c r="AE688" s="55"/>
      <c r="AF688" s="55"/>
      <c r="AG688" s="55"/>
      <c r="AH688" s="55"/>
      <c r="AI688" s="55"/>
      <c r="AJ688" s="55"/>
      <c r="AK688" s="55"/>
      <c r="AL688" s="9"/>
      <c r="AM688" s="242"/>
      <c r="AN688" s="55"/>
      <c r="AO688" s="55"/>
      <c r="AP688" s="55"/>
      <c r="AQ688" s="55"/>
      <c r="AR688" s="55"/>
      <c r="AS688" s="55"/>
      <c r="AT688" s="55"/>
      <c r="AU688" s="55"/>
      <c r="AV688" s="55"/>
      <c r="AW688" s="9"/>
      <c r="AX688" s="242"/>
      <c r="AY688" s="55"/>
      <c r="AZ688" s="55"/>
      <c r="BA688" s="55"/>
      <c r="BB688" s="55"/>
      <c r="BC688" s="55"/>
      <c r="BD688" s="55"/>
      <c r="BE688" s="55"/>
      <c r="BF688" s="55"/>
      <c r="BG688" s="55"/>
      <c r="BH688" s="9"/>
      <c r="BI688" s="242"/>
      <c r="BJ688" s="490"/>
    </row>
    <row r="689" spans="1:62" s="16" customFormat="1" ht="4.5" hidden="1" customHeight="1">
      <c r="A689" s="517"/>
      <c r="B689" s="590" t="s">
        <v>1</v>
      </c>
      <c r="C689" s="263" t="s">
        <v>415</v>
      </c>
      <c r="D689" s="57" t="s">
        <v>327</v>
      </c>
      <c r="E689" s="57" t="s">
        <v>328</v>
      </c>
      <c r="F689" s="123"/>
      <c r="G689" s="55">
        <v>1</v>
      </c>
      <c r="H689" s="55"/>
      <c r="I689" s="9">
        <v>1</v>
      </c>
      <c r="J689" s="242" t="s">
        <v>17</v>
      </c>
      <c r="K689" s="55"/>
      <c r="L689" s="55"/>
      <c r="M689" s="55"/>
      <c r="N689" s="55"/>
      <c r="O689" s="55"/>
      <c r="P689" s="55"/>
      <c r="Q689" s="9"/>
      <c r="R689" s="242"/>
      <c r="S689" s="55"/>
      <c r="T689" s="55"/>
      <c r="U689" s="55"/>
      <c r="V689" s="55"/>
      <c r="W689" s="55"/>
      <c r="X689" s="55"/>
      <c r="Y689" s="55"/>
      <c r="Z689" s="9"/>
      <c r="AA689" s="242"/>
      <c r="AB689" s="242"/>
      <c r="AC689" s="55"/>
      <c r="AD689" s="55"/>
      <c r="AE689" s="55"/>
      <c r="AF689" s="55"/>
      <c r="AG689" s="55"/>
      <c r="AH689" s="55"/>
      <c r="AI689" s="55"/>
      <c r="AJ689" s="55"/>
      <c r="AK689" s="55"/>
      <c r="AL689" s="9"/>
      <c r="AM689" s="242"/>
      <c r="AN689" s="55"/>
      <c r="AO689" s="55"/>
      <c r="AP689" s="55"/>
      <c r="AQ689" s="55"/>
      <c r="AR689" s="55"/>
      <c r="AS689" s="55"/>
      <c r="AT689" s="55"/>
      <c r="AU689" s="55"/>
      <c r="AV689" s="55"/>
      <c r="AW689" s="9"/>
      <c r="AX689" s="242"/>
      <c r="AY689" s="55"/>
      <c r="AZ689" s="55"/>
      <c r="BA689" s="55"/>
      <c r="BB689" s="55"/>
      <c r="BC689" s="55"/>
      <c r="BD689" s="55"/>
      <c r="BE689" s="55"/>
      <c r="BF689" s="55"/>
      <c r="BG689" s="55"/>
      <c r="BH689" s="9"/>
      <c r="BI689" s="242"/>
      <c r="BJ689" s="490"/>
    </row>
    <row r="690" spans="1:62" s="16" customFormat="1" ht="4.5" hidden="1" customHeight="1">
      <c r="A690" s="517"/>
      <c r="B690" s="590" t="s">
        <v>1</v>
      </c>
      <c r="C690" s="263" t="s">
        <v>416</v>
      </c>
      <c r="D690" s="57" t="s">
        <v>327</v>
      </c>
      <c r="E690" s="57" t="s">
        <v>328</v>
      </c>
      <c r="F690" s="123"/>
      <c r="G690" s="55">
        <v>1</v>
      </c>
      <c r="H690" s="55"/>
      <c r="I690" s="9">
        <v>1</v>
      </c>
      <c r="J690" s="242" t="s">
        <v>17</v>
      </c>
      <c r="K690" s="55"/>
      <c r="L690" s="55"/>
      <c r="M690" s="55"/>
      <c r="N690" s="55"/>
      <c r="O690" s="55"/>
      <c r="P690" s="55"/>
      <c r="Q690" s="9"/>
      <c r="R690" s="242"/>
      <c r="S690" s="55"/>
      <c r="T690" s="55"/>
      <c r="U690" s="55"/>
      <c r="V690" s="55"/>
      <c r="W690" s="55"/>
      <c r="X690" s="55"/>
      <c r="Y690" s="55"/>
      <c r="Z690" s="9"/>
      <c r="AA690" s="242"/>
      <c r="AB690" s="242"/>
      <c r="AC690" s="55"/>
      <c r="AD690" s="55"/>
      <c r="AE690" s="55"/>
      <c r="AF690" s="55"/>
      <c r="AG690" s="55"/>
      <c r="AH690" s="55"/>
      <c r="AI690" s="55"/>
      <c r="AJ690" s="55"/>
      <c r="AK690" s="55"/>
      <c r="AL690" s="9"/>
      <c r="AM690" s="242"/>
      <c r="AN690" s="55"/>
      <c r="AO690" s="55"/>
      <c r="AP690" s="55"/>
      <c r="AQ690" s="55"/>
      <c r="AR690" s="55"/>
      <c r="AS690" s="55"/>
      <c r="AT690" s="55"/>
      <c r="AU690" s="55"/>
      <c r="AV690" s="55"/>
      <c r="AW690" s="9"/>
      <c r="AX690" s="242"/>
      <c r="AY690" s="55"/>
      <c r="AZ690" s="55"/>
      <c r="BA690" s="55"/>
      <c r="BB690" s="55"/>
      <c r="BC690" s="55"/>
      <c r="BD690" s="55"/>
      <c r="BE690" s="55"/>
      <c r="BF690" s="55"/>
      <c r="BG690" s="55"/>
      <c r="BH690" s="9"/>
      <c r="BI690" s="242"/>
      <c r="BJ690" s="490"/>
    </row>
    <row r="691" spans="1:62" s="16" customFormat="1" ht="4.5" hidden="1" customHeight="1">
      <c r="A691" s="517"/>
      <c r="B691" s="590" t="s">
        <v>1</v>
      </c>
      <c r="C691" s="263" t="s">
        <v>417</v>
      </c>
      <c r="D691" s="57" t="s">
        <v>327</v>
      </c>
      <c r="E691" s="57" t="s">
        <v>328</v>
      </c>
      <c r="F691" s="123"/>
      <c r="G691" s="55">
        <v>1</v>
      </c>
      <c r="H691" s="55"/>
      <c r="I691" s="9">
        <v>1</v>
      </c>
      <c r="J691" s="242" t="s">
        <v>17</v>
      </c>
      <c r="K691" s="55"/>
      <c r="L691" s="55"/>
      <c r="M691" s="55"/>
      <c r="N691" s="55"/>
      <c r="O691" s="55"/>
      <c r="P691" s="55"/>
      <c r="Q691" s="9"/>
      <c r="R691" s="242"/>
      <c r="S691" s="55"/>
      <c r="T691" s="55"/>
      <c r="U691" s="55"/>
      <c r="V691" s="55"/>
      <c r="W691" s="55"/>
      <c r="X691" s="55"/>
      <c r="Y691" s="55"/>
      <c r="Z691" s="9"/>
      <c r="AA691" s="242"/>
      <c r="AB691" s="242"/>
      <c r="AC691" s="55"/>
      <c r="AD691" s="55"/>
      <c r="AE691" s="55"/>
      <c r="AF691" s="55"/>
      <c r="AG691" s="55"/>
      <c r="AH691" s="55"/>
      <c r="AI691" s="55"/>
      <c r="AJ691" s="55"/>
      <c r="AK691" s="55"/>
      <c r="AL691" s="9"/>
      <c r="AM691" s="242"/>
      <c r="AN691" s="55"/>
      <c r="AO691" s="55"/>
      <c r="AP691" s="55"/>
      <c r="AQ691" s="55"/>
      <c r="AR691" s="55"/>
      <c r="AS691" s="55"/>
      <c r="AT691" s="55"/>
      <c r="AU691" s="55"/>
      <c r="AV691" s="55"/>
      <c r="AW691" s="9"/>
      <c r="AX691" s="242"/>
      <c r="AY691" s="55"/>
      <c r="AZ691" s="55"/>
      <c r="BA691" s="55"/>
      <c r="BB691" s="55"/>
      <c r="BC691" s="55"/>
      <c r="BD691" s="55"/>
      <c r="BE691" s="55"/>
      <c r="BF691" s="55"/>
      <c r="BG691" s="55"/>
      <c r="BH691" s="9"/>
      <c r="BI691" s="242"/>
      <c r="BJ691" s="490"/>
    </row>
    <row r="692" spans="1:62" s="16" customFormat="1" ht="4.5" hidden="1" customHeight="1">
      <c r="A692" s="517"/>
      <c r="B692" s="590" t="s">
        <v>1</v>
      </c>
      <c r="C692" s="263" t="s">
        <v>418</v>
      </c>
      <c r="D692" s="57" t="s">
        <v>327</v>
      </c>
      <c r="E692" s="57" t="s">
        <v>328</v>
      </c>
      <c r="F692" s="123"/>
      <c r="G692" s="55">
        <v>1</v>
      </c>
      <c r="H692" s="55"/>
      <c r="I692" s="9">
        <v>1</v>
      </c>
      <c r="J692" s="242" t="s">
        <v>17</v>
      </c>
      <c r="K692" s="55"/>
      <c r="L692" s="55"/>
      <c r="M692" s="55"/>
      <c r="N692" s="55"/>
      <c r="O692" s="55"/>
      <c r="P692" s="55"/>
      <c r="Q692" s="9"/>
      <c r="R692" s="242"/>
      <c r="S692" s="55"/>
      <c r="T692" s="55"/>
      <c r="U692" s="55"/>
      <c r="V692" s="55"/>
      <c r="W692" s="55"/>
      <c r="X692" s="55"/>
      <c r="Y692" s="55"/>
      <c r="Z692" s="9"/>
      <c r="AA692" s="242"/>
      <c r="AB692" s="242"/>
      <c r="AC692" s="55"/>
      <c r="AD692" s="55"/>
      <c r="AE692" s="55"/>
      <c r="AF692" s="55"/>
      <c r="AG692" s="55"/>
      <c r="AH692" s="55"/>
      <c r="AI692" s="55"/>
      <c r="AJ692" s="55"/>
      <c r="AK692" s="55"/>
      <c r="AL692" s="9"/>
      <c r="AM692" s="242"/>
      <c r="AN692" s="55"/>
      <c r="AO692" s="55"/>
      <c r="AP692" s="55"/>
      <c r="AQ692" s="55"/>
      <c r="AR692" s="55"/>
      <c r="AS692" s="55"/>
      <c r="AT692" s="55"/>
      <c r="AU692" s="55"/>
      <c r="AV692" s="55"/>
      <c r="AW692" s="9"/>
      <c r="AX692" s="242"/>
      <c r="AY692" s="55"/>
      <c r="AZ692" s="55"/>
      <c r="BA692" s="55"/>
      <c r="BB692" s="55"/>
      <c r="BC692" s="55"/>
      <c r="BD692" s="55"/>
      <c r="BE692" s="55"/>
      <c r="BF692" s="55"/>
      <c r="BG692" s="55"/>
      <c r="BH692" s="9"/>
      <c r="BI692" s="242"/>
      <c r="BJ692" s="490"/>
    </row>
    <row r="693" spans="1:62" s="16" customFormat="1" ht="4.5" hidden="1" customHeight="1">
      <c r="A693" s="517"/>
      <c r="B693" s="590" t="s">
        <v>1</v>
      </c>
      <c r="C693" s="263" t="s">
        <v>419</v>
      </c>
      <c r="D693" s="57" t="s">
        <v>327</v>
      </c>
      <c r="E693" s="57" t="s">
        <v>328</v>
      </c>
      <c r="F693" s="123"/>
      <c r="G693" s="55">
        <v>1</v>
      </c>
      <c r="H693" s="55"/>
      <c r="I693" s="9">
        <v>1</v>
      </c>
      <c r="J693" s="242" t="s">
        <v>17</v>
      </c>
      <c r="K693" s="55"/>
      <c r="L693" s="55"/>
      <c r="M693" s="55"/>
      <c r="N693" s="55"/>
      <c r="O693" s="55"/>
      <c r="P693" s="55"/>
      <c r="Q693" s="9"/>
      <c r="R693" s="242"/>
      <c r="S693" s="55"/>
      <c r="T693" s="55"/>
      <c r="U693" s="55"/>
      <c r="V693" s="55"/>
      <c r="W693" s="55"/>
      <c r="X693" s="55"/>
      <c r="Y693" s="55"/>
      <c r="Z693" s="9"/>
      <c r="AA693" s="242"/>
      <c r="AB693" s="242"/>
      <c r="AC693" s="55"/>
      <c r="AD693" s="55"/>
      <c r="AE693" s="55"/>
      <c r="AF693" s="55"/>
      <c r="AG693" s="55"/>
      <c r="AH693" s="55"/>
      <c r="AI693" s="55"/>
      <c r="AJ693" s="55"/>
      <c r="AK693" s="55"/>
      <c r="AL693" s="9"/>
      <c r="AM693" s="242"/>
      <c r="AN693" s="55"/>
      <c r="AO693" s="55"/>
      <c r="AP693" s="55"/>
      <c r="AQ693" s="55"/>
      <c r="AR693" s="55"/>
      <c r="AS693" s="55"/>
      <c r="AT693" s="55"/>
      <c r="AU693" s="55"/>
      <c r="AV693" s="55"/>
      <c r="AW693" s="9"/>
      <c r="AX693" s="242"/>
      <c r="AY693" s="55"/>
      <c r="AZ693" s="55"/>
      <c r="BA693" s="55"/>
      <c r="BB693" s="55"/>
      <c r="BC693" s="55"/>
      <c r="BD693" s="55"/>
      <c r="BE693" s="55"/>
      <c r="BF693" s="55"/>
      <c r="BG693" s="55"/>
      <c r="BH693" s="9"/>
      <c r="BI693" s="242"/>
      <c r="BJ693" s="490"/>
    </row>
    <row r="694" spans="1:62" s="16" customFormat="1" ht="4.5" hidden="1" customHeight="1">
      <c r="A694" s="517"/>
      <c r="B694" s="590" t="s">
        <v>1</v>
      </c>
      <c r="C694" s="263" t="s">
        <v>420</v>
      </c>
      <c r="D694" s="57" t="s">
        <v>327</v>
      </c>
      <c r="E694" s="57" t="s">
        <v>328</v>
      </c>
      <c r="F694" s="123"/>
      <c r="G694" s="55">
        <v>1</v>
      </c>
      <c r="H694" s="55"/>
      <c r="I694" s="9">
        <v>1</v>
      </c>
      <c r="J694" s="242" t="s">
        <v>17</v>
      </c>
      <c r="K694" s="55"/>
      <c r="L694" s="55"/>
      <c r="M694" s="55"/>
      <c r="N694" s="55"/>
      <c r="O694" s="55"/>
      <c r="P694" s="55"/>
      <c r="Q694" s="9"/>
      <c r="R694" s="242"/>
      <c r="S694" s="55"/>
      <c r="T694" s="55"/>
      <c r="U694" s="55"/>
      <c r="V694" s="55"/>
      <c r="W694" s="55"/>
      <c r="X694" s="55"/>
      <c r="Y694" s="55"/>
      <c r="Z694" s="9"/>
      <c r="AA694" s="242"/>
      <c r="AB694" s="242"/>
      <c r="AC694" s="55"/>
      <c r="AD694" s="55"/>
      <c r="AE694" s="55"/>
      <c r="AF694" s="55"/>
      <c r="AG694" s="55"/>
      <c r="AH694" s="55"/>
      <c r="AI694" s="55"/>
      <c r="AJ694" s="55"/>
      <c r="AK694" s="55"/>
      <c r="AL694" s="9"/>
      <c r="AM694" s="242"/>
      <c r="AN694" s="55"/>
      <c r="AO694" s="55"/>
      <c r="AP694" s="55"/>
      <c r="AQ694" s="55"/>
      <c r="AR694" s="55"/>
      <c r="AS694" s="55"/>
      <c r="AT694" s="55"/>
      <c r="AU694" s="55"/>
      <c r="AV694" s="55"/>
      <c r="AW694" s="9"/>
      <c r="AX694" s="242"/>
      <c r="AY694" s="55"/>
      <c r="AZ694" s="55"/>
      <c r="BA694" s="55"/>
      <c r="BB694" s="55"/>
      <c r="BC694" s="55"/>
      <c r="BD694" s="55"/>
      <c r="BE694" s="55"/>
      <c r="BF694" s="55"/>
      <c r="BG694" s="55"/>
      <c r="BH694" s="9"/>
      <c r="BI694" s="242"/>
      <c r="BJ694" s="490"/>
    </row>
    <row r="695" spans="1:62" s="16" customFormat="1" ht="4.5" hidden="1" customHeight="1">
      <c r="A695" s="517"/>
      <c r="B695" s="590" t="s">
        <v>1</v>
      </c>
      <c r="C695" s="263" t="s">
        <v>421</v>
      </c>
      <c r="D695" s="57" t="s">
        <v>327</v>
      </c>
      <c r="E695" s="57" t="s">
        <v>328</v>
      </c>
      <c r="F695" s="123"/>
      <c r="G695" s="55">
        <v>1</v>
      </c>
      <c r="H695" s="55"/>
      <c r="I695" s="9">
        <v>1</v>
      </c>
      <c r="J695" s="242" t="s">
        <v>17</v>
      </c>
      <c r="K695" s="55"/>
      <c r="L695" s="55"/>
      <c r="M695" s="55"/>
      <c r="N695" s="55"/>
      <c r="O695" s="55"/>
      <c r="P695" s="55"/>
      <c r="Q695" s="9"/>
      <c r="R695" s="242"/>
      <c r="S695" s="55"/>
      <c r="T695" s="55"/>
      <c r="U695" s="55"/>
      <c r="V695" s="55"/>
      <c r="W695" s="55"/>
      <c r="X695" s="55"/>
      <c r="Y695" s="55"/>
      <c r="Z695" s="9"/>
      <c r="AA695" s="242"/>
      <c r="AB695" s="242"/>
      <c r="AC695" s="55"/>
      <c r="AD695" s="55"/>
      <c r="AE695" s="55"/>
      <c r="AF695" s="55"/>
      <c r="AG695" s="55"/>
      <c r="AH695" s="55"/>
      <c r="AI695" s="55"/>
      <c r="AJ695" s="55"/>
      <c r="AK695" s="55"/>
      <c r="AL695" s="9"/>
      <c r="AM695" s="242"/>
      <c r="AN695" s="55"/>
      <c r="AO695" s="55"/>
      <c r="AP695" s="55"/>
      <c r="AQ695" s="55"/>
      <c r="AR695" s="55"/>
      <c r="AS695" s="55"/>
      <c r="AT695" s="55"/>
      <c r="AU695" s="55"/>
      <c r="AV695" s="55"/>
      <c r="AW695" s="9"/>
      <c r="AX695" s="242"/>
      <c r="AY695" s="55"/>
      <c r="AZ695" s="55"/>
      <c r="BA695" s="55"/>
      <c r="BB695" s="55"/>
      <c r="BC695" s="55"/>
      <c r="BD695" s="55"/>
      <c r="BE695" s="55"/>
      <c r="BF695" s="55"/>
      <c r="BG695" s="55"/>
      <c r="BH695" s="9"/>
      <c r="BI695" s="242"/>
      <c r="BJ695" s="490"/>
    </row>
    <row r="696" spans="1:62" s="16" customFormat="1" ht="4.5" hidden="1" customHeight="1">
      <c r="A696" s="517"/>
      <c r="B696" s="590" t="s">
        <v>1</v>
      </c>
      <c r="C696" s="263" t="s">
        <v>422</v>
      </c>
      <c r="D696" s="57" t="s">
        <v>327</v>
      </c>
      <c r="E696" s="57" t="s">
        <v>328</v>
      </c>
      <c r="F696" s="123"/>
      <c r="G696" s="55">
        <v>1</v>
      </c>
      <c r="H696" s="55"/>
      <c r="I696" s="9">
        <v>1</v>
      </c>
      <c r="J696" s="242" t="s">
        <v>17</v>
      </c>
      <c r="K696" s="55"/>
      <c r="L696" s="55"/>
      <c r="M696" s="55"/>
      <c r="N696" s="55"/>
      <c r="O696" s="55"/>
      <c r="P696" s="55"/>
      <c r="Q696" s="9"/>
      <c r="R696" s="242"/>
      <c r="S696" s="55"/>
      <c r="T696" s="55"/>
      <c r="U696" s="55"/>
      <c r="V696" s="55"/>
      <c r="W696" s="55"/>
      <c r="X696" s="55"/>
      <c r="Y696" s="55"/>
      <c r="Z696" s="9"/>
      <c r="AA696" s="242"/>
      <c r="AB696" s="242"/>
      <c r="AC696" s="55"/>
      <c r="AD696" s="55"/>
      <c r="AE696" s="55"/>
      <c r="AF696" s="55"/>
      <c r="AG696" s="55"/>
      <c r="AH696" s="55"/>
      <c r="AI696" s="55"/>
      <c r="AJ696" s="55"/>
      <c r="AK696" s="55"/>
      <c r="AL696" s="9"/>
      <c r="AM696" s="242"/>
      <c r="AN696" s="55"/>
      <c r="AO696" s="55"/>
      <c r="AP696" s="55"/>
      <c r="AQ696" s="55"/>
      <c r="AR696" s="55"/>
      <c r="AS696" s="55"/>
      <c r="AT696" s="55"/>
      <c r="AU696" s="55"/>
      <c r="AV696" s="55"/>
      <c r="AW696" s="9"/>
      <c r="AX696" s="242"/>
      <c r="AY696" s="55"/>
      <c r="AZ696" s="55"/>
      <c r="BA696" s="55"/>
      <c r="BB696" s="55"/>
      <c r="BC696" s="55"/>
      <c r="BD696" s="55"/>
      <c r="BE696" s="55"/>
      <c r="BF696" s="55"/>
      <c r="BG696" s="55"/>
      <c r="BH696" s="9"/>
      <c r="BI696" s="242"/>
      <c r="BJ696" s="490"/>
    </row>
    <row r="697" spans="1:62" s="16" customFormat="1" ht="4.5" hidden="1" customHeight="1">
      <c r="A697" s="517"/>
      <c r="B697" s="590" t="s">
        <v>1</v>
      </c>
      <c r="C697" s="263" t="s">
        <v>423</v>
      </c>
      <c r="D697" s="57" t="s">
        <v>327</v>
      </c>
      <c r="E697" s="57" t="s">
        <v>328</v>
      </c>
      <c r="F697" s="123"/>
      <c r="G697" s="55">
        <v>1</v>
      </c>
      <c r="H697" s="55"/>
      <c r="I697" s="9">
        <v>1</v>
      </c>
      <c r="J697" s="242" t="s">
        <v>17</v>
      </c>
      <c r="K697" s="55"/>
      <c r="L697" s="55"/>
      <c r="M697" s="55"/>
      <c r="N697" s="55"/>
      <c r="O697" s="55"/>
      <c r="P697" s="55"/>
      <c r="Q697" s="9"/>
      <c r="R697" s="242"/>
      <c r="S697" s="55"/>
      <c r="T697" s="55"/>
      <c r="U697" s="55"/>
      <c r="V697" s="55"/>
      <c r="W697" s="55"/>
      <c r="X697" s="55"/>
      <c r="Y697" s="55"/>
      <c r="Z697" s="9"/>
      <c r="AA697" s="242"/>
      <c r="AB697" s="242"/>
      <c r="AC697" s="55"/>
      <c r="AD697" s="55"/>
      <c r="AE697" s="55"/>
      <c r="AF697" s="55"/>
      <c r="AG697" s="55"/>
      <c r="AH697" s="55"/>
      <c r="AI697" s="55"/>
      <c r="AJ697" s="55"/>
      <c r="AK697" s="55"/>
      <c r="AL697" s="9"/>
      <c r="AM697" s="242"/>
      <c r="AN697" s="55"/>
      <c r="AO697" s="55"/>
      <c r="AP697" s="55"/>
      <c r="AQ697" s="55"/>
      <c r="AR697" s="55"/>
      <c r="AS697" s="55"/>
      <c r="AT697" s="55"/>
      <c r="AU697" s="55"/>
      <c r="AV697" s="55"/>
      <c r="AW697" s="9"/>
      <c r="AX697" s="242"/>
      <c r="AY697" s="55"/>
      <c r="AZ697" s="55"/>
      <c r="BA697" s="55"/>
      <c r="BB697" s="55"/>
      <c r="BC697" s="55"/>
      <c r="BD697" s="55"/>
      <c r="BE697" s="55"/>
      <c r="BF697" s="55"/>
      <c r="BG697" s="55"/>
      <c r="BH697" s="9"/>
      <c r="BI697" s="242"/>
      <c r="BJ697" s="490"/>
    </row>
    <row r="698" spans="1:62" s="16" customFormat="1" ht="4.5" hidden="1" customHeight="1">
      <c r="A698" s="517"/>
      <c r="B698" s="590" t="s">
        <v>1</v>
      </c>
      <c r="C698" s="263" t="s">
        <v>525</v>
      </c>
      <c r="D698" s="57" t="s">
        <v>327</v>
      </c>
      <c r="E698" s="57" t="s">
        <v>328</v>
      </c>
      <c r="F698" s="123"/>
      <c r="G698" s="55">
        <v>1</v>
      </c>
      <c r="H698" s="55"/>
      <c r="I698" s="9">
        <v>1</v>
      </c>
      <c r="J698" s="242" t="s">
        <v>17</v>
      </c>
      <c r="K698" s="55"/>
      <c r="L698" s="55"/>
      <c r="M698" s="55"/>
      <c r="N698" s="55"/>
      <c r="O698" s="55"/>
      <c r="P698" s="55"/>
      <c r="Q698" s="9"/>
      <c r="R698" s="242"/>
      <c r="S698" s="55"/>
      <c r="T698" s="55"/>
      <c r="U698" s="55"/>
      <c r="V698" s="55"/>
      <c r="W698" s="55"/>
      <c r="X698" s="55"/>
      <c r="Y698" s="55"/>
      <c r="Z698" s="9"/>
      <c r="AA698" s="242"/>
      <c r="AB698" s="242"/>
      <c r="AC698" s="55"/>
      <c r="AD698" s="55"/>
      <c r="AE698" s="55"/>
      <c r="AF698" s="55"/>
      <c r="AG698" s="55"/>
      <c r="AH698" s="55"/>
      <c r="AI698" s="55"/>
      <c r="AJ698" s="55"/>
      <c r="AK698" s="55"/>
      <c r="AL698" s="9"/>
      <c r="AM698" s="242"/>
      <c r="AN698" s="55"/>
      <c r="AO698" s="55"/>
      <c r="AP698" s="55"/>
      <c r="AQ698" s="55"/>
      <c r="AR698" s="55"/>
      <c r="AS698" s="55"/>
      <c r="AT698" s="55"/>
      <c r="AU698" s="55"/>
      <c r="AV698" s="55"/>
      <c r="AW698" s="9"/>
      <c r="AX698" s="242"/>
      <c r="AY698" s="55"/>
      <c r="AZ698" s="55"/>
      <c r="BA698" s="55"/>
      <c r="BB698" s="55"/>
      <c r="BC698" s="55"/>
      <c r="BD698" s="55"/>
      <c r="BE698" s="55"/>
      <c r="BF698" s="55"/>
      <c r="BG698" s="55"/>
      <c r="BH698" s="9"/>
      <c r="BI698" s="242"/>
      <c r="BJ698" s="490"/>
    </row>
    <row r="699" spans="1:62" s="16" customFormat="1" ht="4.5" hidden="1" customHeight="1">
      <c r="A699" s="517"/>
      <c r="B699" s="590" t="s">
        <v>1</v>
      </c>
      <c r="C699" s="263" t="s">
        <v>424</v>
      </c>
      <c r="D699" s="57" t="s">
        <v>327</v>
      </c>
      <c r="E699" s="57" t="s">
        <v>328</v>
      </c>
      <c r="F699" s="123"/>
      <c r="G699" s="55">
        <v>1</v>
      </c>
      <c r="H699" s="55"/>
      <c r="I699" s="9">
        <v>1</v>
      </c>
      <c r="J699" s="242" t="s">
        <v>17</v>
      </c>
      <c r="K699" s="55"/>
      <c r="L699" s="55"/>
      <c r="M699" s="55"/>
      <c r="N699" s="55"/>
      <c r="O699" s="55"/>
      <c r="P699" s="55"/>
      <c r="Q699" s="9"/>
      <c r="R699" s="242"/>
      <c r="S699" s="55"/>
      <c r="T699" s="55"/>
      <c r="U699" s="55"/>
      <c r="V699" s="55"/>
      <c r="W699" s="55"/>
      <c r="X699" s="55"/>
      <c r="Y699" s="55"/>
      <c r="Z699" s="9"/>
      <c r="AA699" s="242"/>
      <c r="AB699" s="242"/>
      <c r="AC699" s="55"/>
      <c r="AD699" s="55"/>
      <c r="AE699" s="55"/>
      <c r="AF699" s="55"/>
      <c r="AG699" s="55"/>
      <c r="AH699" s="55"/>
      <c r="AI699" s="55"/>
      <c r="AJ699" s="55"/>
      <c r="AK699" s="55"/>
      <c r="AL699" s="9"/>
      <c r="AM699" s="242"/>
      <c r="AN699" s="55"/>
      <c r="AO699" s="55"/>
      <c r="AP699" s="55"/>
      <c r="AQ699" s="55"/>
      <c r="AR699" s="55"/>
      <c r="AS699" s="55"/>
      <c r="AT699" s="55"/>
      <c r="AU699" s="55"/>
      <c r="AV699" s="55"/>
      <c r="AW699" s="9"/>
      <c r="AX699" s="242"/>
      <c r="AY699" s="55"/>
      <c r="AZ699" s="55"/>
      <c r="BA699" s="55"/>
      <c r="BB699" s="55"/>
      <c r="BC699" s="55"/>
      <c r="BD699" s="55"/>
      <c r="BE699" s="55"/>
      <c r="BF699" s="55"/>
      <c r="BG699" s="55"/>
      <c r="BH699" s="9"/>
      <c r="BI699" s="242"/>
      <c r="BJ699" s="490"/>
    </row>
    <row r="700" spans="1:62" s="16" customFormat="1" ht="4.5" hidden="1" customHeight="1">
      <c r="A700" s="517"/>
      <c r="B700" s="590" t="s">
        <v>1</v>
      </c>
      <c r="C700" s="263" t="s">
        <v>425</v>
      </c>
      <c r="D700" s="57" t="s">
        <v>327</v>
      </c>
      <c r="E700" s="57" t="s">
        <v>328</v>
      </c>
      <c r="F700" s="123"/>
      <c r="G700" s="55">
        <v>1</v>
      </c>
      <c r="H700" s="55"/>
      <c r="I700" s="9">
        <v>1</v>
      </c>
      <c r="J700" s="242" t="s">
        <v>17</v>
      </c>
      <c r="K700" s="55"/>
      <c r="L700" s="55"/>
      <c r="M700" s="55"/>
      <c r="N700" s="55"/>
      <c r="O700" s="55"/>
      <c r="P700" s="55"/>
      <c r="Q700" s="9"/>
      <c r="R700" s="242"/>
      <c r="S700" s="55"/>
      <c r="T700" s="55"/>
      <c r="U700" s="55"/>
      <c r="V700" s="55"/>
      <c r="W700" s="55"/>
      <c r="X700" s="55"/>
      <c r="Y700" s="55"/>
      <c r="Z700" s="9"/>
      <c r="AA700" s="242"/>
      <c r="AB700" s="242"/>
      <c r="AC700" s="55"/>
      <c r="AD700" s="55"/>
      <c r="AE700" s="55"/>
      <c r="AF700" s="55"/>
      <c r="AG700" s="55"/>
      <c r="AH700" s="55"/>
      <c r="AI700" s="55"/>
      <c r="AJ700" s="55"/>
      <c r="AK700" s="55"/>
      <c r="AL700" s="9"/>
      <c r="AM700" s="242"/>
      <c r="AN700" s="55"/>
      <c r="AO700" s="55"/>
      <c r="AP700" s="55"/>
      <c r="AQ700" s="55"/>
      <c r="AR700" s="55"/>
      <c r="AS700" s="55"/>
      <c r="AT700" s="55"/>
      <c r="AU700" s="55"/>
      <c r="AV700" s="55"/>
      <c r="AW700" s="9"/>
      <c r="AX700" s="242"/>
      <c r="AY700" s="55"/>
      <c r="AZ700" s="55"/>
      <c r="BA700" s="55"/>
      <c r="BB700" s="55"/>
      <c r="BC700" s="55"/>
      <c r="BD700" s="55"/>
      <c r="BE700" s="55"/>
      <c r="BF700" s="55"/>
      <c r="BG700" s="55"/>
      <c r="BH700" s="9"/>
      <c r="BI700" s="242"/>
      <c r="BJ700" s="490"/>
    </row>
    <row r="701" spans="1:62" s="16" customFormat="1" ht="4.5" hidden="1" customHeight="1">
      <c r="A701" s="517"/>
      <c r="B701" s="590" t="s">
        <v>1</v>
      </c>
      <c r="C701" s="263" t="s">
        <v>426</v>
      </c>
      <c r="D701" s="57" t="s">
        <v>395</v>
      </c>
      <c r="E701" s="57" t="s">
        <v>328</v>
      </c>
      <c r="F701" s="123"/>
      <c r="G701" s="55">
        <v>1</v>
      </c>
      <c r="H701" s="55"/>
      <c r="I701" s="9">
        <v>1</v>
      </c>
      <c r="J701" s="242" t="s">
        <v>17</v>
      </c>
      <c r="K701" s="55"/>
      <c r="L701" s="55"/>
      <c r="M701" s="55"/>
      <c r="N701" s="55"/>
      <c r="O701" s="55"/>
      <c r="P701" s="55"/>
      <c r="Q701" s="9"/>
      <c r="R701" s="242"/>
      <c r="S701" s="55"/>
      <c r="T701" s="55"/>
      <c r="U701" s="55"/>
      <c r="V701" s="55"/>
      <c r="W701" s="55"/>
      <c r="X701" s="55"/>
      <c r="Y701" s="55"/>
      <c r="Z701" s="9"/>
      <c r="AA701" s="242"/>
      <c r="AB701" s="242"/>
      <c r="AC701" s="55"/>
      <c r="AD701" s="55"/>
      <c r="AE701" s="55"/>
      <c r="AF701" s="55"/>
      <c r="AG701" s="55"/>
      <c r="AH701" s="55"/>
      <c r="AI701" s="55"/>
      <c r="AJ701" s="55"/>
      <c r="AK701" s="55"/>
      <c r="AL701" s="9"/>
      <c r="AM701" s="242"/>
      <c r="AN701" s="55"/>
      <c r="AO701" s="55"/>
      <c r="AP701" s="55"/>
      <c r="AQ701" s="55"/>
      <c r="AR701" s="55"/>
      <c r="AS701" s="55"/>
      <c r="AT701" s="55"/>
      <c r="AU701" s="55"/>
      <c r="AV701" s="55"/>
      <c r="AW701" s="9"/>
      <c r="AX701" s="242"/>
      <c r="AY701" s="55"/>
      <c r="AZ701" s="55"/>
      <c r="BA701" s="55"/>
      <c r="BB701" s="55"/>
      <c r="BC701" s="55"/>
      <c r="BD701" s="55"/>
      <c r="BE701" s="55"/>
      <c r="BF701" s="55"/>
      <c r="BG701" s="55"/>
      <c r="BH701" s="9"/>
      <c r="BI701" s="242"/>
      <c r="BJ701" s="490"/>
    </row>
    <row r="702" spans="1:62" s="16" customFormat="1" ht="4.5" hidden="1" customHeight="1">
      <c r="A702" s="517"/>
      <c r="B702" s="590" t="s">
        <v>1</v>
      </c>
      <c r="C702" s="263" t="s">
        <v>427</v>
      </c>
      <c r="D702" s="57" t="s">
        <v>327</v>
      </c>
      <c r="E702" s="57" t="s">
        <v>328</v>
      </c>
      <c r="F702" s="123"/>
      <c r="G702" s="55">
        <v>1</v>
      </c>
      <c r="H702" s="55"/>
      <c r="I702" s="9">
        <v>1</v>
      </c>
      <c r="J702" s="242" t="s">
        <v>17</v>
      </c>
      <c r="K702" s="55"/>
      <c r="L702" s="55"/>
      <c r="M702" s="55"/>
      <c r="N702" s="55"/>
      <c r="O702" s="55"/>
      <c r="P702" s="55"/>
      <c r="Q702" s="9"/>
      <c r="R702" s="242"/>
      <c r="S702" s="55"/>
      <c r="T702" s="55"/>
      <c r="U702" s="55"/>
      <c r="V702" s="55"/>
      <c r="W702" s="55"/>
      <c r="X702" s="55"/>
      <c r="Y702" s="55"/>
      <c r="Z702" s="9"/>
      <c r="AA702" s="242"/>
      <c r="AB702" s="242"/>
      <c r="AC702" s="55"/>
      <c r="AD702" s="55"/>
      <c r="AE702" s="55"/>
      <c r="AF702" s="55"/>
      <c r="AG702" s="55"/>
      <c r="AH702" s="55"/>
      <c r="AI702" s="55"/>
      <c r="AJ702" s="55"/>
      <c r="AK702" s="55"/>
      <c r="AL702" s="9"/>
      <c r="AM702" s="242"/>
      <c r="AN702" s="55"/>
      <c r="AO702" s="55"/>
      <c r="AP702" s="55"/>
      <c r="AQ702" s="55"/>
      <c r="AR702" s="55"/>
      <c r="AS702" s="55"/>
      <c r="AT702" s="55"/>
      <c r="AU702" s="55"/>
      <c r="AV702" s="55"/>
      <c r="AW702" s="9"/>
      <c r="AX702" s="242"/>
      <c r="AY702" s="55"/>
      <c r="AZ702" s="55"/>
      <c r="BA702" s="55"/>
      <c r="BB702" s="55"/>
      <c r="BC702" s="55"/>
      <c r="BD702" s="55"/>
      <c r="BE702" s="55"/>
      <c r="BF702" s="55"/>
      <c r="BG702" s="55"/>
      <c r="BH702" s="9"/>
      <c r="BI702" s="242"/>
      <c r="BJ702" s="490"/>
    </row>
    <row r="703" spans="1:62" s="16" customFormat="1" ht="4.5" hidden="1" customHeight="1">
      <c r="A703" s="517"/>
      <c r="B703" s="590" t="s">
        <v>1</v>
      </c>
      <c r="C703" s="263" t="s">
        <v>428</v>
      </c>
      <c r="D703" s="57" t="s">
        <v>327</v>
      </c>
      <c r="E703" s="57" t="s">
        <v>328</v>
      </c>
      <c r="F703" s="123"/>
      <c r="G703" s="55">
        <v>1</v>
      </c>
      <c r="H703" s="55"/>
      <c r="I703" s="9">
        <v>1</v>
      </c>
      <c r="J703" s="242" t="s">
        <v>17</v>
      </c>
      <c r="K703" s="55"/>
      <c r="L703" s="55"/>
      <c r="M703" s="55"/>
      <c r="N703" s="55"/>
      <c r="O703" s="55"/>
      <c r="P703" s="55"/>
      <c r="Q703" s="9"/>
      <c r="R703" s="242"/>
      <c r="S703" s="55"/>
      <c r="T703" s="55"/>
      <c r="U703" s="55"/>
      <c r="V703" s="55"/>
      <c r="W703" s="55"/>
      <c r="X703" s="55"/>
      <c r="Y703" s="55"/>
      <c r="Z703" s="9"/>
      <c r="AA703" s="242"/>
      <c r="AB703" s="242"/>
      <c r="AC703" s="55"/>
      <c r="AD703" s="55"/>
      <c r="AE703" s="55"/>
      <c r="AF703" s="55"/>
      <c r="AG703" s="55"/>
      <c r="AH703" s="55"/>
      <c r="AI703" s="55"/>
      <c r="AJ703" s="55"/>
      <c r="AK703" s="55"/>
      <c r="AL703" s="9"/>
      <c r="AM703" s="242"/>
      <c r="AN703" s="55"/>
      <c r="AO703" s="55"/>
      <c r="AP703" s="55"/>
      <c r="AQ703" s="55"/>
      <c r="AR703" s="55"/>
      <c r="AS703" s="55"/>
      <c r="AT703" s="55"/>
      <c r="AU703" s="55"/>
      <c r="AV703" s="55"/>
      <c r="AW703" s="9"/>
      <c r="AX703" s="242"/>
      <c r="AY703" s="55"/>
      <c r="AZ703" s="55"/>
      <c r="BA703" s="55"/>
      <c r="BB703" s="55"/>
      <c r="BC703" s="55"/>
      <c r="BD703" s="55"/>
      <c r="BE703" s="55"/>
      <c r="BF703" s="55"/>
      <c r="BG703" s="55"/>
      <c r="BH703" s="9"/>
      <c r="BI703" s="242"/>
      <c r="BJ703" s="490"/>
    </row>
    <row r="704" spans="1:62" s="16" customFormat="1" ht="4.5" hidden="1" customHeight="1">
      <c r="A704" s="517"/>
      <c r="B704" s="590" t="s">
        <v>1</v>
      </c>
      <c r="C704" s="263" t="s">
        <v>429</v>
      </c>
      <c r="D704" s="57" t="s">
        <v>327</v>
      </c>
      <c r="E704" s="57" t="s">
        <v>328</v>
      </c>
      <c r="F704" s="123"/>
      <c r="G704" s="55">
        <v>1</v>
      </c>
      <c r="H704" s="55"/>
      <c r="I704" s="9">
        <v>1</v>
      </c>
      <c r="J704" s="242" t="s">
        <v>17</v>
      </c>
      <c r="K704" s="55"/>
      <c r="L704" s="55"/>
      <c r="M704" s="55"/>
      <c r="N704" s="55"/>
      <c r="O704" s="55"/>
      <c r="P704" s="55"/>
      <c r="Q704" s="9"/>
      <c r="R704" s="242"/>
      <c r="S704" s="55"/>
      <c r="T704" s="55"/>
      <c r="U704" s="55"/>
      <c r="V704" s="55"/>
      <c r="W704" s="55"/>
      <c r="X704" s="55"/>
      <c r="Y704" s="55"/>
      <c r="Z704" s="9"/>
      <c r="AA704" s="242"/>
      <c r="AB704" s="242"/>
      <c r="AC704" s="55"/>
      <c r="AD704" s="55"/>
      <c r="AE704" s="55"/>
      <c r="AF704" s="55"/>
      <c r="AG704" s="55"/>
      <c r="AH704" s="55"/>
      <c r="AI704" s="55"/>
      <c r="AJ704" s="55"/>
      <c r="AK704" s="55"/>
      <c r="AL704" s="9"/>
      <c r="AM704" s="242"/>
      <c r="AN704" s="55"/>
      <c r="AO704" s="55"/>
      <c r="AP704" s="55"/>
      <c r="AQ704" s="55"/>
      <c r="AR704" s="55"/>
      <c r="AS704" s="55"/>
      <c r="AT704" s="55"/>
      <c r="AU704" s="55"/>
      <c r="AV704" s="55"/>
      <c r="AW704" s="9"/>
      <c r="AX704" s="242"/>
      <c r="AY704" s="55"/>
      <c r="AZ704" s="55"/>
      <c r="BA704" s="55"/>
      <c r="BB704" s="55"/>
      <c r="BC704" s="55"/>
      <c r="BD704" s="55"/>
      <c r="BE704" s="55"/>
      <c r="BF704" s="55"/>
      <c r="BG704" s="55"/>
      <c r="BH704" s="9"/>
      <c r="BI704" s="242"/>
      <c r="BJ704" s="490"/>
    </row>
    <row r="705" spans="1:62" s="16" customFormat="1" ht="4.5" hidden="1" customHeight="1">
      <c r="A705" s="517"/>
      <c r="B705" s="590" t="s">
        <v>1</v>
      </c>
      <c r="C705" s="263" t="s">
        <v>430</v>
      </c>
      <c r="D705" s="57" t="s">
        <v>327</v>
      </c>
      <c r="E705" s="57" t="s">
        <v>328</v>
      </c>
      <c r="F705" s="123"/>
      <c r="G705" s="55">
        <v>1</v>
      </c>
      <c r="H705" s="55"/>
      <c r="I705" s="9">
        <v>1</v>
      </c>
      <c r="J705" s="242" t="s">
        <v>17</v>
      </c>
      <c r="K705" s="55"/>
      <c r="L705" s="55"/>
      <c r="M705" s="55"/>
      <c r="N705" s="55"/>
      <c r="O705" s="55"/>
      <c r="P705" s="55"/>
      <c r="Q705" s="9"/>
      <c r="R705" s="242"/>
      <c r="S705" s="55"/>
      <c r="T705" s="55"/>
      <c r="U705" s="55"/>
      <c r="V705" s="55"/>
      <c r="W705" s="55"/>
      <c r="X705" s="55"/>
      <c r="Y705" s="55"/>
      <c r="Z705" s="9"/>
      <c r="AA705" s="242"/>
      <c r="AB705" s="242"/>
      <c r="AC705" s="55"/>
      <c r="AD705" s="55"/>
      <c r="AE705" s="55"/>
      <c r="AF705" s="55"/>
      <c r="AG705" s="55"/>
      <c r="AH705" s="55"/>
      <c r="AI705" s="55"/>
      <c r="AJ705" s="55"/>
      <c r="AK705" s="55"/>
      <c r="AL705" s="9"/>
      <c r="AM705" s="242"/>
      <c r="AN705" s="55"/>
      <c r="AO705" s="55"/>
      <c r="AP705" s="55"/>
      <c r="AQ705" s="55"/>
      <c r="AR705" s="55"/>
      <c r="AS705" s="55"/>
      <c r="AT705" s="55"/>
      <c r="AU705" s="55"/>
      <c r="AV705" s="55"/>
      <c r="AW705" s="9"/>
      <c r="AX705" s="242"/>
      <c r="AY705" s="55"/>
      <c r="AZ705" s="55"/>
      <c r="BA705" s="55"/>
      <c r="BB705" s="55"/>
      <c r="BC705" s="55"/>
      <c r="BD705" s="55"/>
      <c r="BE705" s="55"/>
      <c r="BF705" s="55"/>
      <c r="BG705" s="55"/>
      <c r="BH705" s="9"/>
      <c r="BI705" s="242"/>
      <c r="BJ705" s="490"/>
    </row>
    <row r="706" spans="1:62" s="16" customFormat="1" ht="4.5" hidden="1" customHeight="1">
      <c r="A706" s="517"/>
      <c r="B706" s="590" t="s">
        <v>1</v>
      </c>
      <c r="C706" s="263" t="s">
        <v>431</v>
      </c>
      <c r="D706" s="57" t="s">
        <v>327</v>
      </c>
      <c r="E706" s="57" t="s">
        <v>328</v>
      </c>
      <c r="F706" s="123"/>
      <c r="G706" s="55">
        <v>1</v>
      </c>
      <c r="H706" s="55"/>
      <c r="I706" s="9">
        <v>1</v>
      </c>
      <c r="J706" s="242" t="s">
        <v>17</v>
      </c>
      <c r="K706" s="55"/>
      <c r="L706" s="55"/>
      <c r="M706" s="55"/>
      <c r="N706" s="55"/>
      <c r="O706" s="55"/>
      <c r="P706" s="55"/>
      <c r="Q706" s="9"/>
      <c r="R706" s="242"/>
      <c r="S706" s="55"/>
      <c r="T706" s="55"/>
      <c r="U706" s="55"/>
      <c r="V706" s="55"/>
      <c r="W706" s="55"/>
      <c r="X706" s="55"/>
      <c r="Y706" s="55"/>
      <c r="Z706" s="9"/>
      <c r="AA706" s="242"/>
      <c r="AB706" s="242"/>
      <c r="AC706" s="55"/>
      <c r="AD706" s="55"/>
      <c r="AE706" s="55"/>
      <c r="AF706" s="55"/>
      <c r="AG706" s="55"/>
      <c r="AH706" s="55"/>
      <c r="AI706" s="55"/>
      <c r="AJ706" s="55"/>
      <c r="AK706" s="55"/>
      <c r="AL706" s="9"/>
      <c r="AM706" s="242"/>
      <c r="AN706" s="55"/>
      <c r="AO706" s="55"/>
      <c r="AP706" s="55"/>
      <c r="AQ706" s="55"/>
      <c r="AR706" s="55"/>
      <c r="AS706" s="55"/>
      <c r="AT706" s="55"/>
      <c r="AU706" s="55"/>
      <c r="AV706" s="55"/>
      <c r="AW706" s="9"/>
      <c r="AX706" s="242"/>
      <c r="AY706" s="55"/>
      <c r="AZ706" s="55"/>
      <c r="BA706" s="55"/>
      <c r="BB706" s="55"/>
      <c r="BC706" s="55"/>
      <c r="BD706" s="55"/>
      <c r="BE706" s="55"/>
      <c r="BF706" s="55"/>
      <c r="BG706" s="55"/>
      <c r="BH706" s="9"/>
      <c r="BI706" s="242"/>
      <c r="BJ706" s="490"/>
    </row>
    <row r="707" spans="1:62" s="16" customFormat="1" ht="4.5" hidden="1" customHeight="1">
      <c r="A707" s="517"/>
      <c r="B707" s="590" t="s">
        <v>1</v>
      </c>
      <c r="C707" s="57" t="s">
        <v>432</v>
      </c>
      <c r="D707" s="57" t="s">
        <v>327</v>
      </c>
      <c r="E707" s="57" t="s">
        <v>328</v>
      </c>
      <c r="F707" s="123"/>
      <c r="G707" s="55">
        <v>1</v>
      </c>
      <c r="H707" s="55"/>
      <c r="I707" s="9">
        <v>1</v>
      </c>
      <c r="J707" s="242" t="s">
        <v>17</v>
      </c>
      <c r="K707" s="55"/>
      <c r="L707" s="55"/>
      <c r="M707" s="55"/>
      <c r="N707" s="55"/>
      <c r="O707" s="55"/>
      <c r="P707" s="55"/>
      <c r="Q707" s="9"/>
      <c r="R707" s="242"/>
      <c r="S707" s="55"/>
      <c r="T707" s="55"/>
      <c r="U707" s="55"/>
      <c r="V707" s="55"/>
      <c r="W707" s="55"/>
      <c r="X707" s="55"/>
      <c r="Y707" s="55"/>
      <c r="Z707" s="9"/>
      <c r="AA707" s="242"/>
      <c r="AB707" s="242"/>
      <c r="AC707" s="55"/>
      <c r="AD707" s="55"/>
      <c r="AE707" s="55"/>
      <c r="AF707" s="55"/>
      <c r="AG707" s="55"/>
      <c r="AH707" s="55"/>
      <c r="AI707" s="55"/>
      <c r="AJ707" s="55"/>
      <c r="AK707" s="55"/>
      <c r="AL707" s="9"/>
      <c r="AM707" s="242"/>
      <c r="AN707" s="55"/>
      <c r="AO707" s="55"/>
      <c r="AP707" s="55"/>
      <c r="AQ707" s="55"/>
      <c r="AR707" s="55"/>
      <c r="AS707" s="55"/>
      <c r="AT707" s="55"/>
      <c r="AU707" s="55"/>
      <c r="AV707" s="55"/>
      <c r="AW707" s="9"/>
      <c r="AX707" s="242"/>
      <c r="AY707" s="55"/>
      <c r="AZ707" s="55"/>
      <c r="BA707" s="55"/>
      <c r="BB707" s="55"/>
      <c r="BC707" s="55"/>
      <c r="BD707" s="55"/>
      <c r="BE707" s="55"/>
      <c r="BF707" s="55"/>
      <c r="BG707" s="55"/>
      <c r="BH707" s="9"/>
      <c r="BI707" s="242"/>
      <c r="BJ707" s="490"/>
    </row>
    <row r="708" spans="1:62" s="16" customFormat="1" ht="4.5" hidden="1" customHeight="1">
      <c r="A708" s="517"/>
      <c r="B708" s="590" t="s">
        <v>1</v>
      </c>
      <c r="C708" s="263" t="s">
        <v>433</v>
      </c>
      <c r="D708" s="57" t="s">
        <v>327</v>
      </c>
      <c r="E708" s="57" t="s">
        <v>328</v>
      </c>
      <c r="F708" s="123"/>
      <c r="G708" s="55">
        <v>1</v>
      </c>
      <c r="H708" s="55"/>
      <c r="I708" s="9">
        <v>1</v>
      </c>
      <c r="J708" s="242" t="s">
        <v>17</v>
      </c>
      <c r="K708" s="55"/>
      <c r="L708" s="55"/>
      <c r="M708" s="55"/>
      <c r="N708" s="55"/>
      <c r="O708" s="55"/>
      <c r="P708" s="55"/>
      <c r="Q708" s="9"/>
      <c r="R708" s="242"/>
      <c r="S708" s="55"/>
      <c r="T708" s="55"/>
      <c r="U708" s="55"/>
      <c r="V708" s="55"/>
      <c r="W708" s="55"/>
      <c r="X708" s="55"/>
      <c r="Y708" s="55"/>
      <c r="Z708" s="9"/>
      <c r="AA708" s="242"/>
      <c r="AB708" s="242"/>
      <c r="AC708" s="55"/>
      <c r="AD708" s="55"/>
      <c r="AE708" s="55"/>
      <c r="AF708" s="55"/>
      <c r="AG708" s="55"/>
      <c r="AH708" s="55"/>
      <c r="AI708" s="55"/>
      <c r="AJ708" s="55"/>
      <c r="AK708" s="55"/>
      <c r="AL708" s="9"/>
      <c r="AM708" s="242"/>
      <c r="AN708" s="55"/>
      <c r="AO708" s="55"/>
      <c r="AP708" s="55"/>
      <c r="AQ708" s="55"/>
      <c r="AR708" s="55"/>
      <c r="AS708" s="55"/>
      <c r="AT708" s="55"/>
      <c r="AU708" s="55"/>
      <c r="AV708" s="55"/>
      <c r="AW708" s="9"/>
      <c r="AX708" s="242"/>
      <c r="AY708" s="55"/>
      <c r="AZ708" s="55"/>
      <c r="BA708" s="55"/>
      <c r="BB708" s="55"/>
      <c r="BC708" s="55"/>
      <c r="BD708" s="55"/>
      <c r="BE708" s="55"/>
      <c r="BF708" s="55"/>
      <c r="BG708" s="55"/>
      <c r="BH708" s="9"/>
      <c r="BI708" s="242"/>
      <c r="BJ708" s="490"/>
    </row>
    <row r="709" spans="1:62" s="16" customFormat="1" ht="4.5" hidden="1" customHeight="1">
      <c r="A709" s="517"/>
      <c r="B709" s="590" t="s">
        <v>1</v>
      </c>
      <c r="C709" s="263" t="s">
        <v>434</v>
      </c>
      <c r="D709" s="57" t="s">
        <v>327</v>
      </c>
      <c r="E709" s="57" t="s">
        <v>328</v>
      </c>
      <c r="F709" s="123"/>
      <c r="G709" s="55">
        <v>1</v>
      </c>
      <c r="H709" s="55"/>
      <c r="I709" s="9">
        <v>1</v>
      </c>
      <c r="J709" s="242" t="s">
        <v>17</v>
      </c>
      <c r="K709" s="55"/>
      <c r="L709" s="55"/>
      <c r="M709" s="55"/>
      <c r="N709" s="55"/>
      <c r="O709" s="55"/>
      <c r="P709" s="55"/>
      <c r="Q709" s="9"/>
      <c r="R709" s="242"/>
      <c r="S709" s="55"/>
      <c r="T709" s="55"/>
      <c r="U709" s="55"/>
      <c r="V709" s="55"/>
      <c r="W709" s="55"/>
      <c r="X709" s="55"/>
      <c r="Y709" s="55"/>
      <c r="Z709" s="9"/>
      <c r="AA709" s="242"/>
      <c r="AB709" s="242"/>
      <c r="AC709" s="55"/>
      <c r="AD709" s="55"/>
      <c r="AE709" s="55"/>
      <c r="AF709" s="55"/>
      <c r="AG709" s="55"/>
      <c r="AH709" s="55"/>
      <c r="AI709" s="55"/>
      <c r="AJ709" s="55"/>
      <c r="AK709" s="55"/>
      <c r="AL709" s="9"/>
      <c r="AM709" s="242"/>
      <c r="AN709" s="55"/>
      <c r="AO709" s="55"/>
      <c r="AP709" s="55"/>
      <c r="AQ709" s="55"/>
      <c r="AR709" s="55"/>
      <c r="AS709" s="55"/>
      <c r="AT709" s="55"/>
      <c r="AU709" s="55"/>
      <c r="AV709" s="55"/>
      <c r="AW709" s="9"/>
      <c r="AX709" s="242"/>
      <c r="AY709" s="55"/>
      <c r="AZ709" s="55"/>
      <c r="BA709" s="55"/>
      <c r="BB709" s="55"/>
      <c r="BC709" s="55"/>
      <c r="BD709" s="55"/>
      <c r="BE709" s="55"/>
      <c r="BF709" s="55"/>
      <c r="BG709" s="55"/>
      <c r="BH709" s="9"/>
      <c r="BI709" s="242"/>
      <c r="BJ709" s="490"/>
    </row>
    <row r="710" spans="1:62" s="16" customFormat="1" ht="4.5" hidden="1" customHeight="1">
      <c r="A710" s="517"/>
      <c r="B710" s="590" t="s">
        <v>1</v>
      </c>
      <c r="C710" s="263" t="s">
        <v>435</v>
      </c>
      <c r="D710" s="57" t="s">
        <v>327</v>
      </c>
      <c r="E710" s="57" t="s">
        <v>328</v>
      </c>
      <c r="F710" s="123"/>
      <c r="G710" s="55">
        <v>1</v>
      </c>
      <c r="H710" s="55"/>
      <c r="I710" s="9">
        <v>1</v>
      </c>
      <c r="J710" s="242" t="s">
        <v>17</v>
      </c>
      <c r="K710" s="55"/>
      <c r="L710" s="55"/>
      <c r="M710" s="55"/>
      <c r="N710" s="55"/>
      <c r="O710" s="55"/>
      <c r="P710" s="55"/>
      <c r="Q710" s="9"/>
      <c r="R710" s="242"/>
      <c r="S710" s="55"/>
      <c r="T710" s="55"/>
      <c r="U710" s="55"/>
      <c r="V710" s="55"/>
      <c r="W710" s="55"/>
      <c r="X710" s="55"/>
      <c r="Y710" s="55"/>
      <c r="Z710" s="9"/>
      <c r="AA710" s="242"/>
      <c r="AB710" s="242"/>
      <c r="AC710" s="55"/>
      <c r="AD710" s="55"/>
      <c r="AE710" s="55"/>
      <c r="AF710" s="55"/>
      <c r="AG710" s="55"/>
      <c r="AH710" s="55"/>
      <c r="AI710" s="55"/>
      <c r="AJ710" s="55"/>
      <c r="AK710" s="55"/>
      <c r="AL710" s="9"/>
      <c r="AM710" s="242"/>
      <c r="AN710" s="55"/>
      <c r="AO710" s="55"/>
      <c r="AP710" s="55"/>
      <c r="AQ710" s="55"/>
      <c r="AR710" s="55"/>
      <c r="AS710" s="55"/>
      <c r="AT710" s="55"/>
      <c r="AU710" s="55"/>
      <c r="AV710" s="55"/>
      <c r="AW710" s="9"/>
      <c r="AX710" s="242"/>
      <c r="AY710" s="55"/>
      <c r="AZ710" s="55"/>
      <c r="BA710" s="55"/>
      <c r="BB710" s="55"/>
      <c r="BC710" s="55"/>
      <c r="BD710" s="55"/>
      <c r="BE710" s="55"/>
      <c r="BF710" s="55"/>
      <c r="BG710" s="55"/>
      <c r="BH710" s="9"/>
      <c r="BI710" s="242"/>
      <c r="BJ710" s="490"/>
    </row>
    <row r="711" spans="1:62" s="16" customFormat="1" ht="4.5" hidden="1" customHeight="1">
      <c r="A711" s="517"/>
      <c r="B711" s="590" t="s">
        <v>1</v>
      </c>
      <c r="C711" s="263" t="s">
        <v>436</v>
      </c>
      <c r="D711" s="57" t="s">
        <v>327</v>
      </c>
      <c r="E711" s="57" t="s">
        <v>328</v>
      </c>
      <c r="F711" s="123"/>
      <c r="G711" s="55">
        <v>1</v>
      </c>
      <c r="H711" s="55"/>
      <c r="I711" s="9">
        <v>1</v>
      </c>
      <c r="J711" s="242" t="s">
        <v>17</v>
      </c>
      <c r="K711" s="55"/>
      <c r="L711" s="55"/>
      <c r="M711" s="55"/>
      <c r="N711" s="55"/>
      <c r="O711" s="55"/>
      <c r="P711" s="55"/>
      <c r="Q711" s="9"/>
      <c r="R711" s="242"/>
      <c r="S711" s="55"/>
      <c r="T711" s="55"/>
      <c r="U711" s="55"/>
      <c r="V711" s="55"/>
      <c r="W711" s="55"/>
      <c r="X711" s="55"/>
      <c r="Y711" s="55"/>
      <c r="Z711" s="9"/>
      <c r="AA711" s="242"/>
      <c r="AB711" s="242"/>
      <c r="AC711" s="55"/>
      <c r="AD711" s="55"/>
      <c r="AE711" s="55"/>
      <c r="AF711" s="55"/>
      <c r="AG711" s="55"/>
      <c r="AH711" s="55"/>
      <c r="AI711" s="55"/>
      <c r="AJ711" s="55"/>
      <c r="AK711" s="55"/>
      <c r="AL711" s="9"/>
      <c r="AM711" s="242"/>
      <c r="AN711" s="55"/>
      <c r="AO711" s="55"/>
      <c r="AP711" s="55"/>
      <c r="AQ711" s="55"/>
      <c r="AR711" s="55"/>
      <c r="AS711" s="55"/>
      <c r="AT711" s="55"/>
      <c r="AU711" s="55"/>
      <c r="AV711" s="55"/>
      <c r="AW711" s="9"/>
      <c r="AX711" s="242"/>
      <c r="AY711" s="55"/>
      <c r="AZ711" s="55"/>
      <c r="BA711" s="55"/>
      <c r="BB711" s="55"/>
      <c r="BC711" s="55"/>
      <c r="BD711" s="55"/>
      <c r="BE711" s="55"/>
      <c r="BF711" s="55"/>
      <c r="BG711" s="55"/>
      <c r="BH711" s="9"/>
      <c r="BI711" s="242"/>
      <c r="BJ711" s="490"/>
    </row>
    <row r="712" spans="1:62" s="16" customFormat="1" ht="4.5" hidden="1" customHeight="1">
      <c r="A712" s="517"/>
      <c r="B712" s="590" t="s">
        <v>1</v>
      </c>
      <c r="C712" s="57" t="s">
        <v>437</v>
      </c>
      <c r="D712" s="57" t="s">
        <v>327</v>
      </c>
      <c r="E712" s="57" t="s">
        <v>328</v>
      </c>
      <c r="F712" s="123"/>
      <c r="G712" s="55">
        <v>1</v>
      </c>
      <c r="H712" s="55"/>
      <c r="I712" s="9">
        <v>1</v>
      </c>
      <c r="J712" s="242" t="s">
        <v>17</v>
      </c>
      <c r="K712" s="55"/>
      <c r="L712" s="55"/>
      <c r="M712" s="55"/>
      <c r="N712" s="55"/>
      <c r="O712" s="55"/>
      <c r="P712" s="55"/>
      <c r="Q712" s="9"/>
      <c r="R712" s="242"/>
      <c r="S712" s="55"/>
      <c r="T712" s="55"/>
      <c r="U712" s="55"/>
      <c r="V712" s="55"/>
      <c r="W712" s="55"/>
      <c r="X712" s="55"/>
      <c r="Y712" s="55"/>
      <c r="Z712" s="9"/>
      <c r="AA712" s="242"/>
      <c r="AB712" s="242"/>
      <c r="AC712" s="55"/>
      <c r="AD712" s="55"/>
      <c r="AE712" s="55"/>
      <c r="AF712" s="55"/>
      <c r="AG712" s="55"/>
      <c r="AH712" s="55"/>
      <c r="AI712" s="55"/>
      <c r="AJ712" s="55"/>
      <c r="AK712" s="55"/>
      <c r="AL712" s="9"/>
      <c r="AM712" s="242"/>
      <c r="AN712" s="55"/>
      <c r="AO712" s="55"/>
      <c r="AP712" s="55"/>
      <c r="AQ712" s="55"/>
      <c r="AR712" s="55"/>
      <c r="AS712" s="55"/>
      <c r="AT712" s="55"/>
      <c r="AU712" s="55"/>
      <c r="AV712" s="55"/>
      <c r="AW712" s="9"/>
      <c r="AX712" s="242"/>
      <c r="AY712" s="55"/>
      <c r="AZ712" s="55"/>
      <c r="BA712" s="55"/>
      <c r="BB712" s="55"/>
      <c r="BC712" s="55"/>
      <c r="BD712" s="55"/>
      <c r="BE712" s="55"/>
      <c r="BF712" s="55"/>
      <c r="BG712" s="55"/>
      <c r="BH712" s="9"/>
      <c r="BI712" s="242"/>
      <c r="BJ712" s="490"/>
    </row>
    <row r="713" spans="1:62" s="16" customFormat="1" ht="4.5" hidden="1" customHeight="1">
      <c r="A713" s="517"/>
      <c r="B713" s="590" t="s">
        <v>1</v>
      </c>
      <c r="C713" s="57" t="s">
        <v>438</v>
      </c>
      <c r="D713" s="57" t="s">
        <v>327</v>
      </c>
      <c r="E713" s="57" t="s">
        <v>328</v>
      </c>
      <c r="F713" s="123"/>
      <c r="G713" s="55">
        <v>1</v>
      </c>
      <c r="H713" s="55"/>
      <c r="I713" s="9">
        <v>1</v>
      </c>
      <c r="J713" s="242" t="s">
        <v>17</v>
      </c>
      <c r="K713" s="55"/>
      <c r="L713" s="55"/>
      <c r="M713" s="55"/>
      <c r="N713" s="55"/>
      <c r="O713" s="55"/>
      <c r="P713" s="55"/>
      <c r="Q713" s="9"/>
      <c r="R713" s="242"/>
      <c r="S713" s="55"/>
      <c r="T713" s="55"/>
      <c r="U713" s="55"/>
      <c r="V713" s="55"/>
      <c r="W713" s="55"/>
      <c r="X713" s="55"/>
      <c r="Y713" s="55"/>
      <c r="Z713" s="9"/>
      <c r="AA713" s="242"/>
      <c r="AB713" s="242"/>
      <c r="AC713" s="55"/>
      <c r="AD713" s="55"/>
      <c r="AE713" s="55"/>
      <c r="AF713" s="55"/>
      <c r="AG713" s="55"/>
      <c r="AH713" s="55"/>
      <c r="AI713" s="55"/>
      <c r="AJ713" s="55"/>
      <c r="AK713" s="55"/>
      <c r="AL713" s="9"/>
      <c r="AM713" s="242"/>
      <c r="AN713" s="55"/>
      <c r="AO713" s="55"/>
      <c r="AP713" s="55"/>
      <c r="AQ713" s="55"/>
      <c r="AR713" s="55"/>
      <c r="AS713" s="55"/>
      <c r="AT713" s="55"/>
      <c r="AU713" s="55"/>
      <c r="AV713" s="55"/>
      <c r="AW713" s="9"/>
      <c r="AX713" s="242"/>
      <c r="AY713" s="55"/>
      <c r="AZ713" s="55"/>
      <c r="BA713" s="55"/>
      <c r="BB713" s="55"/>
      <c r="BC713" s="55"/>
      <c r="BD713" s="55"/>
      <c r="BE713" s="55"/>
      <c r="BF713" s="55"/>
      <c r="BG713" s="55"/>
      <c r="BH713" s="9"/>
      <c r="BI713" s="242"/>
      <c r="BJ713" s="490"/>
    </row>
    <row r="714" spans="1:62" s="16" customFormat="1" ht="4.5" hidden="1" customHeight="1">
      <c r="A714" s="517"/>
      <c r="B714" s="590" t="s">
        <v>1</v>
      </c>
      <c r="C714" s="263" t="s">
        <v>439</v>
      </c>
      <c r="D714" s="57" t="s">
        <v>327</v>
      </c>
      <c r="E714" s="57" t="s">
        <v>328</v>
      </c>
      <c r="F714" s="123"/>
      <c r="G714" s="55">
        <v>1</v>
      </c>
      <c r="H714" s="55"/>
      <c r="I714" s="9">
        <v>1</v>
      </c>
      <c r="J714" s="242" t="s">
        <v>17</v>
      </c>
      <c r="K714" s="55"/>
      <c r="L714" s="55"/>
      <c r="M714" s="55"/>
      <c r="N714" s="55"/>
      <c r="O714" s="55"/>
      <c r="P714" s="55"/>
      <c r="Q714" s="9"/>
      <c r="R714" s="242"/>
      <c r="S714" s="55"/>
      <c r="T714" s="55"/>
      <c r="U714" s="55"/>
      <c r="V714" s="55"/>
      <c r="W714" s="55"/>
      <c r="X714" s="55"/>
      <c r="Y714" s="55"/>
      <c r="Z714" s="9"/>
      <c r="AA714" s="242"/>
      <c r="AB714" s="242"/>
      <c r="AC714" s="55"/>
      <c r="AD714" s="55"/>
      <c r="AE714" s="55"/>
      <c r="AF714" s="55"/>
      <c r="AG714" s="55"/>
      <c r="AH714" s="55"/>
      <c r="AI714" s="55"/>
      <c r="AJ714" s="55"/>
      <c r="AK714" s="55"/>
      <c r="AL714" s="9"/>
      <c r="AM714" s="242"/>
      <c r="AN714" s="55"/>
      <c r="AO714" s="55"/>
      <c r="AP714" s="55"/>
      <c r="AQ714" s="55"/>
      <c r="AR714" s="55"/>
      <c r="AS714" s="55"/>
      <c r="AT714" s="55"/>
      <c r="AU714" s="55"/>
      <c r="AV714" s="55"/>
      <c r="AW714" s="9"/>
      <c r="AX714" s="242"/>
      <c r="AY714" s="55"/>
      <c r="AZ714" s="55"/>
      <c r="BA714" s="55"/>
      <c r="BB714" s="55"/>
      <c r="BC714" s="55"/>
      <c r="BD714" s="55"/>
      <c r="BE714" s="55"/>
      <c r="BF714" s="55"/>
      <c r="BG714" s="55"/>
      <c r="BH714" s="9"/>
      <c r="BI714" s="242"/>
      <c r="BJ714" s="490"/>
    </row>
    <row r="715" spans="1:62" s="16" customFormat="1" ht="4.5" hidden="1" customHeight="1">
      <c r="A715" s="517"/>
      <c r="B715" s="590" t="s">
        <v>1</v>
      </c>
      <c r="C715" s="263" t="s">
        <v>440</v>
      </c>
      <c r="D715" s="57" t="s">
        <v>327</v>
      </c>
      <c r="E715" s="57" t="s">
        <v>328</v>
      </c>
      <c r="F715" s="123"/>
      <c r="G715" s="55">
        <v>1</v>
      </c>
      <c r="H715" s="55"/>
      <c r="I715" s="9">
        <v>1</v>
      </c>
      <c r="J715" s="242" t="s">
        <v>17</v>
      </c>
      <c r="K715" s="55"/>
      <c r="L715" s="55"/>
      <c r="M715" s="55"/>
      <c r="N715" s="55"/>
      <c r="O715" s="55"/>
      <c r="P715" s="55"/>
      <c r="Q715" s="9"/>
      <c r="R715" s="242"/>
      <c r="S715" s="55"/>
      <c r="T715" s="55"/>
      <c r="U715" s="55"/>
      <c r="V715" s="55"/>
      <c r="W715" s="55"/>
      <c r="X715" s="55"/>
      <c r="Y715" s="55"/>
      <c r="Z715" s="9"/>
      <c r="AA715" s="242"/>
      <c r="AB715" s="242"/>
      <c r="AC715" s="55"/>
      <c r="AD715" s="55"/>
      <c r="AE715" s="55"/>
      <c r="AF715" s="55"/>
      <c r="AG715" s="55"/>
      <c r="AH715" s="55"/>
      <c r="AI715" s="55"/>
      <c r="AJ715" s="55"/>
      <c r="AK715" s="55"/>
      <c r="AL715" s="9"/>
      <c r="AM715" s="242"/>
      <c r="AN715" s="55"/>
      <c r="AO715" s="55"/>
      <c r="AP715" s="55"/>
      <c r="AQ715" s="55"/>
      <c r="AR715" s="55"/>
      <c r="AS715" s="55"/>
      <c r="AT715" s="55"/>
      <c r="AU715" s="55"/>
      <c r="AV715" s="55"/>
      <c r="AW715" s="9"/>
      <c r="AX715" s="242"/>
      <c r="AY715" s="55"/>
      <c r="AZ715" s="55"/>
      <c r="BA715" s="55"/>
      <c r="BB715" s="55"/>
      <c r="BC715" s="55"/>
      <c r="BD715" s="55"/>
      <c r="BE715" s="55"/>
      <c r="BF715" s="55"/>
      <c r="BG715" s="55"/>
      <c r="BH715" s="9"/>
      <c r="BI715" s="242"/>
      <c r="BJ715" s="490"/>
    </row>
    <row r="716" spans="1:62" s="16" customFormat="1" ht="4.5" hidden="1" customHeight="1">
      <c r="A716" s="517"/>
      <c r="B716" s="590" t="s">
        <v>1</v>
      </c>
      <c r="C716" s="57" t="s">
        <v>441</v>
      </c>
      <c r="D716" s="57" t="s">
        <v>327</v>
      </c>
      <c r="E716" s="57" t="s">
        <v>328</v>
      </c>
      <c r="F716" s="123"/>
      <c r="G716" s="55">
        <v>1</v>
      </c>
      <c r="H716" s="55"/>
      <c r="I716" s="9">
        <v>1</v>
      </c>
      <c r="J716" s="242" t="s">
        <v>17</v>
      </c>
      <c r="K716" s="55"/>
      <c r="L716" s="55"/>
      <c r="M716" s="55"/>
      <c r="N716" s="55"/>
      <c r="O716" s="55"/>
      <c r="P716" s="55"/>
      <c r="Q716" s="9"/>
      <c r="R716" s="242"/>
      <c r="S716" s="55"/>
      <c r="T716" s="55"/>
      <c r="U716" s="55"/>
      <c r="V716" s="55"/>
      <c r="W716" s="55"/>
      <c r="X716" s="55"/>
      <c r="Y716" s="55"/>
      <c r="Z716" s="9"/>
      <c r="AA716" s="242"/>
      <c r="AB716" s="242"/>
      <c r="AC716" s="55"/>
      <c r="AD716" s="55"/>
      <c r="AE716" s="55"/>
      <c r="AF716" s="55"/>
      <c r="AG716" s="55"/>
      <c r="AH716" s="55"/>
      <c r="AI716" s="55"/>
      <c r="AJ716" s="55"/>
      <c r="AK716" s="55"/>
      <c r="AL716" s="9"/>
      <c r="AM716" s="242"/>
      <c r="AN716" s="55"/>
      <c r="AO716" s="55"/>
      <c r="AP716" s="55"/>
      <c r="AQ716" s="55"/>
      <c r="AR716" s="55"/>
      <c r="AS716" s="55"/>
      <c r="AT716" s="55"/>
      <c r="AU716" s="55"/>
      <c r="AV716" s="55"/>
      <c r="AW716" s="9"/>
      <c r="AX716" s="242"/>
      <c r="AY716" s="55"/>
      <c r="AZ716" s="55"/>
      <c r="BA716" s="55"/>
      <c r="BB716" s="55"/>
      <c r="BC716" s="55"/>
      <c r="BD716" s="55"/>
      <c r="BE716" s="55"/>
      <c r="BF716" s="55"/>
      <c r="BG716" s="55"/>
      <c r="BH716" s="9"/>
      <c r="BI716" s="242"/>
      <c r="BJ716" s="490"/>
    </row>
    <row r="717" spans="1:62" s="16" customFormat="1" ht="4.5" hidden="1" customHeight="1">
      <c r="A717" s="517"/>
      <c r="B717" s="590" t="s">
        <v>1</v>
      </c>
      <c r="C717" s="263" t="s">
        <v>442</v>
      </c>
      <c r="D717" s="57" t="s">
        <v>327</v>
      </c>
      <c r="E717" s="57" t="s">
        <v>328</v>
      </c>
      <c r="F717" s="123"/>
      <c r="G717" s="55">
        <v>1</v>
      </c>
      <c r="H717" s="55"/>
      <c r="I717" s="9">
        <v>1</v>
      </c>
      <c r="J717" s="242" t="s">
        <v>17</v>
      </c>
      <c r="K717" s="55"/>
      <c r="L717" s="55"/>
      <c r="M717" s="55"/>
      <c r="N717" s="55"/>
      <c r="O717" s="55"/>
      <c r="P717" s="55"/>
      <c r="Q717" s="9"/>
      <c r="R717" s="242"/>
      <c r="S717" s="55"/>
      <c r="T717" s="55"/>
      <c r="U717" s="55"/>
      <c r="V717" s="55"/>
      <c r="W717" s="55"/>
      <c r="X717" s="55"/>
      <c r="Y717" s="55"/>
      <c r="Z717" s="9"/>
      <c r="AA717" s="242"/>
      <c r="AB717" s="242"/>
      <c r="AC717" s="55"/>
      <c r="AD717" s="55"/>
      <c r="AE717" s="55"/>
      <c r="AF717" s="55"/>
      <c r="AG717" s="55"/>
      <c r="AH717" s="55"/>
      <c r="AI717" s="55"/>
      <c r="AJ717" s="55"/>
      <c r="AK717" s="55"/>
      <c r="AL717" s="9"/>
      <c r="AM717" s="242"/>
      <c r="AN717" s="55"/>
      <c r="AO717" s="55"/>
      <c r="AP717" s="55"/>
      <c r="AQ717" s="55"/>
      <c r="AR717" s="55"/>
      <c r="AS717" s="55"/>
      <c r="AT717" s="55"/>
      <c r="AU717" s="55"/>
      <c r="AV717" s="55"/>
      <c r="AW717" s="9"/>
      <c r="AX717" s="242"/>
      <c r="AY717" s="55"/>
      <c r="AZ717" s="55"/>
      <c r="BA717" s="55"/>
      <c r="BB717" s="55"/>
      <c r="BC717" s="55"/>
      <c r="BD717" s="55"/>
      <c r="BE717" s="55"/>
      <c r="BF717" s="55"/>
      <c r="BG717" s="55"/>
      <c r="BH717" s="9"/>
      <c r="BI717" s="242"/>
      <c r="BJ717" s="490"/>
    </row>
    <row r="718" spans="1:62" s="16" customFormat="1" ht="4.5" hidden="1" customHeight="1">
      <c r="A718" s="517"/>
      <c r="B718" s="590" t="s">
        <v>1</v>
      </c>
      <c r="C718" s="263" t="s">
        <v>443</v>
      </c>
      <c r="D718" s="57" t="s">
        <v>327</v>
      </c>
      <c r="E718" s="57" t="s">
        <v>328</v>
      </c>
      <c r="F718" s="123"/>
      <c r="G718" s="55">
        <v>1</v>
      </c>
      <c r="H718" s="55"/>
      <c r="I718" s="9">
        <v>1</v>
      </c>
      <c r="J718" s="242" t="s">
        <v>17</v>
      </c>
      <c r="K718" s="55"/>
      <c r="L718" s="55"/>
      <c r="M718" s="55"/>
      <c r="N718" s="55"/>
      <c r="O718" s="55"/>
      <c r="P718" s="55"/>
      <c r="Q718" s="9"/>
      <c r="R718" s="242"/>
      <c r="S718" s="55"/>
      <c r="T718" s="55"/>
      <c r="U718" s="55"/>
      <c r="V718" s="55"/>
      <c r="W718" s="55"/>
      <c r="X718" s="55"/>
      <c r="Y718" s="55"/>
      <c r="Z718" s="9"/>
      <c r="AA718" s="242"/>
      <c r="AB718" s="242"/>
      <c r="AC718" s="55"/>
      <c r="AD718" s="55"/>
      <c r="AE718" s="55"/>
      <c r="AF718" s="55"/>
      <c r="AG718" s="55"/>
      <c r="AH718" s="55"/>
      <c r="AI718" s="55"/>
      <c r="AJ718" s="55"/>
      <c r="AK718" s="55"/>
      <c r="AL718" s="9"/>
      <c r="AM718" s="242"/>
      <c r="AN718" s="55"/>
      <c r="AO718" s="55"/>
      <c r="AP718" s="55"/>
      <c r="AQ718" s="55"/>
      <c r="AR718" s="55"/>
      <c r="AS718" s="55"/>
      <c r="AT718" s="55"/>
      <c r="AU718" s="55"/>
      <c r="AV718" s="55"/>
      <c r="AW718" s="9"/>
      <c r="AX718" s="242"/>
      <c r="AY718" s="55"/>
      <c r="AZ718" s="55"/>
      <c r="BA718" s="55"/>
      <c r="BB718" s="55"/>
      <c r="BC718" s="55"/>
      <c r="BD718" s="55"/>
      <c r="BE718" s="55"/>
      <c r="BF718" s="55"/>
      <c r="BG718" s="55"/>
      <c r="BH718" s="9"/>
      <c r="BI718" s="242"/>
      <c r="BJ718" s="490"/>
    </row>
    <row r="719" spans="1:62" s="16" customFormat="1" ht="4.5" hidden="1" customHeight="1">
      <c r="A719" s="517"/>
      <c r="B719" s="590" t="s">
        <v>1</v>
      </c>
      <c r="C719" s="263" t="s">
        <v>444</v>
      </c>
      <c r="D719" s="57" t="s">
        <v>327</v>
      </c>
      <c r="E719" s="57" t="s">
        <v>328</v>
      </c>
      <c r="F719" s="123"/>
      <c r="G719" s="55">
        <v>1</v>
      </c>
      <c r="H719" s="55"/>
      <c r="I719" s="9">
        <v>1</v>
      </c>
      <c r="J719" s="242" t="s">
        <v>17</v>
      </c>
      <c r="K719" s="55"/>
      <c r="L719" s="55"/>
      <c r="M719" s="55"/>
      <c r="N719" s="55"/>
      <c r="O719" s="55"/>
      <c r="P719" s="55"/>
      <c r="Q719" s="9"/>
      <c r="R719" s="242"/>
      <c r="S719" s="55"/>
      <c r="T719" s="55"/>
      <c r="U719" s="55"/>
      <c r="V719" s="55"/>
      <c r="W719" s="55"/>
      <c r="X719" s="55"/>
      <c r="Y719" s="55"/>
      <c r="Z719" s="9"/>
      <c r="AA719" s="242"/>
      <c r="AB719" s="242"/>
      <c r="AC719" s="55"/>
      <c r="AD719" s="55"/>
      <c r="AE719" s="55"/>
      <c r="AF719" s="55"/>
      <c r="AG719" s="55"/>
      <c r="AH719" s="55"/>
      <c r="AI719" s="55"/>
      <c r="AJ719" s="55"/>
      <c r="AK719" s="55"/>
      <c r="AL719" s="9"/>
      <c r="AM719" s="242"/>
      <c r="AN719" s="55"/>
      <c r="AO719" s="55"/>
      <c r="AP719" s="55"/>
      <c r="AQ719" s="55"/>
      <c r="AR719" s="55"/>
      <c r="AS719" s="55"/>
      <c r="AT719" s="55"/>
      <c r="AU719" s="55"/>
      <c r="AV719" s="55"/>
      <c r="AW719" s="9"/>
      <c r="AX719" s="242"/>
      <c r="AY719" s="55"/>
      <c r="AZ719" s="55"/>
      <c r="BA719" s="55"/>
      <c r="BB719" s="55"/>
      <c r="BC719" s="55"/>
      <c r="BD719" s="55"/>
      <c r="BE719" s="55"/>
      <c r="BF719" s="55"/>
      <c r="BG719" s="55"/>
      <c r="BH719" s="9"/>
      <c r="BI719" s="242"/>
      <c r="BJ719" s="490"/>
    </row>
    <row r="720" spans="1:62" s="16" customFormat="1" ht="4.5" hidden="1" customHeight="1">
      <c r="A720" s="517"/>
      <c r="B720" s="590" t="s">
        <v>1</v>
      </c>
      <c r="C720" s="263" t="s">
        <v>1130</v>
      </c>
      <c r="D720" s="57" t="s">
        <v>395</v>
      </c>
      <c r="E720" s="57" t="s">
        <v>328</v>
      </c>
      <c r="F720" s="123"/>
      <c r="G720" s="55">
        <v>1</v>
      </c>
      <c r="H720" s="55"/>
      <c r="I720" s="9">
        <v>1</v>
      </c>
      <c r="J720" s="242" t="s">
        <v>17</v>
      </c>
      <c r="K720" s="55"/>
      <c r="L720" s="55"/>
      <c r="M720" s="55"/>
      <c r="N720" s="55"/>
      <c r="O720" s="55"/>
      <c r="P720" s="55"/>
      <c r="Q720" s="9"/>
      <c r="R720" s="242"/>
      <c r="S720" s="55"/>
      <c r="T720" s="55"/>
      <c r="U720" s="55"/>
      <c r="V720" s="55"/>
      <c r="W720" s="55"/>
      <c r="X720" s="55"/>
      <c r="Y720" s="55"/>
      <c r="Z720" s="9"/>
      <c r="AA720" s="242"/>
      <c r="AB720" s="242"/>
      <c r="AC720" s="55"/>
      <c r="AD720" s="55"/>
      <c r="AE720" s="55"/>
      <c r="AF720" s="55"/>
      <c r="AG720" s="55"/>
      <c r="AH720" s="55"/>
      <c r="AI720" s="55"/>
      <c r="AJ720" s="55"/>
      <c r="AK720" s="55"/>
      <c r="AL720" s="9"/>
      <c r="AM720" s="242"/>
      <c r="AN720" s="55"/>
      <c r="AO720" s="55"/>
      <c r="AP720" s="55"/>
      <c r="AQ720" s="55"/>
      <c r="AR720" s="55"/>
      <c r="AS720" s="55"/>
      <c r="AT720" s="55"/>
      <c r="AU720" s="55"/>
      <c r="AV720" s="55"/>
      <c r="AW720" s="9"/>
      <c r="AX720" s="242"/>
      <c r="AY720" s="55"/>
      <c r="AZ720" s="55"/>
      <c r="BA720" s="55"/>
      <c r="BB720" s="55"/>
      <c r="BC720" s="55"/>
      <c r="BD720" s="55"/>
      <c r="BE720" s="55"/>
      <c r="BF720" s="55"/>
      <c r="BG720" s="55"/>
      <c r="BH720" s="9"/>
      <c r="BI720" s="242"/>
      <c r="BJ720" s="490"/>
    </row>
    <row r="721" spans="1:62" s="16" customFormat="1" ht="4.5" hidden="1" customHeight="1">
      <c r="A721" s="517"/>
      <c r="B721" s="590" t="s">
        <v>1</v>
      </c>
      <c r="C721" s="263" t="s">
        <v>445</v>
      </c>
      <c r="D721" s="57" t="s">
        <v>395</v>
      </c>
      <c r="E721" s="57" t="s">
        <v>328</v>
      </c>
      <c r="F721" s="123"/>
      <c r="G721" s="55">
        <v>1</v>
      </c>
      <c r="H721" s="55"/>
      <c r="I721" s="9">
        <v>1</v>
      </c>
      <c r="J721" s="242" t="s">
        <v>17</v>
      </c>
      <c r="K721" s="55"/>
      <c r="L721" s="55"/>
      <c r="M721" s="55"/>
      <c r="N721" s="55"/>
      <c r="O721" s="55"/>
      <c r="P721" s="55"/>
      <c r="Q721" s="9"/>
      <c r="R721" s="242"/>
      <c r="S721" s="55"/>
      <c r="T721" s="55"/>
      <c r="U721" s="55"/>
      <c r="V721" s="55"/>
      <c r="W721" s="55"/>
      <c r="X721" s="55"/>
      <c r="Y721" s="55"/>
      <c r="Z721" s="9"/>
      <c r="AA721" s="242"/>
      <c r="AB721" s="242"/>
      <c r="AC721" s="55"/>
      <c r="AD721" s="55"/>
      <c r="AE721" s="55"/>
      <c r="AF721" s="55"/>
      <c r="AG721" s="55"/>
      <c r="AH721" s="55"/>
      <c r="AI721" s="55"/>
      <c r="AJ721" s="55"/>
      <c r="AK721" s="55"/>
      <c r="AL721" s="9"/>
      <c r="AM721" s="242"/>
      <c r="AN721" s="55"/>
      <c r="AO721" s="55"/>
      <c r="AP721" s="55"/>
      <c r="AQ721" s="55"/>
      <c r="AR721" s="55"/>
      <c r="AS721" s="55"/>
      <c r="AT721" s="55"/>
      <c r="AU721" s="55"/>
      <c r="AV721" s="55"/>
      <c r="AW721" s="9"/>
      <c r="AX721" s="242"/>
      <c r="AY721" s="55"/>
      <c r="AZ721" s="55"/>
      <c r="BA721" s="55"/>
      <c r="BB721" s="55"/>
      <c r="BC721" s="55"/>
      <c r="BD721" s="55"/>
      <c r="BE721" s="55"/>
      <c r="BF721" s="55"/>
      <c r="BG721" s="55"/>
      <c r="BH721" s="9"/>
      <c r="BI721" s="242"/>
      <c r="BJ721" s="490"/>
    </row>
    <row r="722" spans="1:62" s="16" customFormat="1" ht="4.5" hidden="1" customHeight="1">
      <c r="A722" s="517"/>
      <c r="B722" s="590" t="s">
        <v>1</v>
      </c>
      <c r="C722" s="57" t="s">
        <v>446</v>
      </c>
      <c r="D722" s="57" t="s">
        <v>395</v>
      </c>
      <c r="E722" s="57" t="s">
        <v>328</v>
      </c>
      <c r="F722" s="123"/>
      <c r="G722" s="55"/>
      <c r="H722" s="55"/>
      <c r="I722" s="9">
        <v>1</v>
      </c>
      <c r="J722" s="242" t="s">
        <v>17</v>
      </c>
      <c r="K722" s="55"/>
      <c r="L722" s="55"/>
      <c r="M722" s="55"/>
      <c r="N722" s="55"/>
      <c r="O722" s="55"/>
      <c r="P722" s="55"/>
      <c r="Q722" s="9"/>
      <c r="R722" s="242"/>
      <c r="S722" s="55"/>
      <c r="T722" s="55"/>
      <c r="U722" s="55"/>
      <c r="V722" s="55"/>
      <c r="W722" s="55"/>
      <c r="X722" s="55"/>
      <c r="Y722" s="55"/>
      <c r="Z722" s="9"/>
      <c r="AA722" s="242"/>
      <c r="AB722" s="242"/>
      <c r="AC722" s="55"/>
      <c r="AD722" s="55"/>
      <c r="AE722" s="55"/>
      <c r="AF722" s="55"/>
      <c r="AG722" s="55"/>
      <c r="AH722" s="55"/>
      <c r="AI722" s="55"/>
      <c r="AJ722" s="55"/>
      <c r="AK722" s="55"/>
      <c r="AL722" s="9"/>
      <c r="AM722" s="242"/>
      <c r="AN722" s="55"/>
      <c r="AO722" s="55"/>
      <c r="AP722" s="55"/>
      <c r="AQ722" s="55"/>
      <c r="AR722" s="55"/>
      <c r="AS722" s="55"/>
      <c r="AT722" s="55"/>
      <c r="AU722" s="55"/>
      <c r="AV722" s="55"/>
      <c r="AW722" s="9"/>
      <c r="AX722" s="242"/>
      <c r="AY722" s="55"/>
      <c r="AZ722" s="55"/>
      <c r="BA722" s="55"/>
      <c r="BB722" s="55"/>
      <c r="BC722" s="55"/>
      <c r="BD722" s="55"/>
      <c r="BE722" s="55"/>
      <c r="BF722" s="55"/>
      <c r="BG722" s="55"/>
      <c r="BH722" s="9"/>
      <c r="BI722" s="242"/>
      <c r="BJ722" s="490"/>
    </row>
    <row r="723" spans="1:62" s="16" customFormat="1" ht="38.25" customHeight="1">
      <c r="A723" s="517"/>
      <c r="B723" s="590" t="s">
        <v>1</v>
      </c>
      <c r="C723" s="57" t="s">
        <v>447</v>
      </c>
      <c r="D723" s="57" t="s">
        <v>447</v>
      </c>
      <c r="E723" s="57" t="s">
        <v>328</v>
      </c>
      <c r="F723" s="123" t="s">
        <v>688</v>
      </c>
      <c r="G723" s="55"/>
      <c r="H723" s="55">
        <f>14-1</f>
        <v>13</v>
      </c>
      <c r="I723" s="9"/>
      <c r="J723" s="242" t="s">
        <v>396</v>
      </c>
      <c r="K723" s="55">
        <f>14-1-1-1</f>
        <v>11</v>
      </c>
      <c r="L723" s="55"/>
      <c r="M723" s="55"/>
      <c r="N723" s="55"/>
      <c r="O723" s="55">
        <f>14-1-1-1</f>
        <v>11</v>
      </c>
      <c r="P723" s="55"/>
      <c r="Q723" s="56">
        <v>0</v>
      </c>
      <c r="R723" s="242" t="s">
        <v>396</v>
      </c>
      <c r="S723" s="55"/>
      <c r="T723" s="55"/>
      <c r="U723" s="55"/>
      <c r="V723" s="55"/>
      <c r="W723" s="55"/>
      <c r="X723" s="55">
        <f>14-1-1-1</f>
        <v>11</v>
      </c>
      <c r="Y723" s="55"/>
      <c r="Z723" s="56">
        <v>0</v>
      </c>
      <c r="AA723" s="242" t="s">
        <v>396</v>
      </c>
      <c r="AB723" s="242"/>
      <c r="AC723" s="55">
        <f>14-1-1-1</f>
        <v>11</v>
      </c>
      <c r="AD723" s="55"/>
      <c r="AE723" s="55"/>
      <c r="AF723" s="55"/>
      <c r="AG723" s="55"/>
      <c r="AH723" s="55">
        <f>14-1-1-1</f>
        <v>11</v>
      </c>
      <c r="AI723" s="55"/>
      <c r="AJ723" s="55"/>
      <c r="AK723" s="55"/>
      <c r="AL723" s="56">
        <v>0</v>
      </c>
      <c r="AM723" s="242" t="s">
        <v>396</v>
      </c>
      <c r="AN723" s="55">
        <f>14-1-1-1</f>
        <v>11</v>
      </c>
      <c r="AO723" s="55"/>
      <c r="AP723" s="55"/>
      <c r="AQ723" s="55"/>
      <c r="AR723" s="55"/>
      <c r="AS723" s="55">
        <f>14-1-1-1</f>
        <v>11</v>
      </c>
      <c r="AT723" s="55"/>
      <c r="AU723" s="55"/>
      <c r="AV723" s="55"/>
      <c r="AW723" s="56">
        <v>0</v>
      </c>
      <c r="AX723" s="242" t="s">
        <v>396</v>
      </c>
      <c r="AY723" s="55"/>
      <c r="AZ723" s="55">
        <f>14-1-1-1</f>
        <v>11</v>
      </c>
      <c r="BA723" s="55"/>
      <c r="BB723" s="55"/>
      <c r="BC723" s="55"/>
      <c r="BD723" s="55">
        <f>14-1-1-1</f>
        <v>11</v>
      </c>
      <c r="BE723" s="55"/>
      <c r="BF723" s="55"/>
      <c r="BG723" s="55"/>
      <c r="BH723" s="56">
        <v>0</v>
      </c>
      <c r="BI723" s="242" t="s">
        <v>396</v>
      </c>
      <c r="BJ723" s="490"/>
    </row>
    <row r="724" spans="1:62" s="16" customFormat="1" ht="33" customHeight="1">
      <c r="A724" s="517"/>
      <c r="B724" s="590" t="s">
        <v>1</v>
      </c>
      <c r="C724" s="263" t="s">
        <v>943</v>
      </c>
      <c r="D724" s="57" t="s">
        <v>447</v>
      </c>
      <c r="E724" s="57" t="s">
        <v>328</v>
      </c>
      <c r="F724" s="123" t="s">
        <v>688</v>
      </c>
      <c r="G724" s="55"/>
      <c r="H724" s="55">
        <v>1</v>
      </c>
      <c r="I724" s="9"/>
      <c r="J724" s="242" t="s">
        <v>396</v>
      </c>
      <c r="K724" s="55">
        <v>1</v>
      </c>
      <c r="L724" s="55"/>
      <c r="M724" s="55"/>
      <c r="N724" s="55"/>
      <c r="O724" s="55">
        <v>1</v>
      </c>
      <c r="P724" s="55"/>
      <c r="Q724" s="56">
        <v>0</v>
      </c>
      <c r="R724" s="242" t="s">
        <v>396</v>
      </c>
      <c r="S724" s="55"/>
      <c r="T724" s="55"/>
      <c r="U724" s="55"/>
      <c r="V724" s="55"/>
      <c r="W724" s="55"/>
      <c r="X724" s="55">
        <v>1</v>
      </c>
      <c r="Y724" s="55"/>
      <c r="Z724" s="56">
        <v>0</v>
      </c>
      <c r="AA724" s="242" t="s">
        <v>396</v>
      </c>
      <c r="AB724" s="242"/>
      <c r="AC724" s="55">
        <v>1</v>
      </c>
      <c r="AD724" s="446"/>
      <c r="AE724" s="55"/>
      <c r="AF724" s="55"/>
      <c r="AG724" s="55"/>
      <c r="AH724" s="55">
        <v>1</v>
      </c>
      <c r="AI724" s="55"/>
      <c r="AJ724" s="55"/>
      <c r="AK724" s="55"/>
      <c r="AL724" s="56">
        <v>0</v>
      </c>
      <c r="AM724" s="242" t="s">
        <v>396</v>
      </c>
      <c r="AN724" s="55">
        <v>1</v>
      </c>
      <c r="AO724" s="446"/>
      <c r="AP724" s="55"/>
      <c r="AQ724" s="55"/>
      <c r="AR724" s="55"/>
      <c r="AS724" s="55">
        <v>1</v>
      </c>
      <c r="AT724" s="55"/>
      <c r="AU724" s="55"/>
      <c r="AV724" s="55"/>
      <c r="AW724" s="56">
        <v>0</v>
      </c>
      <c r="AX724" s="242" t="s">
        <v>396</v>
      </c>
      <c r="AY724" s="55"/>
      <c r="AZ724" s="55">
        <v>1</v>
      </c>
      <c r="BA724" s="55"/>
      <c r="BB724" s="55"/>
      <c r="BC724" s="55"/>
      <c r="BD724" s="55">
        <v>1</v>
      </c>
      <c r="BE724" s="55"/>
      <c r="BF724" s="55"/>
      <c r="BG724" s="55"/>
      <c r="BH724" s="56">
        <v>0</v>
      </c>
      <c r="BI724" s="242" t="s">
        <v>396</v>
      </c>
      <c r="BJ724" s="490"/>
    </row>
    <row r="725" spans="1:62" s="16" customFormat="1" ht="29.25" hidden="1" customHeight="1">
      <c r="A725" s="517"/>
      <c r="B725" s="590" t="s">
        <v>1</v>
      </c>
      <c r="C725" s="57" t="s">
        <v>1036</v>
      </c>
      <c r="D725" s="57" t="s">
        <v>447</v>
      </c>
      <c r="E725" s="57" t="s">
        <v>328</v>
      </c>
      <c r="F725" s="123" t="s">
        <v>688</v>
      </c>
      <c r="G725" s="55"/>
      <c r="H725" s="55"/>
      <c r="I725" s="9"/>
      <c r="J725" s="242"/>
      <c r="K725" s="55"/>
      <c r="L725" s="55"/>
      <c r="M725" s="55"/>
      <c r="N725" s="55"/>
      <c r="O725" s="55"/>
      <c r="P725" s="55"/>
      <c r="Q725" s="56"/>
      <c r="R725" s="242"/>
      <c r="S725" s="55"/>
      <c r="T725" s="55"/>
      <c r="U725" s="55"/>
      <c r="V725" s="55"/>
      <c r="W725" s="55"/>
      <c r="X725" s="55"/>
      <c r="Y725" s="55"/>
      <c r="Z725" s="56"/>
      <c r="AA725" s="242"/>
      <c r="AB725" s="242"/>
      <c r="AC725" s="55">
        <v>1</v>
      </c>
      <c r="AD725" s="55"/>
      <c r="AE725" s="55"/>
      <c r="AF725" s="55"/>
      <c r="AG725" s="55">
        <v>1</v>
      </c>
      <c r="AH725" s="55"/>
      <c r="AI725" s="55"/>
      <c r="AJ725" s="55"/>
      <c r="AK725" s="55"/>
      <c r="AL725" s="56">
        <v>1</v>
      </c>
      <c r="AM725" s="242" t="s">
        <v>668</v>
      </c>
      <c r="AN725" s="55">
        <v>1</v>
      </c>
      <c r="AO725" s="55"/>
      <c r="AP725" s="55"/>
      <c r="AQ725" s="55"/>
      <c r="AR725" s="55">
        <v>1</v>
      </c>
      <c r="AS725" s="55"/>
      <c r="AT725" s="55"/>
      <c r="AU725" s="55"/>
      <c r="AV725" s="55"/>
      <c r="AW725" s="56">
        <v>1</v>
      </c>
      <c r="AX725" s="242" t="s">
        <v>668</v>
      </c>
      <c r="AY725" s="55"/>
      <c r="AZ725" s="55"/>
      <c r="BA725" s="55"/>
      <c r="BB725" s="55"/>
      <c r="BC725" s="55"/>
      <c r="BD725" s="55"/>
      <c r="BE725" s="55"/>
      <c r="BF725" s="55"/>
      <c r="BG725" s="55"/>
      <c r="BH725" s="56">
        <v>1</v>
      </c>
      <c r="BI725" s="242" t="s">
        <v>668</v>
      </c>
      <c r="BJ725" s="490"/>
    </row>
    <row r="726" spans="1:62" s="16" customFormat="1" ht="4.5" hidden="1" customHeight="1">
      <c r="A726" s="517"/>
      <c r="B726" s="590" t="s">
        <v>1</v>
      </c>
      <c r="C726" s="263" t="s">
        <v>448</v>
      </c>
      <c r="D726" s="57" t="s">
        <v>327</v>
      </c>
      <c r="E726" s="57" t="s">
        <v>328</v>
      </c>
      <c r="F726" s="123"/>
      <c r="G726" s="55">
        <v>1</v>
      </c>
      <c r="H726" s="55"/>
      <c r="I726" s="9">
        <v>1</v>
      </c>
      <c r="J726" s="242" t="s">
        <v>17</v>
      </c>
      <c r="K726" s="55"/>
      <c r="L726" s="55"/>
      <c r="M726" s="55"/>
      <c r="N726" s="55"/>
      <c r="O726" s="55"/>
      <c r="P726" s="55"/>
      <c r="Q726" s="9"/>
      <c r="R726" s="242"/>
      <c r="S726" s="55"/>
      <c r="T726" s="55"/>
      <c r="U726" s="55"/>
      <c r="V726" s="55"/>
      <c r="W726" s="55"/>
      <c r="X726" s="55"/>
      <c r="Y726" s="55"/>
      <c r="Z726" s="9"/>
      <c r="AA726" s="242"/>
      <c r="AB726" s="242"/>
      <c r="AC726" s="55"/>
      <c r="AD726" s="55"/>
      <c r="AE726" s="55"/>
      <c r="AF726" s="55"/>
      <c r="AG726" s="55"/>
      <c r="AH726" s="55"/>
      <c r="AI726" s="55"/>
      <c r="AJ726" s="55"/>
      <c r="AK726" s="55"/>
      <c r="AL726" s="9"/>
      <c r="AM726" s="242"/>
      <c r="AN726" s="55"/>
      <c r="AO726" s="55"/>
      <c r="AP726" s="55"/>
      <c r="AQ726" s="55"/>
      <c r="AR726" s="55"/>
      <c r="AS726" s="55"/>
      <c r="AT726" s="55"/>
      <c r="AU726" s="55"/>
      <c r="AV726" s="55"/>
      <c r="AW726" s="9"/>
      <c r="AX726" s="242"/>
      <c r="AY726" s="55"/>
      <c r="AZ726" s="55"/>
      <c r="BA726" s="55"/>
      <c r="BB726" s="55"/>
      <c r="BC726" s="55"/>
      <c r="BD726" s="55"/>
      <c r="BE726" s="55"/>
      <c r="BF726" s="55"/>
      <c r="BG726" s="55"/>
      <c r="BH726" s="9"/>
      <c r="BI726" s="242"/>
      <c r="BJ726" s="490"/>
    </row>
    <row r="727" spans="1:62" s="16" customFormat="1" ht="4.5" hidden="1" customHeight="1">
      <c r="A727" s="517"/>
      <c r="B727" s="590" t="s">
        <v>1</v>
      </c>
      <c r="C727" s="263" t="s">
        <v>449</v>
      </c>
      <c r="D727" s="57" t="s">
        <v>327</v>
      </c>
      <c r="E727" s="57" t="s">
        <v>328</v>
      </c>
      <c r="F727" s="123"/>
      <c r="G727" s="55">
        <v>1</v>
      </c>
      <c r="H727" s="55"/>
      <c r="I727" s="9">
        <v>1</v>
      </c>
      <c r="J727" s="242" t="s">
        <v>17</v>
      </c>
      <c r="K727" s="55"/>
      <c r="L727" s="55"/>
      <c r="M727" s="55"/>
      <c r="N727" s="55"/>
      <c r="O727" s="55"/>
      <c r="P727" s="55"/>
      <c r="Q727" s="9"/>
      <c r="R727" s="242"/>
      <c r="S727" s="55"/>
      <c r="T727" s="55"/>
      <c r="U727" s="55"/>
      <c r="V727" s="55"/>
      <c r="W727" s="55"/>
      <c r="X727" s="55"/>
      <c r="Y727" s="55"/>
      <c r="Z727" s="9"/>
      <c r="AA727" s="242"/>
      <c r="AB727" s="242"/>
      <c r="AC727" s="55"/>
      <c r="AD727" s="55"/>
      <c r="AE727" s="55"/>
      <c r="AF727" s="55"/>
      <c r="AG727" s="55"/>
      <c r="AH727" s="55"/>
      <c r="AI727" s="55"/>
      <c r="AJ727" s="55"/>
      <c r="AK727" s="55"/>
      <c r="AL727" s="9"/>
      <c r="AM727" s="242"/>
      <c r="AN727" s="55"/>
      <c r="AO727" s="55"/>
      <c r="AP727" s="55"/>
      <c r="AQ727" s="55"/>
      <c r="AR727" s="55"/>
      <c r="AS727" s="55"/>
      <c r="AT727" s="55"/>
      <c r="AU727" s="55"/>
      <c r="AV727" s="55"/>
      <c r="AW727" s="9"/>
      <c r="AX727" s="242"/>
      <c r="AY727" s="55"/>
      <c r="AZ727" s="55"/>
      <c r="BA727" s="55"/>
      <c r="BB727" s="55"/>
      <c r="BC727" s="55"/>
      <c r="BD727" s="55"/>
      <c r="BE727" s="55"/>
      <c r="BF727" s="55"/>
      <c r="BG727" s="55"/>
      <c r="BH727" s="9"/>
      <c r="BI727" s="242"/>
      <c r="BJ727" s="490"/>
    </row>
    <row r="728" spans="1:62" s="16" customFormat="1" ht="4.5" hidden="1" customHeight="1">
      <c r="A728" s="517"/>
      <c r="B728" s="590" t="s">
        <v>1</v>
      </c>
      <c r="C728" s="263" t="s">
        <v>450</v>
      </c>
      <c r="D728" s="57" t="s">
        <v>327</v>
      </c>
      <c r="E728" s="57" t="s">
        <v>328</v>
      </c>
      <c r="F728" s="123"/>
      <c r="G728" s="55">
        <v>1</v>
      </c>
      <c r="H728" s="55"/>
      <c r="I728" s="9">
        <v>1</v>
      </c>
      <c r="J728" s="242" t="s">
        <v>17</v>
      </c>
      <c r="K728" s="55"/>
      <c r="L728" s="55"/>
      <c r="M728" s="55"/>
      <c r="N728" s="55"/>
      <c r="O728" s="55"/>
      <c r="P728" s="55"/>
      <c r="Q728" s="9"/>
      <c r="R728" s="242"/>
      <c r="S728" s="55"/>
      <c r="T728" s="55"/>
      <c r="U728" s="55"/>
      <c r="V728" s="55"/>
      <c r="W728" s="55"/>
      <c r="X728" s="55"/>
      <c r="Y728" s="55"/>
      <c r="Z728" s="9"/>
      <c r="AA728" s="242"/>
      <c r="AB728" s="242"/>
      <c r="AC728" s="55"/>
      <c r="AD728" s="55"/>
      <c r="AE728" s="55"/>
      <c r="AF728" s="55"/>
      <c r="AG728" s="55"/>
      <c r="AH728" s="55"/>
      <c r="AI728" s="55"/>
      <c r="AJ728" s="55"/>
      <c r="AK728" s="55"/>
      <c r="AL728" s="9"/>
      <c r="AM728" s="242"/>
      <c r="AN728" s="55"/>
      <c r="AO728" s="55"/>
      <c r="AP728" s="55"/>
      <c r="AQ728" s="55"/>
      <c r="AR728" s="55"/>
      <c r="AS728" s="55"/>
      <c r="AT728" s="55"/>
      <c r="AU728" s="55"/>
      <c r="AV728" s="55"/>
      <c r="AW728" s="9"/>
      <c r="AX728" s="242"/>
      <c r="AY728" s="55"/>
      <c r="AZ728" s="55"/>
      <c r="BA728" s="55"/>
      <c r="BB728" s="55"/>
      <c r="BC728" s="55"/>
      <c r="BD728" s="55"/>
      <c r="BE728" s="55"/>
      <c r="BF728" s="55"/>
      <c r="BG728" s="55"/>
      <c r="BH728" s="9"/>
      <c r="BI728" s="242"/>
      <c r="BJ728" s="490"/>
    </row>
    <row r="729" spans="1:62" s="16" customFormat="1" ht="4.5" hidden="1" customHeight="1">
      <c r="A729" s="517"/>
      <c r="B729" s="590" t="s">
        <v>1</v>
      </c>
      <c r="C729" s="262" t="s">
        <v>451</v>
      </c>
      <c r="D729" s="57" t="s">
        <v>327</v>
      </c>
      <c r="E729" s="57" t="s">
        <v>328</v>
      </c>
      <c r="F729" s="123"/>
      <c r="G729" s="55">
        <v>1</v>
      </c>
      <c r="H729" s="55"/>
      <c r="I729" s="9">
        <v>1</v>
      </c>
      <c r="J729" s="242" t="s">
        <v>17</v>
      </c>
      <c r="K729" s="55"/>
      <c r="L729" s="55"/>
      <c r="M729" s="55"/>
      <c r="N729" s="55"/>
      <c r="O729" s="55"/>
      <c r="P729" s="55"/>
      <c r="Q729" s="9"/>
      <c r="R729" s="242"/>
      <c r="S729" s="55"/>
      <c r="T729" s="55"/>
      <c r="U729" s="55"/>
      <c r="V729" s="55"/>
      <c r="W729" s="55"/>
      <c r="X729" s="55"/>
      <c r="Y729" s="55"/>
      <c r="Z729" s="9"/>
      <c r="AA729" s="242"/>
      <c r="AB729" s="242"/>
      <c r="AC729" s="55"/>
      <c r="AD729" s="55"/>
      <c r="AE729" s="55"/>
      <c r="AF729" s="55"/>
      <c r="AG729" s="55"/>
      <c r="AH729" s="55"/>
      <c r="AI729" s="55"/>
      <c r="AJ729" s="55"/>
      <c r="AK729" s="55"/>
      <c r="AL729" s="9"/>
      <c r="AM729" s="242"/>
      <c r="AN729" s="55"/>
      <c r="AO729" s="55"/>
      <c r="AP729" s="55"/>
      <c r="AQ729" s="55"/>
      <c r="AR729" s="55"/>
      <c r="AS729" s="55"/>
      <c r="AT729" s="55"/>
      <c r="AU729" s="55"/>
      <c r="AV729" s="55"/>
      <c r="AW729" s="9"/>
      <c r="AX729" s="242"/>
      <c r="AY729" s="55"/>
      <c r="AZ729" s="55"/>
      <c r="BA729" s="55"/>
      <c r="BB729" s="55"/>
      <c r="BC729" s="55"/>
      <c r="BD729" s="55"/>
      <c r="BE729" s="55"/>
      <c r="BF729" s="55"/>
      <c r="BG729" s="55"/>
      <c r="BH729" s="9"/>
      <c r="BI729" s="242"/>
      <c r="BJ729" s="490"/>
    </row>
    <row r="730" spans="1:62" s="16" customFormat="1" ht="4.5" hidden="1" customHeight="1">
      <c r="A730" s="517"/>
      <c r="B730" s="590" t="s">
        <v>1</v>
      </c>
      <c r="C730" s="54" t="s">
        <v>452</v>
      </c>
      <c r="D730" s="57" t="s">
        <v>327</v>
      </c>
      <c r="E730" s="57" t="s">
        <v>328</v>
      </c>
      <c r="F730" s="123"/>
      <c r="G730" s="55">
        <v>1</v>
      </c>
      <c r="H730" s="55"/>
      <c r="I730" s="9">
        <v>1</v>
      </c>
      <c r="J730" s="242" t="s">
        <v>17</v>
      </c>
      <c r="K730" s="55"/>
      <c r="L730" s="55"/>
      <c r="M730" s="55"/>
      <c r="N730" s="55"/>
      <c r="O730" s="55"/>
      <c r="P730" s="55"/>
      <c r="Q730" s="9"/>
      <c r="R730" s="242"/>
      <c r="S730" s="55"/>
      <c r="T730" s="55"/>
      <c r="U730" s="55"/>
      <c r="V730" s="55"/>
      <c r="W730" s="55"/>
      <c r="X730" s="55"/>
      <c r="Y730" s="55"/>
      <c r="Z730" s="9"/>
      <c r="AA730" s="242"/>
      <c r="AB730" s="242"/>
      <c r="AC730" s="55"/>
      <c r="AD730" s="55"/>
      <c r="AE730" s="55"/>
      <c r="AF730" s="55"/>
      <c r="AG730" s="55"/>
      <c r="AH730" s="55"/>
      <c r="AI730" s="55"/>
      <c r="AJ730" s="55"/>
      <c r="AK730" s="55"/>
      <c r="AL730" s="9"/>
      <c r="AM730" s="242"/>
      <c r="AN730" s="55"/>
      <c r="AO730" s="55"/>
      <c r="AP730" s="55"/>
      <c r="AQ730" s="55"/>
      <c r="AR730" s="55"/>
      <c r="AS730" s="55"/>
      <c r="AT730" s="55"/>
      <c r="AU730" s="55"/>
      <c r="AV730" s="55"/>
      <c r="AW730" s="9"/>
      <c r="AX730" s="242"/>
      <c r="AY730" s="55"/>
      <c r="AZ730" s="55"/>
      <c r="BA730" s="55"/>
      <c r="BB730" s="55"/>
      <c r="BC730" s="55"/>
      <c r="BD730" s="55"/>
      <c r="BE730" s="55"/>
      <c r="BF730" s="55"/>
      <c r="BG730" s="55"/>
      <c r="BH730" s="9"/>
      <c r="BI730" s="242"/>
      <c r="BJ730" s="490"/>
    </row>
    <row r="731" spans="1:62" s="16" customFormat="1" ht="4.5" hidden="1" customHeight="1">
      <c r="A731" s="517"/>
      <c r="B731" s="590" t="s">
        <v>1</v>
      </c>
      <c r="C731" s="262" t="s">
        <v>453</v>
      </c>
      <c r="D731" s="57" t="s">
        <v>327</v>
      </c>
      <c r="E731" s="57" t="s">
        <v>328</v>
      </c>
      <c r="F731" s="123"/>
      <c r="G731" s="55">
        <v>1</v>
      </c>
      <c r="H731" s="55"/>
      <c r="I731" s="9">
        <v>1</v>
      </c>
      <c r="J731" s="242" t="s">
        <v>17</v>
      </c>
      <c r="K731" s="55"/>
      <c r="L731" s="55"/>
      <c r="M731" s="55"/>
      <c r="N731" s="55"/>
      <c r="O731" s="55"/>
      <c r="P731" s="55"/>
      <c r="Q731" s="9"/>
      <c r="R731" s="242"/>
      <c r="S731" s="55"/>
      <c r="T731" s="55"/>
      <c r="U731" s="55"/>
      <c r="V731" s="55"/>
      <c r="W731" s="55"/>
      <c r="X731" s="55"/>
      <c r="Y731" s="55"/>
      <c r="Z731" s="9"/>
      <c r="AA731" s="242"/>
      <c r="AB731" s="242"/>
      <c r="AC731" s="55"/>
      <c r="AD731" s="55"/>
      <c r="AE731" s="55"/>
      <c r="AF731" s="55"/>
      <c r="AG731" s="55"/>
      <c r="AH731" s="55"/>
      <c r="AI731" s="55"/>
      <c r="AJ731" s="55"/>
      <c r="AK731" s="55"/>
      <c r="AL731" s="9"/>
      <c r="AM731" s="242"/>
      <c r="AN731" s="55"/>
      <c r="AO731" s="55"/>
      <c r="AP731" s="55"/>
      <c r="AQ731" s="55"/>
      <c r="AR731" s="55"/>
      <c r="AS731" s="55"/>
      <c r="AT731" s="55"/>
      <c r="AU731" s="55"/>
      <c r="AV731" s="55"/>
      <c r="AW731" s="9"/>
      <c r="AX731" s="242"/>
      <c r="AY731" s="55"/>
      <c r="AZ731" s="55"/>
      <c r="BA731" s="55"/>
      <c r="BB731" s="55"/>
      <c r="BC731" s="55"/>
      <c r="BD731" s="55"/>
      <c r="BE731" s="55"/>
      <c r="BF731" s="55"/>
      <c r="BG731" s="55"/>
      <c r="BH731" s="9"/>
      <c r="BI731" s="242"/>
      <c r="BJ731" s="490"/>
    </row>
    <row r="732" spans="1:62" s="16" customFormat="1" ht="4.5" hidden="1" customHeight="1">
      <c r="A732" s="517"/>
      <c r="B732" s="590" t="s">
        <v>1</v>
      </c>
      <c r="C732" s="262" t="s">
        <v>454</v>
      </c>
      <c r="D732" s="57" t="s">
        <v>327</v>
      </c>
      <c r="E732" s="57" t="s">
        <v>328</v>
      </c>
      <c r="F732" s="123"/>
      <c r="G732" s="55">
        <v>1</v>
      </c>
      <c r="H732" s="55"/>
      <c r="I732" s="9">
        <v>1</v>
      </c>
      <c r="J732" s="242" t="s">
        <v>17</v>
      </c>
      <c r="K732" s="55"/>
      <c r="L732" s="55"/>
      <c r="M732" s="55"/>
      <c r="N732" s="55"/>
      <c r="O732" s="55"/>
      <c r="P732" s="55"/>
      <c r="Q732" s="9"/>
      <c r="R732" s="242"/>
      <c r="S732" s="55"/>
      <c r="T732" s="55"/>
      <c r="U732" s="55"/>
      <c r="V732" s="55"/>
      <c r="W732" s="55"/>
      <c r="X732" s="55"/>
      <c r="Y732" s="55"/>
      <c r="Z732" s="9"/>
      <c r="AA732" s="242"/>
      <c r="AB732" s="242"/>
      <c r="AC732" s="55"/>
      <c r="AD732" s="55"/>
      <c r="AE732" s="55"/>
      <c r="AF732" s="55"/>
      <c r="AG732" s="55"/>
      <c r="AH732" s="55"/>
      <c r="AI732" s="55"/>
      <c r="AJ732" s="55"/>
      <c r="AK732" s="55"/>
      <c r="AL732" s="9"/>
      <c r="AM732" s="242"/>
      <c r="AN732" s="55"/>
      <c r="AO732" s="55"/>
      <c r="AP732" s="55"/>
      <c r="AQ732" s="55"/>
      <c r="AR732" s="55"/>
      <c r="AS732" s="55"/>
      <c r="AT732" s="55"/>
      <c r="AU732" s="55"/>
      <c r="AV732" s="55"/>
      <c r="AW732" s="9"/>
      <c r="AX732" s="242"/>
      <c r="AY732" s="55"/>
      <c r="AZ732" s="55"/>
      <c r="BA732" s="55"/>
      <c r="BB732" s="55"/>
      <c r="BC732" s="55"/>
      <c r="BD732" s="55"/>
      <c r="BE732" s="55"/>
      <c r="BF732" s="55"/>
      <c r="BG732" s="55"/>
      <c r="BH732" s="9"/>
      <c r="BI732" s="242"/>
      <c r="BJ732" s="490"/>
    </row>
    <row r="733" spans="1:62" s="16" customFormat="1" ht="4.5" hidden="1" customHeight="1">
      <c r="A733" s="517"/>
      <c r="B733" s="590" t="s">
        <v>1</v>
      </c>
      <c r="C733" s="262" t="s">
        <v>455</v>
      </c>
      <c r="D733" s="57" t="s">
        <v>395</v>
      </c>
      <c r="E733" s="57" t="s">
        <v>328</v>
      </c>
      <c r="F733" s="123"/>
      <c r="G733" s="55">
        <v>1</v>
      </c>
      <c r="H733" s="55"/>
      <c r="I733" s="9">
        <v>1</v>
      </c>
      <c r="J733" s="242" t="s">
        <v>17</v>
      </c>
      <c r="K733" s="55"/>
      <c r="L733" s="55"/>
      <c r="M733" s="55"/>
      <c r="N733" s="55"/>
      <c r="O733" s="55"/>
      <c r="P733" s="55"/>
      <c r="Q733" s="9"/>
      <c r="R733" s="242"/>
      <c r="S733" s="55"/>
      <c r="T733" s="55"/>
      <c r="U733" s="55"/>
      <c r="V733" s="55"/>
      <c r="W733" s="55"/>
      <c r="X733" s="55"/>
      <c r="Y733" s="55"/>
      <c r="Z733" s="9"/>
      <c r="AA733" s="242"/>
      <c r="AB733" s="242"/>
      <c r="AC733" s="55"/>
      <c r="AD733" s="55"/>
      <c r="AE733" s="55"/>
      <c r="AF733" s="55"/>
      <c r="AG733" s="55"/>
      <c r="AH733" s="55"/>
      <c r="AI733" s="55"/>
      <c r="AJ733" s="55"/>
      <c r="AK733" s="55"/>
      <c r="AL733" s="9"/>
      <c r="AM733" s="242"/>
      <c r="AN733" s="55"/>
      <c r="AO733" s="55"/>
      <c r="AP733" s="55"/>
      <c r="AQ733" s="55"/>
      <c r="AR733" s="55"/>
      <c r="AS733" s="55"/>
      <c r="AT733" s="55"/>
      <c r="AU733" s="55"/>
      <c r="AV733" s="55"/>
      <c r="AW733" s="9"/>
      <c r="AX733" s="242"/>
      <c r="AY733" s="55"/>
      <c r="AZ733" s="55"/>
      <c r="BA733" s="55"/>
      <c r="BB733" s="55"/>
      <c r="BC733" s="55"/>
      <c r="BD733" s="55"/>
      <c r="BE733" s="55"/>
      <c r="BF733" s="55"/>
      <c r="BG733" s="55"/>
      <c r="BH733" s="9"/>
      <c r="BI733" s="242"/>
      <c r="BJ733" s="490"/>
    </row>
    <row r="734" spans="1:62" s="16" customFormat="1" ht="4.5" hidden="1" customHeight="1">
      <c r="A734" s="517"/>
      <c r="B734" s="590" t="s">
        <v>1</v>
      </c>
      <c r="C734" s="262" t="s">
        <v>456</v>
      </c>
      <c r="D734" s="57" t="s">
        <v>327</v>
      </c>
      <c r="E734" s="57" t="s">
        <v>328</v>
      </c>
      <c r="F734" s="123"/>
      <c r="G734" s="55">
        <v>1</v>
      </c>
      <c r="H734" s="55"/>
      <c r="I734" s="9">
        <v>1</v>
      </c>
      <c r="J734" s="242" t="s">
        <v>17</v>
      </c>
      <c r="K734" s="55"/>
      <c r="L734" s="55"/>
      <c r="M734" s="55"/>
      <c r="N734" s="55"/>
      <c r="O734" s="55"/>
      <c r="P734" s="55"/>
      <c r="Q734" s="9"/>
      <c r="R734" s="242"/>
      <c r="S734" s="55"/>
      <c r="T734" s="55"/>
      <c r="U734" s="55"/>
      <c r="V734" s="55"/>
      <c r="W734" s="55"/>
      <c r="X734" s="55"/>
      <c r="Y734" s="55"/>
      <c r="Z734" s="9"/>
      <c r="AA734" s="242"/>
      <c r="AB734" s="242"/>
      <c r="AC734" s="55"/>
      <c r="AD734" s="55"/>
      <c r="AE734" s="55"/>
      <c r="AF734" s="55"/>
      <c r="AG734" s="55"/>
      <c r="AH734" s="55"/>
      <c r="AI734" s="55"/>
      <c r="AJ734" s="55"/>
      <c r="AK734" s="55"/>
      <c r="AL734" s="9"/>
      <c r="AM734" s="242"/>
      <c r="AN734" s="55"/>
      <c r="AO734" s="55"/>
      <c r="AP734" s="55"/>
      <c r="AQ734" s="55"/>
      <c r="AR734" s="55"/>
      <c r="AS734" s="55"/>
      <c r="AT734" s="55"/>
      <c r="AU734" s="55"/>
      <c r="AV734" s="55"/>
      <c r="AW734" s="9"/>
      <c r="AX734" s="242"/>
      <c r="AY734" s="55"/>
      <c r="AZ734" s="55"/>
      <c r="BA734" s="55"/>
      <c r="BB734" s="55"/>
      <c r="BC734" s="55"/>
      <c r="BD734" s="55"/>
      <c r="BE734" s="55"/>
      <c r="BF734" s="55"/>
      <c r="BG734" s="55"/>
      <c r="BH734" s="9"/>
      <c r="BI734" s="242"/>
      <c r="BJ734" s="490"/>
    </row>
    <row r="735" spans="1:62" s="16" customFormat="1" ht="4.5" hidden="1" customHeight="1">
      <c r="A735" s="517"/>
      <c r="B735" s="590" t="s">
        <v>1</v>
      </c>
      <c r="C735" s="262" t="s">
        <v>457</v>
      </c>
      <c r="D735" s="57" t="s">
        <v>327</v>
      </c>
      <c r="E735" s="57" t="s">
        <v>328</v>
      </c>
      <c r="F735" s="123"/>
      <c r="G735" s="55">
        <v>1</v>
      </c>
      <c r="H735" s="55"/>
      <c r="I735" s="9">
        <v>1</v>
      </c>
      <c r="J735" s="242" t="s">
        <v>17</v>
      </c>
      <c r="K735" s="55"/>
      <c r="L735" s="55"/>
      <c r="M735" s="55"/>
      <c r="N735" s="55"/>
      <c r="O735" s="55"/>
      <c r="P735" s="55"/>
      <c r="Q735" s="9"/>
      <c r="R735" s="242"/>
      <c r="S735" s="55"/>
      <c r="T735" s="55"/>
      <c r="U735" s="55"/>
      <c r="V735" s="55"/>
      <c r="W735" s="55"/>
      <c r="X735" s="55"/>
      <c r="Y735" s="55"/>
      <c r="Z735" s="9"/>
      <c r="AA735" s="242"/>
      <c r="AB735" s="242"/>
      <c r="AC735" s="55"/>
      <c r="AD735" s="55"/>
      <c r="AE735" s="55"/>
      <c r="AF735" s="55"/>
      <c r="AG735" s="55"/>
      <c r="AH735" s="55"/>
      <c r="AI735" s="55"/>
      <c r="AJ735" s="55"/>
      <c r="AK735" s="55"/>
      <c r="AL735" s="9"/>
      <c r="AM735" s="242"/>
      <c r="AN735" s="55"/>
      <c r="AO735" s="55"/>
      <c r="AP735" s="55"/>
      <c r="AQ735" s="55"/>
      <c r="AR735" s="55"/>
      <c r="AS735" s="55"/>
      <c r="AT735" s="55"/>
      <c r="AU735" s="55"/>
      <c r="AV735" s="55"/>
      <c r="AW735" s="9"/>
      <c r="AX735" s="242"/>
      <c r="AY735" s="55"/>
      <c r="AZ735" s="55"/>
      <c r="BA735" s="55"/>
      <c r="BB735" s="55"/>
      <c r="BC735" s="55"/>
      <c r="BD735" s="55"/>
      <c r="BE735" s="55"/>
      <c r="BF735" s="55"/>
      <c r="BG735" s="55"/>
      <c r="BH735" s="9"/>
      <c r="BI735" s="242"/>
      <c r="BJ735" s="490"/>
    </row>
    <row r="736" spans="1:62" s="16" customFormat="1" ht="4.5" hidden="1" customHeight="1">
      <c r="A736" s="517"/>
      <c r="B736" s="590" t="s">
        <v>1</v>
      </c>
      <c r="C736" s="262" t="s">
        <v>458</v>
      </c>
      <c r="D736" s="57" t="s">
        <v>327</v>
      </c>
      <c r="E736" s="57" t="s">
        <v>328</v>
      </c>
      <c r="F736" s="123"/>
      <c r="G736" s="55">
        <v>1</v>
      </c>
      <c r="H736" s="55"/>
      <c r="I736" s="9">
        <v>1</v>
      </c>
      <c r="J736" s="242" t="s">
        <v>17</v>
      </c>
      <c r="K736" s="55"/>
      <c r="L736" s="55"/>
      <c r="M736" s="55"/>
      <c r="N736" s="55"/>
      <c r="O736" s="55"/>
      <c r="P736" s="55"/>
      <c r="Q736" s="9"/>
      <c r="R736" s="242"/>
      <c r="S736" s="55"/>
      <c r="T736" s="55"/>
      <c r="U736" s="55"/>
      <c r="V736" s="55"/>
      <c r="W736" s="55"/>
      <c r="X736" s="55"/>
      <c r="Y736" s="55"/>
      <c r="Z736" s="9"/>
      <c r="AA736" s="242"/>
      <c r="AB736" s="242"/>
      <c r="AC736" s="55"/>
      <c r="AD736" s="55"/>
      <c r="AE736" s="55"/>
      <c r="AF736" s="55"/>
      <c r="AG736" s="55"/>
      <c r="AH736" s="55"/>
      <c r="AI736" s="55"/>
      <c r="AJ736" s="55"/>
      <c r="AK736" s="55"/>
      <c r="AL736" s="9"/>
      <c r="AM736" s="242"/>
      <c r="AN736" s="55"/>
      <c r="AO736" s="55"/>
      <c r="AP736" s="55"/>
      <c r="AQ736" s="55"/>
      <c r="AR736" s="55"/>
      <c r="AS736" s="55"/>
      <c r="AT736" s="55"/>
      <c r="AU736" s="55"/>
      <c r="AV736" s="55"/>
      <c r="AW736" s="9"/>
      <c r="AX736" s="242"/>
      <c r="AY736" s="55"/>
      <c r="AZ736" s="55"/>
      <c r="BA736" s="55"/>
      <c r="BB736" s="55"/>
      <c r="BC736" s="55"/>
      <c r="BD736" s="55"/>
      <c r="BE736" s="55"/>
      <c r="BF736" s="55"/>
      <c r="BG736" s="55"/>
      <c r="BH736" s="9"/>
      <c r="BI736" s="242"/>
      <c r="BJ736" s="490"/>
    </row>
    <row r="737" spans="1:62" s="16" customFormat="1" ht="4.5" hidden="1" customHeight="1">
      <c r="A737" s="517"/>
      <c r="B737" s="590" t="s">
        <v>1</v>
      </c>
      <c r="C737" s="262" t="s">
        <v>459</v>
      </c>
      <c r="D737" s="57" t="s">
        <v>327</v>
      </c>
      <c r="E737" s="57" t="s">
        <v>328</v>
      </c>
      <c r="F737" s="123"/>
      <c r="G737" s="55">
        <v>1</v>
      </c>
      <c r="H737" s="55"/>
      <c r="I737" s="9">
        <v>1</v>
      </c>
      <c r="J737" s="242" t="s">
        <v>17</v>
      </c>
      <c r="K737" s="55"/>
      <c r="L737" s="55"/>
      <c r="M737" s="55"/>
      <c r="N737" s="55"/>
      <c r="O737" s="55"/>
      <c r="P737" s="55"/>
      <c r="Q737" s="9"/>
      <c r="R737" s="242"/>
      <c r="S737" s="55"/>
      <c r="T737" s="55"/>
      <c r="U737" s="55"/>
      <c r="V737" s="55"/>
      <c r="W737" s="55"/>
      <c r="X737" s="55"/>
      <c r="Y737" s="55"/>
      <c r="Z737" s="9"/>
      <c r="AA737" s="242"/>
      <c r="AB737" s="242"/>
      <c r="AC737" s="55"/>
      <c r="AD737" s="55"/>
      <c r="AE737" s="55"/>
      <c r="AF737" s="55"/>
      <c r="AG737" s="55"/>
      <c r="AH737" s="55"/>
      <c r="AI737" s="55"/>
      <c r="AJ737" s="55"/>
      <c r="AK737" s="55"/>
      <c r="AL737" s="9"/>
      <c r="AM737" s="242"/>
      <c r="AN737" s="55"/>
      <c r="AO737" s="55"/>
      <c r="AP737" s="55"/>
      <c r="AQ737" s="55"/>
      <c r="AR737" s="55"/>
      <c r="AS737" s="55"/>
      <c r="AT737" s="55"/>
      <c r="AU737" s="55"/>
      <c r="AV737" s="55"/>
      <c r="AW737" s="9"/>
      <c r="AX737" s="242"/>
      <c r="AY737" s="55"/>
      <c r="AZ737" s="55"/>
      <c r="BA737" s="55"/>
      <c r="BB737" s="55"/>
      <c r="BC737" s="55"/>
      <c r="BD737" s="55"/>
      <c r="BE737" s="55"/>
      <c r="BF737" s="55"/>
      <c r="BG737" s="55"/>
      <c r="BH737" s="9"/>
      <c r="BI737" s="242"/>
      <c r="BJ737" s="490"/>
    </row>
    <row r="738" spans="1:62" s="16" customFormat="1" ht="4.5" hidden="1" customHeight="1">
      <c r="A738" s="517"/>
      <c r="B738" s="590" t="s">
        <v>1</v>
      </c>
      <c r="C738" s="262" t="s">
        <v>460</v>
      </c>
      <c r="D738" s="57" t="s">
        <v>327</v>
      </c>
      <c r="E738" s="57" t="s">
        <v>328</v>
      </c>
      <c r="F738" s="123"/>
      <c r="G738" s="55">
        <v>1</v>
      </c>
      <c r="H738" s="55"/>
      <c r="I738" s="9">
        <v>1</v>
      </c>
      <c r="J738" s="242" t="s">
        <v>17</v>
      </c>
      <c r="K738" s="55"/>
      <c r="L738" s="55"/>
      <c r="M738" s="55"/>
      <c r="N738" s="55"/>
      <c r="O738" s="55"/>
      <c r="P738" s="55"/>
      <c r="Q738" s="9"/>
      <c r="R738" s="242"/>
      <c r="S738" s="55"/>
      <c r="T738" s="55"/>
      <c r="U738" s="55"/>
      <c r="V738" s="55"/>
      <c r="W738" s="55"/>
      <c r="X738" s="55"/>
      <c r="Y738" s="55"/>
      <c r="Z738" s="9"/>
      <c r="AA738" s="242"/>
      <c r="AB738" s="242"/>
      <c r="AC738" s="55"/>
      <c r="AD738" s="55"/>
      <c r="AE738" s="55"/>
      <c r="AF738" s="55"/>
      <c r="AG738" s="55"/>
      <c r="AH738" s="55"/>
      <c r="AI738" s="55"/>
      <c r="AJ738" s="55"/>
      <c r="AK738" s="55"/>
      <c r="AL738" s="9"/>
      <c r="AM738" s="242"/>
      <c r="AN738" s="55"/>
      <c r="AO738" s="55"/>
      <c r="AP738" s="55"/>
      <c r="AQ738" s="55"/>
      <c r="AR738" s="55"/>
      <c r="AS738" s="55"/>
      <c r="AT738" s="55"/>
      <c r="AU738" s="55"/>
      <c r="AV738" s="55"/>
      <c r="AW738" s="9"/>
      <c r="AX738" s="242"/>
      <c r="AY738" s="55"/>
      <c r="AZ738" s="55"/>
      <c r="BA738" s="55"/>
      <c r="BB738" s="55"/>
      <c r="BC738" s="55"/>
      <c r="BD738" s="55"/>
      <c r="BE738" s="55"/>
      <c r="BF738" s="55"/>
      <c r="BG738" s="55"/>
      <c r="BH738" s="9"/>
      <c r="BI738" s="242"/>
      <c r="BJ738" s="490"/>
    </row>
    <row r="739" spans="1:62" s="16" customFormat="1" ht="4.5" hidden="1" customHeight="1">
      <c r="A739" s="517"/>
      <c r="B739" s="590" t="s">
        <v>1</v>
      </c>
      <c r="C739" s="262" t="s">
        <v>461</v>
      </c>
      <c r="D739" s="57" t="s">
        <v>327</v>
      </c>
      <c r="E739" s="57" t="s">
        <v>328</v>
      </c>
      <c r="F739" s="123"/>
      <c r="G739" s="55">
        <v>1</v>
      </c>
      <c r="H739" s="55"/>
      <c r="I739" s="9">
        <v>1</v>
      </c>
      <c r="J739" s="242" t="s">
        <v>17</v>
      </c>
      <c r="K739" s="55"/>
      <c r="L739" s="55"/>
      <c r="M739" s="55"/>
      <c r="N739" s="55"/>
      <c r="O739" s="55"/>
      <c r="P739" s="55"/>
      <c r="Q739" s="9"/>
      <c r="R739" s="242"/>
      <c r="S739" s="55"/>
      <c r="T739" s="55"/>
      <c r="U739" s="55"/>
      <c r="V739" s="55"/>
      <c r="W739" s="55"/>
      <c r="X739" s="55"/>
      <c r="Y739" s="55"/>
      <c r="Z739" s="9"/>
      <c r="AA739" s="242"/>
      <c r="AB739" s="242"/>
      <c r="AC739" s="55"/>
      <c r="AD739" s="55"/>
      <c r="AE739" s="55"/>
      <c r="AF739" s="55"/>
      <c r="AG739" s="55"/>
      <c r="AH739" s="55"/>
      <c r="AI739" s="55"/>
      <c r="AJ739" s="55"/>
      <c r="AK739" s="55"/>
      <c r="AL739" s="9"/>
      <c r="AM739" s="242"/>
      <c r="AN739" s="55"/>
      <c r="AO739" s="55"/>
      <c r="AP739" s="55"/>
      <c r="AQ739" s="55"/>
      <c r="AR739" s="55"/>
      <c r="AS739" s="55"/>
      <c r="AT739" s="55"/>
      <c r="AU739" s="55"/>
      <c r="AV739" s="55"/>
      <c r="AW739" s="9"/>
      <c r="AX739" s="242"/>
      <c r="AY739" s="55"/>
      <c r="AZ739" s="55"/>
      <c r="BA739" s="55"/>
      <c r="BB739" s="55"/>
      <c r="BC739" s="55"/>
      <c r="BD739" s="55"/>
      <c r="BE739" s="55"/>
      <c r="BF739" s="55"/>
      <c r="BG739" s="55"/>
      <c r="BH739" s="9"/>
      <c r="BI739" s="242"/>
      <c r="BJ739" s="490"/>
    </row>
    <row r="740" spans="1:62" s="16" customFormat="1" ht="4.5" hidden="1" customHeight="1">
      <c r="A740" s="517"/>
      <c r="B740" s="590" t="s">
        <v>1</v>
      </c>
      <c r="C740" s="262" t="s">
        <v>462</v>
      </c>
      <c r="D740" s="57" t="s">
        <v>327</v>
      </c>
      <c r="E740" s="57" t="s">
        <v>328</v>
      </c>
      <c r="F740" s="123"/>
      <c r="G740" s="55">
        <v>1</v>
      </c>
      <c r="H740" s="55"/>
      <c r="I740" s="9">
        <v>1</v>
      </c>
      <c r="J740" s="242" t="s">
        <v>17</v>
      </c>
      <c r="K740" s="55"/>
      <c r="L740" s="55"/>
      <c r="M740" s="55"/>
      <c r="N740" s="55"/>
      <c r="O740" s="55"/>
      <c r="P740" s="55"/>
      <c r="Q740" s="9"/>
      <c r="R740" s="242"/>
      <c r="S740" s="55"/>
      <c r="T740" s="55"/>
      <c r="U740" s="55"/>
      <c r="V740" s="55"/>
      <c r="W740" s="55"/>
      <c r="X740" s="55"/>
      <c r="Y740" s="55"/>
      <c r="Z740" s="9"/>
      <c r="AA740" s="242"/>
      <c r="AB740" s="242"/>
      <c r="AC740" s="55"/>
      <c r="AD740" s="55"/>
      <c r="AE740" s="55"/>
      <c r="AF740" s="55"/>
      <c r="AG740" s="55"/>
      <c r="AH740" s="55"/>
      <c r="AI740" s="55"/>
      <c r="AJ740" s="55"/>
      <c r="AK740" s="55"/>
      <c r="AL740" s="9"/>
      <c r="AM740" s="242"/>
      <c r="AN740" s="55"/>
      <c r="AO740" s="55"/>
      <c r="AP740" s="55"/>
      <c r="AQ740" s="55"/>
      <c r="AR740" s="55"/>
      <c r="AS740" s="55"/>
      <c r="AT740" s="55"/>
      <c r="AU740" s="55"/>
      <c r="AV740" s="55"/>
      <c r="AW740" s="9"/>
      <c r="AX740" s="242"/>
      <c r="AY740" s="55"/>
      <c r="AZ740" s="55"/>
      <c r="BA740" s="55"/>
      <c r="BB740" s="55"/>
      <c r="BC740" s="55"/>
      <c r="BD740" s="55"/>
      <c r="BE740" s="55"/>
      <c r="BF740" s="55"/>
      <c r="BG740" s="55"/>
      <c r="BH740" s="9"/>
      <c r="BI740" s="242"/>
      <c r="BJ740" s="490"/>
    </row>
    <row r="741" spans="1:62" s="16" customFormat="1" ht="4.5" hidden="1" customHeight="1">
      <c r="A741" s="517"/>
      <c r="B741" s="590" t="s">
        <v>1</v>
      </c>
      <c r="C741" s="262" t="s">
        <v>463</v>
      </c>
      <c r="D741" s="57" t="s">
        <v>327</v>
      </c>
      <c r="E741" s="57" t="s">
        <v>328</v>
      </c>
      <c r="F741" s="123"/>
      <c r="G741" s="55">
        <v>1</v>
      </c>
      <c r="H741" s="55"/>
      <c r="I741" s="9">
        <v>1</v>
      </c>
      <c r="J741" s="242" t="s">
        <v>17</v>
      </c>
      <c r="K741" s="55"/>
      <c r="L741" s="55"/>
      <c r="M741" s="55"/>
      <c r="N741" s="55"/>
      <c r="O741" s="55"/>
      <c r="P741" s="55"/>
      <c r="Q741" s="9"/>
      <c r="R741" s="242"/>
      <c r="S741" s="55"/>
      <c r="T741" s="55"/>
      <c r="U741" s="55"/>
      <c r="V741" s="55"/>
      <c r="W741" s="55"/>
      <c r="X741" s="55"/>
      <c r="Y741" s="55"/>
      <c r="Z741" s="9"/>
      <c r="AA741" s="242"/>
      <c r="AB741" s="242"/>
      <c r="AC741" s="55"/>
      <c r="AD741" s="55"/>
      <c r="AE741" s="55"/>
      <c r="AF741" s="55"/>
      <c r="AG741" s="55"/>
      <c r="AH741" s="55"/>
      <c r="AI741" s="55"/>
      <c r="AJ741" s="55"/>
      <c r="AK741" s="55"/>
      <c r="AL741" s="9"/>
      <c r="AM741" s="242"/>
      <c r="AN741" s="55"/>
      <c r="AO741" s="55"/>
      <c r="AP741" s="55"/>
      <c r="AQ741" s="55"/>
      <c r="AR741" s="55"/>
      <c r="AS741" s="55"/>
      <c r="AT741" s="55"/>
      <c r="AU741" s="55"/>
      <c r="AV741" s="55"/>
      <c r="AW741" s="9"/>
      <c r="AX741" s="242"/>
      <c r="AY741" s="55"/>
      <c r="AZ741" s="55"/>
      <c r="BA741" s="55"/>
      <c r="BB741" s="55"/>
      <c r="BC741" s="55"/>
      <c r="BD741" s="55"/>
      <c r="BE741" s="55"/>
      <c r="BF741" s="55"/>
      <c r="BG741" s="55"/>
      <c r="BH741" s="9"/>
      <c r="BI741" s="242"/>
      <c r="BJ741" s="490"/>
    </row>
    <row r="742" spans="1:62" s="16" customFormat="1" ht="4.5" hidden="1" customHeight="1">
      <c r="A742" s="517"/>
      <c r="B742" s="590" t="s">
        <v>1</v>
      </c>
      <c r="C742" s="262" t="s">
        <v>464</v>
      </c>
      <c r="D742" s="57" t="s">
        <v>327</v>
      </c>
      <c r="E742" s="57" t="s">
        <v>328</v>
      </c>
      <c r="F742" s="123"/>
      <c r="G742" s="55">
        <v>1</v>
      </c>
      <c r="H742" s="55"/>
      <c r="I742" s="9">
        <v>1</v>
      </c>
      <c r="J742" s="242" t="s">
        <v>17</v>
      </c>
      <c r="K742" s="55"/>
      <c r="L742" s="55"/>
      <c r="M742" s="55"/>
      <c r="N742" s="55"/>
      <c r="O742" s="55"/>
      <c r="P742" s="55"/>
      <c r="Q742" s="9"/>
      <c r="R742" s="242"/>
      <c r="S742" s="55"/>
      <c r="T742" s="55"/>
      <c r="U742" s="55"/>
      <c r="V742" s="55"/>
      <c r="W742" s="55"/>
      <c r="X742" s="55"/>
      <c r="Y742" s="55"/>
      <c r="Z742" s="9"/>
      <c r="AA742" s="242"/>
      <c r="AB742" s="242"/>
      <c r="AC742" s="55"/>
      <c r="AD742" s="55"/>
      <c r="AE742" s="55"/>
      <c r="AF742" s="55"/>
      <c r="AG742" s="55"/>
      <c r="AH742" s="55"/>
      <c r="AI742" s="55"/>
      <c r="AJ742" s="55"/>
      <c r="AK742" s="55"/>
      <c r="AL742" s="9"/>
      <c r="AM742" s="242"/>
      <c r="AN742" s="55"/>
      <c r="AO742" s="55"/>
      <c r="AP742" s="55"/>
      <c r="AQ742" s="55"/>
      <c r="AR742" s="55"/>
      <c r="AS742" s="55"/>
      <c r="AT742" s="55"/>
      <c r="AU742" s="55"/>
      <c r="AV742" s="55"/>
      <c r="AW742" s="9"/>
      <c r="AX742" s="242"/>
      <c r="AY742" s="55"/>
      <c r="AZ742" s="55"/>
      <c r="BA742" s="55"/>
      <c r="BB742" s="55"/>
      <c r="BC742" s="55"/>
      <c r="BD742" s="55"/>
      <c r="BE742" s="55"/>
      <c r="BF742" s="55"/>
      <c r="BG742" s="55"/>
      <c r="BH742" s="9"/>
      <c r="BI742" s="242"/>
      <c r="BJ742" s="490"/>
    </row>
    <row r="743" spans="1:62" s="16" customFormat="1" ht="4.5" hidden="1" customHeight="1">
      <c r="A743" s="517"/>
      <c r="B743" s="590" t="s">
        <v>1</v>
      </c>
      <c r="C743" s="262" t="s">
        <v>465</v>
      </c>
      <c r="D743" s="57" t="s">
        <v>327</v>
      </c>
      <c r="E743" s="57" t="s">
        <v>328</v>
      </c>
      <c r="F743" s="123"/>
      <c r="G743" s="55">
        <v>1</v>
      </c>
      <c r="H743" s="55"/>
      <c r="I743" s="9">
        <v>1</v>
      </c>
      <c r="J743" s="242" t="s">
        <v>17</v>
      </c>
      <c r="K743" s="55"/>
      <c r="L743" s="55"/>
      <c r="M743" s="55"/>
      <c r="N743" s="55"/>
      <c r="O743" s="55"/>
      <c r="P743" s="55"/>
      <c r="Q743" s="9"/>
      <c r="R743" s="242"/>
      <c r="S743" s="55"/>
      <c r="T743" s="55"/>
      <c r="U743" s="55"/>
      <c r="V743" s="55"/>
      <c r="W743" s="55"/>
      <c r="X743" s="55"/>
      <c r="Y743" s="55"/>
      <c r="Z743" s="9"/>
      <c r="AA743" s="242"/>
      <c r="AB743" s="242"/>
      <c r="AC743" s="55"/>
      <c r="AD743" s="55"/>
      <c r="AE743" s="55"/>
      <c r="AF743" s="55"/>
      <c r="AG743" s="55"/>
      <c r="AH743" s="55"/>
      <c r="AI743" s="55"/>
      <c r="AJ743" s="55"/>
      <c r="AK743" s="55"/>
      <c r="AL743" s="9"/>
      <c r="AM743" s="242"/>
      <c r="AN743" s="55"/>
      <c r="AO743" s="55"/>
      <c r="AP743" s="55"/>
      <c r="AQ743" s="55"/>
      <c r="AR743" s="55"/>
      <c r="AS743" s="55"/>
      <c r="AT743" s="55"/>
      <c r="AU743" s="55"/>
      <c r="AV743" s="55"/>
      <c r="AW743" s="9"/>
      <c r="AX743" s="242"/>
      <c r="AY743" s="55"/>
      <c r="AZ743" s="55"/>
      <c r="BA743" s="55"/>
      <c r="BB743" s="55"/>
      <c r="BC743" s="55"/>
      <c r="BD743" s="55"/>
      <c r="BE743" s="55"/>
      <c r="BF743" s="55"/>
      <c r="BG743" s="55"/>
      <c r="BH743" s="9"/>
      <c r="BI743" s="242"/>
      <c r="BJ743" s="490"/>
    </row>
    <row r="744" spans="1:62" s="16" customFormat="1" ht="4.5" hidden="1" customHeight="1">
      <c r="A744" s="517"/>
      <c r="B744" s="590" t="s">
        <v>1</v>
      </c>
      <c r="C744" s="264" t="s">
        <v>466</v>
      </c>
      <c r="D744" s="57" t="s">
        <v>327</v>
      </c>
      <c r="E744" s="57" t="s">
        <v>328</v>
      </c>
      <c r="F744" s="123"/>
      <c r="G744" s="55">
        <v>1</v>
      </c>
      <c r="H744" s="55"/>
      <c r="I744" s="9">
        <v>1</v>
      </c>
      <c r="J744" s="242" t="s">
        <v>17</v>
      </c>
      <c r="K744" s="55"/>
      <c r="L744" s="55"/>
      <c r="M744" s="55"/>
      <c r="N744" s="55"/>
      <c r="O744" s="55"/>
      <c r="P744" s="55"/>
      <c r="Q744" s="9"/>
      <c r="R744" s="242"/>
      <c r="S744" s="55"/>
      <c r="T744" s="55"/>
      <c r="U744" s="55"/>
      <c r="V744" s="55"/>
      <c r="W744" s="55"/>
      <c r="X744" s="55"/>
      <c r="Y744" s="55"/>
      <c r="Z744" s="9"/>
      <c r="AA744" s="242"/>
      <c r="AB744" s="242"/>
      <c r="AC744" s="55"/>
      <c r="AD744" s="55"/>
      <c r="AE744" s="55"/>
      <c r="AF744" s="55"/>
      <c r="AG744" s="55"/>
      <c r="AH744" s="55"/>
      <c r="AI744" s="55"/>
      <c r="AJ744" s="55"/>
      <c r="AK744" s="55"/>
      <c r="AL744" s="9"/>
      <c r="AM744" s="242"/>
      <c r="AN744" s="55"/>
      <c r="AO744" s="55"/>
      <c r="AP744" s="55"/>
      <c r="AQ744" s="55"/>
      <c r="AR744" s="55"/>
      <c r="AS744" s="55"/>
      <c r="AT744" s="55"/>
      <c r="AU744" s="55"/>
      <c r="AV744" s="55"/>
      <c r="AW744" s="9"/>
      <c r="AX744" s="242"/>
      <c r="AY744" s="55"/>
      <c r="AZ744" s="55"/>
      <c r="BA744" s="55"/>
      <c r="BB744" s="55"/>
      <c r="BC744" s="55"/>
      <c r="BD744" s="55"/>
      <c r="BE744" s="55"/>
      <c r="BF744" s="55"/>
      <c r="BG744" s="55"/>
      <c r="BH744" s="9"/>
      <c r="BI744" s="242"/>
      <c r="BJ744" s="490"/>
    </row>
    <row r="745" spans="1:62" s="16" customFormat="1" ht="4.5" hidden="1" customHeight="1">
      <c r="A745" s="517"/>
      <c r="B745" s="590" t="s">
        <v>1</v>
      </c>
      <c r="C745" s="262" t="s">
        <v>467</v>
      </c>
      <c r="D745" s="57" t="s">
        <v>327</v>
      </c>
      <c r="E745" s="57" t="s">
        <v>328</v>
      </c>
      <c r="F745" s="123"/>
      <c r="G745" s="55">
        <v>1</v>
      </c>
      <c r="H745" s="55"/>
      <c r="I745" s="9">
        <v>1</v>
      </c>
      <c r="J745" s="242" t="s">
        <v>17</v>
      </c>
      <c r="K745" s="55"/>
      <c r="L745" s="55"/>
      <c r="M745" s="55"/>
      <c r="N745" s="55"/>
      <c r="O745" s="55"/>
      <c r="P745" s="55"/>
      <c r="Q745" s="9"/>
      <c r="R745" s="242"/>
      <c r="S745" s="55"/>
      <c r="T745" s="55"/>
      <c r="U745" s="55"/>
      <c r="V745" s="55"/>
      <c r="W745" s="55"/>
      <c r="X745" s="55"/>
      <c r="Y745" s="55"/>
      <c r="Z745" s="9"/>
      <c r="AA745" s="242"/>
      <c r="AB745" s="242"/>
      <c r="AC745" s="55"/>
      <c r="AD745" s="55"/>
      <c r="AE745" s="55"/>
      <c r="AF745" s="55"/>
      <c r="AG745" s="55"/>
      <c r="AH745" s="55"/>
      <c r="AI745" s="55"/>
      <c r="AJ745" s="55"/>
      <c r="AK745" s="55"/>
      <c r="AL745" s="9"/>
      <c r="AM745" s="242"/>
      <c r="AN745" s="55"/>
      <c r="AO745" s="55"/>
      <c r="AP745" s="55"/>
      <c r="AQ745" s="55"/>
      <c r="AR745" s="55"/>
      <c r="AS745" s="55"/>
      <c r="AT745" s="55"/>
      <c r="AU745" s="55"/>
      <c r="AV745" s="55"/>
      <c r="AW745" s="9"/>
      <c r="AX745" s="242"/>
      <c r="AY745" s="55"/>
      <c r="AZ745" s="55"/>
      <c r="BA745" s="55"/>
      <c r="BB745" s="55"/>
      <c r="BC745" s="55"/>
      <c r="BD745" s="55"/>
      <c r="BE745" s="55"/>
      <c r="BF745" s="55"/>
      <c r="BG745" s="55"/>
      <c r="BH745" s="9"/>
      <c r="BI745" s="242"/>
      <c r="BJ745" s="490"/>
    </row>
    <row r="746" spans="1:62" s="16" customFormat="1" ht="4.5" hidden="1" customHeight="1">
      <c r="A746" s="517"/>
      <c r="B746" s="590" t="s">
        <v>1</v>
      </c>
      <c r="C746" s="262" t="s">
        <v>468</v>
      </c>
      <c r="D746" s="57" t="s">
        <v>327</v>
      </c>
      <c r="E746" s="57" t="s">
        <v>328</v>
      </c>
      <c r="F746" s="123"/>
      <c r="G746" s="55">
        <v>1</v>
      </c>
      <c r="H746" s="55"/>
      <c r="I746" s="9">
        <v>1</v>
      </c>
      <c r="J746" s="242" t="s">
        <v>17</v>
      </c>
      <c r="K746" s="55"/>
      <c r="L746" s="55"/>
      <c r="M746" s="55"/>
      <c r="N746" s="55"/>
      <c r="O746" s="55"/>
      <c r="P746" s="55"/>
      <c r="Q746" s="9"/>
      <c r="R746" s="242"/>
      <c r="S746" s="55"/>
      <c r="T746" s="55"/>
      <c r="U746" s="55"/>
      <c r="V746" s="55"/>
      <c r="W746" s="55"/>
      <c r="X746" s="55"/>
      <c r="Y746" s="55"/>
      <c r="Z746" s="9"/>
      <c r="AA746" s="242"/>
      <c r="AB746" s="242"/>
      <c r="AC746" s="55"/>
      <c r="AD746" s="55"/>
      <c r="AE746" s="55"/>
      <c r="AF746" s="55"/>
      <c r="AG746" s="55"/>
      <c r="AH746" s="55"/>
      <c r="AI746" s="55"/>
      <c r="AJ746" s="55"/>
      <c r="AK746" s="55"/>
      <c r="AL746" s="9"/>
      <c r="AM746" s="242"/>
      <c r="AN746" s="55"/>
      <c r="AO746" s="55"/>
      <c r="AP746" s="55"/>
      <c r="AQ746" s="55"/>
      <c r="AR746" s="55"/>
      <c r="AS746" s="55"/>
      <c r="AT746" s="55"/>
      <c r="AU746" s="55"/>
      <c r="AV746" s="55"/>
      <c r="AW746" s="9"/>
      <c r="AX746" s="242"/>
      <c r="AY746" s="55"/>
      <c r="AZ746" s="55"/>
      <c r="BA746" s="55"/>
      <c r="BB746" s="55"/>
      <c r="BC746" s="55"/>
      <c r="BD746" s="55"/>
      <c r="BE746" s="55"/>
      <c r="BF746" s="55"/>
      <c r="BG746" s="55"/>
      <c r="BH746" s="9"/>
      <c r="BI746" s="242"/>
      <c r="BJ746" s="490"/>
    </row>
    <row r="747" spans="1:62" s="16" customFormat="1" ht="4.5" hidden="1" customHeight="1">
      <c r="A747" s="517"/>
      <c r="B747" s="590" t="s">
        <v>1</v>
      </c>
      <c r="C747" s="262" t="s">
        <v>469</v>
      </c>
      <c r="D747" s="57" t="s">
        <v>529</v>
      </c>
      <c r="E747" s="57" t="s">
        <v>328</v>
      </c>
      <c r="F747" s="123" t="s">
        <v>671</v>
      </c>
      <c r="G747" s="55"/>
      <c r="H747" s="55">
        <v>1</v>
      </c>
      <c r="I747" s="9"/>
      <c r="J747" s="242" t="s">
        <v>396</v>
      </c>
      <c r="K747" s="55">
        <v>1</v>
      </c>
      <c r="L747" s="55"/>
      <c r="M747" s="55"/>
      <c r="N747" s="55">
        <v>1</v>
      </c>
      <c r="O747" s="55"/>
      <c r="P747" s="55"/>
      <c r="Q747" s="9">
        <v>1</v>
      </c>
      <c r="R747" s="242" t="s">
        <v>668</v>
      </c>
      <c r="S747" s="55"/>
      <c r="T747" s="55"/>
      <c r="U747" s="55"/>
      <c r="V747" s="55"/>
      <c r="W747" s="55"/>
      <c r="X747" s="55"/>
      <c r="Y747" s="55"/>
      <c r="Z747" s="9">
        <v>1</v>
      </c>
      <c r="AA747" s="242" t="s">
        <v>668</v>
      </c>
      <c r="AB747" s="242"/>
      <c r="AC747" s="55"/>
      <c r="AD747" s="55"/>
      <c r="AE747" s="55"/>
      <c r="AF747" s="55"/>
      <c r="AG747" s="55"/>
      <c r="AH747" s="55"/>
      <c r="AI747" s="55"/>
      <c r="AJ747" s="55"/>
      <c r="AK747" s="55"/>
      <c r="AL747" s="9">
        <v>1</v>
      </c>
      <c r="AM747" s="242" t="s">
        <v>668</v>
      </c>
      <c r="AN747" s="55"/>
      <c r="AO747" s="55"/>
      <c r="AP747" s="55"/>
      <c r="AQ747" s="55"/>
      <c r="AR747" s="55"/>
      <c r="AS747" s="55"/>
      <c r="AT747" s="55"/>
      <c r="AU747" s="55"/>
      <c r="AV747" s="55"/>
      <c r="AW747" s="9">
        <v>1</v>
      </c>
      <c r="AX747" s="242" t="s">
        <v>668</v>
      </c>
      <c r="AY747" s="55"/>
      <c r="AZ747" s="55"/>
      <c r="BA747" s="55"/>
      <c r="BB747" s="55"/>
      <c r="BC747" s="55"/>
      <c r="BD747" s="55"/>
      <c r="BE747" s="55"/>
      <c r="BF747" s="55"/>
      <c r="BG747" s="55"/>
      <c r="BH747" s="9">
        <v>1</v>
      </c>
      <c r="BI747" s="242" t="s">
        <v>668</v>
      </c>
      <c r="BJ747" s="490"/>
    </row>
    <row r="748" spans="1:62" s="16" customFormat="1" ht="4.5" hidden="1" customHeight="1">
      <c r="A748" s="517"/>
      <c r="B748" s="590" t="s">
        <v>1</v>
      </c>
      <c r="C748" s="262" t="s">
        <v>470</v>
      </c>
      <c r="D748" s="57" t="s">
        <v>327</v>
      </c>
      <c r="E748" s="57" t="s">
        <v>328</v>
      </c>
      <c r="F748" s="123"/>
      <c r="G748" s="55">
        <v>1</v>
      </c>
      <c r="H748" s="55"/>
      <c r="I748" s="9">
        <v>1</v>
      </c>
      <c r="J748" s="242" t="s">
        <v>17</v>
      </c>
      <c r="K748" s="55"/>
      <c r="L748" s="55"/>
      <c r="M748" s="55"/>
      <c r="N748" s="55"/>
      <c r="O748" s="55"/>
      <c r="P748" s="55"/>
      <c r="Q748" s="9"/>
      <c r="R748" s="242"/>
      <c r="S748" s="55"/>
      <c r="T748" s="55"/>
      <c r="U748" s="55"/>
      <c r="V748" s="55"/>
      <c r="W748" s="55"/>
      <c r="X748" s="55"/>
      <c r="Y748" s="55"/>
      <c r="Z748" s="9"/>
      <c r="AA748" s="242"/>
      <c r="AB748" s="242"/>
      <c r="AC748" s="55"/>
      <c r="AD748" s="55"/>
      <c r="AE748" s="55"/>
      <c r="AF748" s="55"/>
      <c r="AG748" s="55"/>
      <c r="AH748" s="55"/>
      <c r="AI748" s="55"/>
      <c r="AJ748" s="55"/>
      <c r="AK748" s="55"/>
      <c r="AL748" s="9"/>
      <c r="AM748" s="242"/>
      <c r="AN748" s="55"/>
      <c r="AO748" s="55"/>
      <c r="AP748" s="55"/>
      <c r="AQ748" s="55"/>
      <c r="AR748" s="55"/>
      <c r="AS748" s="55"/>
      <c r="AT748" s="55"/>
      <c r="AU748" s="55"/>
      <c r="AV748" s="55"/>
      <c r="AW748" s="9"/>
      <c r="AX748" s="242"/>
      <c r="AY748" s="55"/>
      <c r="AZ748" s="55"/>
      <c r="BA748" s="55"/>
      <c r="BB748" s="55"/>
      <c r="BC748" s="55"/>
      <c r="BD748" s="55"/>
      <c r="BE748" s="55"/>
      <c r="BF748" s="55"/>
      <c r="BG748" s="55"/>
      <c r="BH748" s="9"/>
      <c r="BI748" s="242"/>
      <c r="BJ748" s="490"/>
    </row>
    <row r="749" spans="1:62" s="16" customFormat="1" ht="4.5" hidden="1" customHeight="1">
      <c r="A749" s="517"/>
      <c r="B749" s="590" t="s">
        <v>1</v>
      </c>
      <c r="C749" s="262" t="s">
        <v>471</v>
      </c>
      <c r="D749" s="57" t="s">
        <v>327</v>
      </c>
      <c r="E749" s="57" t="s">
        <v>328</v>
      </c>
      <c r="F749" s="123"/>
      <c r="G749" s="55">
        <v>1</v>
      </c>
      <c r="H749" s="55"/>
      <c r="I749" s="9">
        <v>1</v>
      </c>
      <c r="J749" s="242" t="s">
        <v>17</v>
      </c>
      <c r="K749" s="55"/>
      <c r="L749" s="55"/>
      <c r="M749" s="55"/>
      <c r="N749" s="55"/>
      <c r="O749" s="55"/>
      <c r="P749" s="55"/>
      <c r="Q749" s="9"/>
      <c r="R749" s="242"/>
      <c r="S749" s="55"/>
      <c r="T749" s="55"/>
      <c r="U749" s="55"/>
      <c r="V749" s="55"/>
      <c r="W749" s="55"/>
      <c r="X749" s="55"/>
      <c r="Y749" s="55"/>
      <c r="Z749" s="9"/>
      <c r="AA749" s="242"/>
      <c r="AB749" s="242"/>
      <c r="AC749" s="55"/>
      <c r="AD749" s="55"/>
      <c r="AE749" s="55"/>
      <c r="AF749" s="55"/>
      <c r="AG749" s="55"/>
      <c r="AH749" s="55"/>
      <c r="AI749" s="55"/>
      <c r="AJ749" s="55"/>
      <c r="AK749" s="55"/>
      <c r="AL749" s="9"/>
      <c r="AM749" s="242"/>
      <c r="AN749" s="55"/>
      <c r="AO749" s="55"/>
      <c r="AP749" s="55"/>
      <c r="AQ749" s="55"/>
      <c r="AR749" s="55"/>
      <c r="AS749" s="55"/>
      <c r="AT749" s="55"/>
      <c r="AU749" s="55"/>
      <c r="AV749" s="55"/>
      <c r="AW749" s="9"/>
      <c r="AX749" s="242"/>
      <c r="AY749" s="55"/>
      <c r="AZ749" s="55"/>
      <c r="BA749" s="55"/>
      <c r="BB749" s="55"/>
      <c r="BC749" s="55"/>
      <c r="BD749" s="55"/>
      <c r="BE749" s="55"/>
      <c r="BF749" s="55"/>
      <c r="BG749" s="55"/>
      <c r="BH749" s="9"/>
      <c r="BI749" s="242"/>
      <c r="BJ749" s="490"/>
    </row>
    <row r="750" spans="1:62" s="16" customFormat="1" ht="4.5" hidden="1" customHeight="1">
      <c r="A750" s="517"/>
      <c r="B750" s="590" t="s">
        <v>1</v>
      </c>
      <c r="C750" s="262" t="s">
        <v>472</v>
      </c>
      <c r="D750" s="57" t="s">
        <v>327</v>
      </c>
      <c r="E750" s="57" t="s">
        <v>328</v>
      </c>
      <c r="F750" s="123"/>
      <c r="G750" s="55">
        <v>1</v>
      </c>
      <c r="H750" s="55"/>
      <c r="I750" s="9">
        <v>1</v>
      </c>
      <c r="J750" s="242" t="s">
        <v>17</v>
      </c>
      <c r="K750" s="55"/>
      <c r="L750" s="55"/>
      <c r="M750" s="55"/>
      <c r="N750" s="55"/>
      <c r="O750" s="55"/>
      <c r="P750" s="55"/>
      <c r="Q750" s="9"/>
      <c r="R750" s="242"/>
      <c r="S750" s="55"/>
      <c r="T750" s="55"/>
      <c r="U750" s="55"/>
      <c r="V750" s="55"/>
      <c r="W750" s="55"/>
      <c r="X750" s="55"/>
      <c r="Y750" s="55"/>
      <c r="Z750" s="9"/>
      <c r="AA750" s="242"/>
      <c r="AB750" s="242"/>
      <c r="AC750" s="55"/>
      <c r="AD750" s="55"/>
      <c r="AE750" s="55"/>
      <c r="AF750" s="55"/>
      <c r="AG750" s="55"/>
      <c r="AH750" s="55"/>
      <c r="AI750" s="55"/>
      <c r="AJ750" s="55"/>
      <c r="AK750" s="55"/>
      <c r="AL750" s="9"/>
      <c r="AM750" s="242"/>
      <c r="AN750" s="55"/>
      <c r="AO750" s="55"/>
      <c r="AP750" s="55"/>
      <c r="AQ750" s="55"/>
      <c r="AR750" s="55"/>
      <c r="AS750" s="55"/>
      <c r="AT750" s="55"/>
      <c r="AU750" s="55"/>
      <c r="AV750" s="55"/>
      <c r="AW750" s="9"/>
      <c r="AX750" s="242"/>
      <c r="AY750" s="55"/>
      <c r="AZ750" s="55"/>
      <c r="BA750" s="55"/>
      <c r="BB750" s="55"/>
      <c r="BC750" s="55"/>
      <c r="BD750" s="55"/>
      <c r="BE750" s="55"/>
      <c r="BF750" s="55"/>
      <c r="BG750" s="55"/>
      <c r="BH750" s="9"/>
      <c r="BI750" s="242"/>
      <c r="BJ750" s="490"/>
    </row>
    <row r="751" spans="1:62" s="16" customFormat="1" ht="4.5" hidden="1" customHeight="1">
      <c r="A751" s="517"/>
      <c r="B751" s="590" t="s">
        <v>1</v>
      </c>
      <c r="C751" s="262" t="s">
        <v>473</v>
      </c>
      <c r="D751" s="57" t="s">
        <v>327</v>
      </c>
      <c r="E751" s="57" t="s">
        <v>328</v>
      </c>
      <c r="F751" s="123"/>
      <c r="G751" s="55">
        <v>1</v>
      </c>
      <c r="H751" s="55"/>
      <c r="I751" s="9">
        <v>1</v>
      </c>
      <c r="J751" s="242" t="s">
        <v>17</v>
      </c>
      <c r="K751" s="55"/>
      <c r="L751" s="55"/>
      <c r="M751" s="55"/>
      <c r="N751" s="55"/>
      <c r="O751" s="55"/>
      <c r="P751" s="55"/>
      <c r="Q751" s="9"/>
      <c r="R751" s="242"/>
      <c r="S751" s="55"/>
      <c r="T751" s="55"/>
      <c r="U751" s="55"/>
      <c r="V751" s="55"/>
      <c r="W751" s="55"/>
      <c r="X751" s="55"/>
      <c r="Y751" s="55"/>
      <c r="Z751" s="9"/>
      <c r="AA751" s="242"/>
      <c r="AB751" s="242"/>
      <c r="AC751" s="55"/>
      <c r="AD751" s="55"/>
      <c r="AE751" s="55"/>
      <c r="AF751" s="55"/>
      <c r="AG751" s="55"/>
      <c r="AH751" s="55"/>
      <c r="AI751" s="55"/>
      <c r="AJ751" s="55"/>
      <c r="AK751" s="55"/>
      <c r="AL751" s="9"/>
      <c r="AM751" s="242"/>
      <c r="AN751" s="55"/>
      <c r="AO751" s="55"/>
      <c r="AP751" s="55"/>
      <c r="AQ751" s="55"/>
      <c r="AR751" s="55"/>
      <c r="AS751" s="55"/>
      <c r="AT751" s="55"/>
      <c r="AU751" s="55"/>
      <c r="AV751" s="55"/>
      <c r="AW751" s="9"/>
      <c r="AX751" s="242"/>
      <c r="AY751" s="55"/>
      <c r="AZ751" s="55"/>
      <c r="BA751" s="55"/>
      <c r="BB751" s="55"/>
      <c r="BC751" s="55"/>
      <c r="BD751" s="55"/>
      <c r="BE751" s="55"/>
      <c r="BF751" s="55"/>
      <c r="BG751" s="55"/>
      <c r="BH751" s="9"/>
      <c r="BI751" s="242"/>
      <c r="BJ751" s="490"/>
    </row>
    <row r="752" spans="1:62" s="16" customFormat="1" ht="4.5" hidden="1" customHeight="1">
      <c r="A752" s="517"/>
      <c r="B752" s="590" t="s">
        <v>1</v>
      </c>
      <c r="C752" s="262" t="s">
        <v>474</v>
      </c>
      <c r="D752" s="57" t="s">
        <v>327</v>
      </c>
      <c r="E752" s="57" t="s">
        <v>328</v>
      </c>
      <c r="F752" s="123"/>
      <c r="G752" s="55">
        <v>1</v>
      </c>
      <c r="H752" s="55"/>
      <c r="I752" s="9">
        <v>1</v>
      </c>
      <c r="J752" s="242" t="s">
        <v>17</v>
      </c>
      <c r="K752" s="55"/>
      <c r="L752" s="55"/>
      <c r="M752" s="55"/>
      <c r="N752" s="55"/>
      <c r="O752" s="55"/>
      <c r="P752" s="55"/>
      <c r="Q752" s="9"/>
      <c r="R752" s="242"/>
      <c r="S752" s="55"/>
      <c r="T752" s="55"/>
      <c r="U752" s="55"/>
      <c r="V752" s="55"/>
      <c r="W752" s="55"/>
      <c r="X752" s="55"/>
      <c r="Y752" s="55"/>
      <c r="Z752" s="9"/>
      <c r="AA752" s="242"/>
      <c r="AB752" s="242"/>
      <c r="AC752" s="55"/>
      <c r="AD752" s="55"/>
      <c r="AE752" s="55"/>
      <c r="AF752" s="55"/>
      <c r="AG752" s="55"/>
      <c r="AH752" s="55"/>
      <c r="AI752" s="55"/>
      <c r="AJ752" s="55"/>
      <c r="AK752" s="55"/>
      <c r="AL752" s="9"/>
      <c r="AM752" s="242"/>
      <c r="AN752" s="55"/>
      <c r="AO752" s="55"/>
      <c r="AP752" s="55"/>
      <c r="AQ752" s="55"/>
      <c r="AR752" s="55"/>
      <c r="AS752" s="55"/>
      <c r="AT752" s="55"/>
      <c r="AU752" s="55"/>
      <c r="AV752" s="55"/>
      <c r="AW752" s="9"/>
      <c r="AX752" s="242"/>
      <c r="AY752" s="55"/>
      <c r="AZ752" s="55"/>
      <c r="BA752" s="55"/>
      <c r="BB752" s="55"/>
      <c r="BC752" s="55"/>
      <c r="BD752" s="55"/>
      <c r="BE752" s="55"/>
      <c r="BF752" s="55"/>
      <c r="BG752" s="55"/>
      <c r="BH752" s="9"/>
      <c r="BI752" s="242"/>
      <c r="BJ752" s="490"/>
    </row>
    <row r="753" spans="1:62" s="16" customFormat="1" ht="4.5" hidden="1" customHeight="1">
      <c r="A753" s="517"/>
      <c r="B753" s="590" t="s">
        <v>1</v>
      </c>
      <c r="C753" s="262" t="s">
        <v>475</v>
      </c>
      <c r="D753" s="57" t="s">
        <v>327</v>
      </c>
      <c r="E753" s="57" t="s">
        <v>328</v>
      </c>
      <c r="F753" s="123"/>
      <c r="G753" s="55">
        <v>1</v>
      </c>
      <c r="H753" s="55"/>
      <c r="I753" s="9">
        <v>1</v>
      </c>
      <c r="J753" s="242" t="s">
        <v>17</v>
      </c>
      <c r="K753" s="55"/>
      <c r="L753" s="55"/>
      <c r="M753" s="55"/>
      <c r="N753" s="55"/>
      <c r="O753" s="55"/>
      <c r="P753" s="55"/>
      <c r="Q753" s="9"/>
      <c r="R753" s="242"/>
      <c r="S753" s="55"/>
      <c r="T753" s="55"/>
      <c r="U753" s="55"/>
      <c r="V753" s="55"/>
      <c r="W753" s="55"/>
      <c r="X753" s="55"/>
      <c r="Y753" s="55"/>
      <c r="Z753" s="9"/>
      <c r="AA753" s="242"/>
      <c r="AB753" s="242"/>
      <c r="AC753" s="55"/>
      <c r="AD753" s="55"/>
      <c r="AE753" s="55"/>
      <c r="AF753" s="55"/>
      <c r="AG753" s="55"/>
      <c r="AH753" s="55"/>
      <c r="AI753" s="55"/>
      <c r="AJ753" s="55"/>
      <c r="AK753" s="55"/>
      <c r="AL753" s="9"/>
      <c r="AM753" s="242"/>
      <c r="AN753" s="55"/>
      <c r="AO753" s="55"/>
      <c r="AP753" s="55"/>
      <c r="AQ753" s="55"/>
      <c r="AR753" s="55"/>
      <c r="AS753" s="55"/>
      <c r="AT753" s="55"/>
      <c r="AU753" s="55"/>
      <c r="AV753" s="55"/>
      <c r="AW753" s="9"/>
      <c r="AX753" s="242"/>
      <c r="AY753" s="55"/>
      <c r="AZ753" s="55"/>
      <c r="BA753" s="55"/>
      <c r="BB753" s="55"/>
      <c r="BC753" s="55"/>
      <c r="BD753" s="55"/>
      <c r="BE753" s="55"/>
      <c r="BF753" s="55"/>
      <c r="BG753" s="55"/>
      <c r="BH753" s="9"/>
      <c r="BI753" s="242"/>
      <c r="BJ753" s="490"/>
    </row>
    <row r="754" spans="1:62" s="16" customFormat="1" ht="4.5" hidden="1" customHeight="1">
      <c r="A754" s="517"/>
      <c r="B754" s="590" t="s">
        <v>1</v>
      </c>
      <c r="C754" s="262" t="s">
        <v>476</v>
      </c>
      <c r="D754" s="57" t="s">
        <v>327</v>
      </c>
      <c r="E754" s="57" t="s">
        <v>328</v>
      </c>
      <c r="F754" s="123"/>
      <c r="G754" s="55">
        <v>1</v>
      </c>
      <c r="H754" s="55"/>
      <c r="I754" s="9">
        <v>1</v>
      </c>
      <c r="J754" s="242" t="s">
        <v>17</v>
      </c>
      <c r="K754" s="55"/>
      <c r="L754" s="55"/>
      <c r="M754" s="55"/>
      <c r="N754" s="55"/>
      <c r="O754" s="55"/>
      <c r="P754" s="55"/>
      <c r="Q754" s="9"/>
      <c r="R754" s="242"/>
      <c r="S754" s="55"/>
      <c r="T754" s="55"/>
      <c r="U754" s="55"/>
      <c r="V754" s="55"/>
      <c r="W754" s="55"/>
      <c r="X754" s="55"/>
      <c r="Y754" s="55"/>
      <c r="Z754" s="9"/>
      <c r="AA754" s="242"/>
      <c r="AB754" s="242"/>
      <c r="AC754" s="55"/>
      <c r="AD754" s="55"/>
      <c r="AE754" s="55"/>
      <c r="AF754" s="55"/>
      <c r="AG754" s="55"/>
      <c r="AH754" s="55"/>
      <c r="AI754" s="55"/>
      <c r="AJ754" s="55"/>
      <c r="AK754" s="55"/>
      <c r="AL754" s="9"/>
      <c r="AM754" s="242"/>
      <c r="AN754" s="55"/>
      <c r="AO754" s="55"/>
      <c r="AP754" s="55"/>
      <c r="AQ754" s="55"/>
      <c r="AR754" s="55"/>
      <c r="AS754" s="55"/>
      <c r="AT754" s="55"/>
      <c r="AU754" s="55"/>
      <c r="AV754" s="55"/>
      <c r="AW754" s="9"/>
      <c r="AX754" s="242"/>
      <c r="AY754" s="55"/>
      <c r="AZ754" s="55"/>
      <c r="BA754" s="55"/>
      <c r="BB754" s="55"/>
      <c r="BC754" s="55"/>
      <c r="BD754" s="55"/>
      <c r="BE754" s="55"/>
      <c r="BF754" s="55"/>
      <c r="BG754" s="55"/>
      <c r="BH754" s="9"/>
      <c r="BI754" s="242"/>
      <c r="BJ754" s="490"/>
    </row>
    <row r="755" spans="1:62" s="16" customFormat="1" ht="4.5" hidden="1" customHeight="1">
      <c r="A755" s="517"/>
      <c r="B755" s="590" t="s">
        <v>1</v>
      </c>
      <c r="C755" s="262" t="s">
        <v>477</v>
      </c>
      <c r="D755" s="57" t="s">
        <v>327</v>
      </c>
      <c r="E755" s="57" t="s">
        <v>328</v>
      </c>
      <c r="F755" s="123"/>
      <c r="G755" s="55">
        <v>1</v>
      </c>
      <c r="H755" s="55"/>
      <c r="I755" s="9">
        <v>1</v>
      </c>
      <c r="J755" s="242" t="s">
        <v>17</v>
      </c>
      <c r="K755" s="55"/>
      <c r="L755" s="55"/>
      <c r="M755" s="55"/>
      <c r="N755" s="55"/>
      <c r="O755" s="55"/>
      <c r="P755" s="55"/>
      <c r="Q755" s="9"/>
      <c r="R755" s="242"/>
      <c r="S755" s="55"/>
      <c r="T755" s="55"/>
      <c r="U755" s="55"/>
      <c r="V755" s="55"/>
      <c r="W755" s="55"/>
      <c r="X755" s="55"/>
      <c r="Y755" s="55"/>
      <c r="Z755" s="9"/>
      <c r="AA755" s="242"/>
      <c r="AB755" s="242"/>
      <c r="AC755" s="55"/>
      <c r="AD755" s="55"/>
      <c r="AE755" s="55"/>
      <c r="AF755" s="55"/>
      <c r="AG755" s="55"/>
      <c r="AH755" s="55"/>
      <c r="AI755" s="55"/>
      <c r="AJ755" s="55"/>
      <c r="AK755" s="55"/>
      <c r="AL755" s="9"/>
      <c r="AM755" s="242"/>
      <c r="AN755" s="55"/>
      <c r="AO755" s="55"/>
      <c r="AP755" s="55"/>
      <c r="AQ755" s="55"/>
      <c r="AR755" s="55"/>
      <c r="AS755" s="55"/>
      <c r="AT755" s="55"/>
      <c r="AU755" s="55"/>
      <c r="AV755" s="55"/>
      <c r="AW755" s="9"/>
      <c r="AX755" s="242"/>
      <c r="AY755" s="55"/>
      <c r="AZ755" s="55"/>
      <c r="BA755" s="55"/>
      <c r="BB755" s="55"/>
      <c r="BC755" s="55"/>
      <c r="BD755" s="55"/>
      <c r="BE755" s="55"/>
      <c r="BF755" s="55"/>
      <c r="BG755" s="55"/>
      <c r="BH755" s="9"/>
      <c r="BI755" s="242"/>
      <c r="BJ755" s="490"/>
    </row>
    <row r="756" spans="1:62" s="16" customFormat="1" ht="4.5" hidden="1" customHeight="1">
      <c r="A756" s="517"/>
      <c r="B756" s="590" t="s">
        <v>1</v>
      </c>
      <c r="C756" s="262" t="s">
        <v>478</v>
      </c>
      <c r="D756" s="57" t="s">
        <v>327</v>
      </c>
      <c r="E756" s="57" t="s">
        <v>328</v>
      </c>
      <c r="F756" s="123"/>
      <c r="G756" s="55">
        <v>1</v>
      </c>
      <c r="H756" s="55"/>
      <c r="I756" s="9">
        <v>1</v>
      </c>
      <c r="J756" s="242" t="s">
        <v>17</v>
      </c>
      <c r="K756" s="55"/>
      <c r="L756" s="55"/>
      <c r="M756" s="55"/>
      <c r="N756" s="55"/>
      <c r="O756" s="55"/>
      <c r="P756" s="55"/>
      <c r="Q756" s="9"/>
      <c r="R756" s="242"/>
      <c r="S756" s="55"/>
      <c r="T756" s="55"/>
      <c r="U756" s="55"/>
      <c r="V756" s="55"/>
      <c r="W756" s="55"/>
      <c r="X756" s="55"/>
      <c r="Y756" s="55"/>
      <c r="Z756" s="9"/>
      <c r="AA756" s="242"/>
      <c r="AB756" s="242"/>
      <c r="AC756" s="55"/>
      <c r="AD756" s="55"/>
      <c r="AE756" s="55"/>
      <c r="AF756" s="55"/>
      <c r="AG756" s="55"/>
      <c r="AH756" s="55"/>
      <c r="AI756" s="55"/>
      <c r="AJ756" s="55"/>
      <c r="AK756" s="55"/>
      <c r="AL756" s="9"/>
      <c r="AM756" s="242"/>
      <c r="AN756" s="55"/>
      <c r="AO756" s="55"/>
      <c r="AP756" s="55"/>
      <c r="AQ756" s="55"/>
      <c r="AR756" s="55"/>
      <c r="AS756" s="55"/>
      <c r="AT756" s="55"/>
      <c r="AU756" s="55"/>
      <c r="AV756" s="55"/>
      <c r="AW756" s="9"/>
      <c r="AX756" s="242"/>
      <c r="AY756" s="55"/>
      <c r="AZ756" s="55"/>
      <c r="BA756" s="55"/>
      <c r="BB756" s="55"/>
      <c r="BC756" s="55"/>
      <c r="BD756" s="55"/>
      <c r="BE756" s="55"/>
      <c r="BF756" s="55"/>
      <c r="BG756" s="55"/>
      <c r="BH756" s="9"/>
      <c r="BI756" s="242"/>
      <c r="BJ756" s="490"/>
    </row>
    <row r="757" spans="1:62" s="16" customFormat="1" ht="4.5" hidden="1" customHeight="1">
      <c r="A757" s="517"/>
      <c r="B757" s="590" t="s">
        <v>1</v>
      </c>
      <c r="C757" s="262" t="s">
        <v>479</v>
      </c>
      <c r="D757" s="57" t="s">
        <v>327</v>
      </c>
      <c r="E757" s="57" t="s">
        <v>328</v>
      </c>
      <c r="F757" s="123"/>
      <c r="G757" s="55">
        <v>1</v>
      </c>
      <c r="H757" s="55"/>
      <c r="I757" s="9">
        <v>1</v>
      </c>
      <c r="J757" s="242" t="s">
        <v>17</v>
      </c>
      <c r="K757" s="55"/>
      <c r="L757" s="55"/>
      <c r="M757" s="55"/>
      <c r="N757" s="55"/>
      <c r="O757" s="55"/>
      <c r="P757" s="55"/>
      <c r="Q757" s="9"/>
      <c r="R757" s="242"/>
      <c r="S757" s="55"/>
      <c r="T757" s="55"/>
      <c r="U757" s="55"/>
      <c r="V757" s="55"/>
      <c r="W757" s="55"/>
      <c r="X757" s="55"/>
      <c r="Y757" s="55"/>
      <c r="Z757" s="9"/>
      <c r="AA757" s="242"/>
      <c r="AB757" s="242"/>
      <c r="AC757" s="55"/>
      <c r="AD757" s="55"/>
      <c r="AE757" s="55"/>
      <c r="AF757" s="55"/>
      <c r="AG757" s="55"/>
      <c r="AH757" s="55"/>
      <c r="AI757" s="55"/>
      <c r="AJ757" s="55"/>
      <c r="AK757" s="55"/>
      <c r="AL757" s="9"/>
      <c r="AM757" s="242"/>
      <c r="AN757" s="55"/>
      <c r="AO757" s="55"/>
      <c r="AP757" s="55"/>
      <c r="AQ757" s="55"/>
      <c r="AR757" s="55"/>
      <c r="AS757" s="55"/>
      <c r="AT757" s="55"/>
      <c r="AU757" s="55"/>
      <c r="AV757" s="55"/>
      <c r="AW757" s="9"/>
      <c r="AX757" s="242"/>
      <c r="AY757" s="55"/>
      <c r="AZ757" s="55"/>
      <c r="BA757" s="55"/>
      <c r="BB757" s="55"/>
      <c r="BC757" s="55"/>
      <c r="BD757" s="55"/>
      <c r="BE757" s="55"/>
      <c r="BF757" s="55"/>
      <c r="BG757" s="55"/>
      <c r="BH757" s="9"/>
      <c r="BI757" s="242"/>
      <c r="BJ757" s="490"/>
    </row>
    <row r="758" spans="1:62" s="16" customFormat="1" ht="4.5" hidden="1" customHeight="1">
      <c r="A758" s="517"/>
      <c r="B758" s="590" t="s">
        <v>1</v>
      </c>
      <c r="C758" s="262" t="s">
        <v>480</v>
      </c>
      <c r="D758" s="57" t="s">
        <v>327</v>
      </c>
      <c r="E758" s="57" t="s">
        <v>328</v>
      </c>
      <c r="F758" s="123"/>
      <c r="G758" s="55">
        <v>1</v>
      </c>
      <c r="H758" s="55"/>
      <c r="I758" s="9">
        <v>1</v>
      </c>
      <c r="J758" s="242" t="s">
        <v>17</v>
      </c>
      <c r="K758" s="55"/>
      <c r="L758" s="55"/>
      <c r="M758" s="55"/>
      <c r="N758" s="55"/>
      <c r="O758" s="55"/>
      <c r="P758" s="55"/>
      <c r="Q758" s="9"/>
      <c r="R758" s="242"/>
      <c r="S758" s="55"/>
      <c r="T758" s="55"/>
      <c r="U758" s="55"/>
      <c r="V758" s="55"/>
      <c r="W758" s="55"/>
      <c r="X758" s="55"/>
      <c r="Y758" s="55"/>
      <c r="Z758" s="9"/>
      <c r="AA758" s="242"/>
      <c r="AB758" s="242"/>
      <c r="AC758" s="55"/>
      <c r="AD758" s="55"/>
      <c r="AE758" s="55"/>
      <c r="AF758" s="55"/>
      <c r="AG758" s="55"/>
      <c r="AH758" s="55"/>
      <c r="AI758" s="55"/>
      <c r="AJ758" s="55"/>
      <c r="AK758" s="55"/>
      <c r="AL758" s="9"/>
      <c r="AM758" s="242"/>
      <c r="AN758" s="55"/>
      <c r="AO758" s="55"/>
      <c r="AP758" s="55"/>
      <c r="AQ758" s="55"/>
      <c r="AR758" s="55"/>
      <c r="AS758" s="55"/>
      <c r="AT758" s="55"/>
      <c r="AU758" s="55"/>
      <c r="AV758" s="55"/>
      <c r="AW758" s="9"/>
      <c r="AX758" s="242"/>
      <c r="AY758" s="55"/>
      <c r="AZ758" s="55"/>
      <c r="BA758" s="55"/>
      <c r="BB758" s="55"/>
      <c r="BC758" s="55"/>
      <c r="BD758" s="55"/>
      <c r="BE758" s="55"/>
      <c r="BF758" s="55"/>
      <c r="BG758" s="55"/>
      <c r="BH758" s="9"/>
      <c r="BI758" s="242"/>
      <c r="BJ758" s="490"/>
    </row>
    <row r="759" spans="1:62" s="16" customFormat="1" ht="4.5" hidden="1" customHeight="1">
      <c r="A759" s="517"/>
      <c r="B759" s="590" t="s">
        <v>1</v>
      </c>
      <c r="C759" s="262" t="s">
        <v>481</v>
      </c>
      <c r="D759" s="57" t="s">
        <v>327</v>
      </c>
      <c r="E759" s="57" t="s">
        <v>328</v>
      </c>
      <c r="F759" s="123"/>
      <c r="G759" s="55">
        <v>1</v>
      </c>
      <c r="H759" s="55"/>
      <c r="I759" s="9">
        <v>1</v>
      </c>
      <c r="J759" s="242" t="s">
        <v>17</v>
      </c>
      <c r="K759" s="55"/>
      <c r="L759" s="55"/>
      <c r="M759" s="55"/>
      <c r="N759" s="55"/>
      <c r="O759" s="55"/>
      <c r="P759" s="55"/>
      <c r="Q759" s="9"/>
      <c r="R759" s="242"/>
      <c r="S759" s="55"/>
      <c r="T759" s="55"/>
      <c r="U759" s="55"/>
      <c r="V759" s="55"/>
      <c r="W759" s="55"/>
      <c r="X759" s="55"/>
      <c r="Y759" s="55"/>
      <c r="Z759" s="9"/>
      <c r="AA759" s="242"/>
      <c r="AB759" s="242"/>
      <c r="AC759" s="55"/>
      <c r="AD759" s="55"/>
      <c r="AE759" s="55"/>
      <c r="AF759" s="55"/>
      <c r="AG759" s="55"/>
      <c r="AH759" s="55"/>
      <c r="AI759" s="55"/>
      <c r="AJ759" s="55"/>
      <c r="AK759" s="55"/>
      <c r="AL759" s="9"/>
      <c r="AM759" s="242"/>
      <c r="AN759" s="55"/>
      <c r="AO759" s="55"/>
      <c r="AP759" s="55"/>
      <c r="AQ759" s="55"/>
      <c r="AR759" s="55"/>
      <c r="AS759" s="55"/>
      <c r="AT759" s="55"/>
      <c r="AU759" s="55"/>
      <c r="AV759" s="55"/>
      <c r="AW759" s="9"/>
      <c r="AX759" s="242"/>
      <c r="AY759" s="55"/>
      <c r="AZ759" s="55"/>
      <c r="BA759" s="55"/>
      <c r="BB759" s="55"/>
      <c r="BC759" s="55"/>
      <c r="BD759" s="55"/>
      <c r="BE759" s="55"/>
      <c r="BF759" s="55"/>
      <c r="BG759" s="55"/>
      <c r="BH759" s="9"/>
      <c r="BI759" s="242"/>
      <c r="BJ759" s="490"/>
    </row>
    <row r="760" spans="1:62" s="16" customFormat="1" ht="4.5" hidden="1" customHeight="1">
      <c r="A760" s="517"/>
      <c r="B760" s="590" t="s">
        <v>1</v>
      </c>
      <c r="C760" s="262" t="s">
        <v>482</v>
      </c>
      <c r="D760" s="57" t="s">
        <v>327</v>
      </c>
      <c r="E760" s="57" t="s">
        <v>328</v>
      </c>
      <c r="F760" s="123"/>
      <c r="G760" s="55">
        <v>1</v>
      </c>
      <c r="H760" s="55"/>
      <c r="I760" s="9">
        <v>1</v>
      </c>
      <c r="J760" s="242" t="s">
        <v>17</v>
      </c>
      <c r="K760" s="55"/>
      <c r="L760" s="55"/>
      <c r="M760" s="55"/>
      <c r="N760" s="55"/>
      <c r="O760" s="55"/>
      <c r="P760" s="55"/>
      <c r="Q760" s="9"/>
      <c r="R760" s="242"/>
      <c r="S760" s="55"/>
      <c r="T760" s="55"/>
      <c r="U760" s="55"/>
      <c r="V760" s="55"/>
      <c r="W760" s="55"/>
      <c r="X760" s="55"/>
      <c r="Y760" s="55"/>
      <c r="Z760" s="9"/>
      <c r="AA760" s="242"/>
      <c r="AB760" s="242"/>
      <c r="AC760" s="55"/>
      <c r="AD760" s="55"/>
      <c r="AE760" s="55"/>
      <c r="AF760" s="55"/>
      <c r="AG760" s="55"/>
      <c r="AH760" s="55"/>
      <c r="AI760" s="55"/>
      <c r="AJ760" s="55"/>
      <c r="AK760" s="55"/>
      <c r="AL760" s="9"/>
      <c r="AM760" s="242"/>
      <c r="AN760" s="55"/>
      <c r="AO760" s="55"/>
      <c r="AP760" s="55"/>
      <c r="AQ760" s="55"/>
      <c r="AR760" s="55"/>
      <c r="AS760" s="55"/>
      <c r="AT760" s="55"/>
      <c r="AU760" s="55"/>
      <c r="AV760" s="55"/>
      <c r="AW760" s="9"/>
      <c r="AX760" s="242"/>
      <c r="AY760" s="55"/>
      <c r="AZ760" s="55"/>
      <c r="BA760" s="55"/>
      <c r="BB760" s="55"/>
      <c r="BC760" s="55"/>
      <c r="BD760" s="55"/>
      <c r="BE760" s="55"/>
      <c r="BF760" s="55"/>
      <c r="BG760" s="55"/>
      <c r="BH760" s="9"/>
      <c r="BI760" s="242"/>
      <c r="BJ760" s="490"/>
    </row>
    <row r="761" spans="1:62" s="16" customFormat="1" ht="4.5" hidden="1" customHeight="1">
      <c r="A761" s="517"/>
      <c r="B761" s="590" t="s">
        <v>1</v>
      </c>
      <c r="C761" s="262" t="s">
        <v>483</v>
      </c>
      <c r="D761" s="57" t="s">
        <v>327</v>
      </c>
      <c r="E761" s="57" t="s">
        <v>328</v>
      </c>
      <c r="F761" s="123"/>
      <c r="G761" s="55">
        <v>1</v>
      </c>
      <c r="H761" s="55"/>
      <c r="I761" s="9">
        <v>1</v>
      </c>
      <c r="J761" s="242" t="s">
        <v>17</v>
      </c>
      <c r="K761" s="55"/>
      <c r="L761" s="55"/>
      <c r="M761" s="55"/>
      <c r="N761" s="55"/>
      <c r="O761" s="55"/>
      <c r="P761" s="55"/>
      <c r="Q761" s="9"/>
      <c r="R761" s="242"/>
      <c r="S761" s="55"/>
      <c r="T761" s="55"/>
      <c r="U761" s="55"/>
      <c r="V761" s="55"/>
      <c r="W761" s="55"/>
      <c r="X761" s="55"/>
      <c r="Y761" s="55"/>
      <c r="Z761" s="9"/>
      <c r="AA761" s="242"/>
      <c r="AB761" s="242"/>
      <c r="AC761" s="55"/>
      <c r="AD761" s="55"/>
      <c r="AE761" s="55"/>
      <c r="AF761" s="55"/>
      <c r="AG761" s="55"/>
      <c r="AH761" s="55"/>
      <c r="AI761" s="55"/>
      <c r="AJ761" s="55"/>
      <c r="AK761" s="55"/>
      <c r="AL761" s="9"/>
      <c r="AM761" s="242"/>
      <c r="AN761" s="55"/>
      <c r="AO761" s="55"/>
      <c r="AP761" s="55"/>
      <c r="AQ761" s="55"/>
      <c r="AR761" s="55"/>
      <c r="AS761" s="55"/>
      <c r="AT761" s="55"/>
      <c r="AU761" s="55"/>
      <c r="AV761" s="55"/>
      <c r="AW761" s="9"/>
      <c r="AX761" s="242"/>
      <c r="AY761" s="55"/>
      <c r="AZ761" s="55"/>
      <c r="BA761" s="55"/>
      <c r="BB761" s="55"/>
      <c r="BC761" s="55"/>
      <c r="BD761" s="55"/>
      <c r="BE761" s="55"/>
      <c r="BF761" s="55"/>
      <c r="BG761" s="55"/>
      <c r="BH761" s="9"/>
      <c r="BI761" s="242"/>
      <c r="BJ761" s="490"/>
    </row>
    <row r="762" spans="1:62" s="16" customFormat="1" ht="4.5" hidden="1" customHeight="1">
      <c r="A762" s="517"/>
      <c r="B762" s="590" t="s">
        <v>1</v>
      </c>
      <c r="C762" s="262" t="s">
        <v>484</v>
      </c>
      <c r="D762" s="57" t="s">
        <v>327</v>
      </c>
      <c r="E762" s="57" t="s">
        <v>328</v>
      </c>
      <c r="F762" s="123"/>
      <c r="G762" s="55">
        <v>1</v>
      </c>
      <c r="H762" s="55"/>
      <c r="I762" s="9">
        <v>1</v>
      </c>
      <c r="J762" s="242" t="s">
        <v>17</v>
      </c>
      <c r="K762" s="55"/>
      <c r="L762" s="55"/>
      <c r="M762" s="55"/>
      <c r="N762" s="55"/>
      <c r="O762" s="55"/>
      <c r="P762" s="55"/>
      <c r="Q762" s="9"/>
      <c r="R762" s="242"/>
      <c r="S762" s="55"/>
      <c r="T762" s="55"/>
      <c r="U762" s="55"/>
      <c r="V762" s="55"/>
      <c r="W762" s="55"/>
      <c r="X762" s="55"/>
      <c r="Y762" s="55"/>
      <c r="Z762" s="9"/>
      <c r="AA762" s="242"/>
      <c r="AB762" s="242"/>
      <c r="AC762" s="55"/>
      <c r="AD762" s="55"/>
      <c r="AE762" s="55"/>
      <c r="AF762" s="55"/>
      <c r="AG762" s="55"/>
      <c r="AH762" s="55"/>
      <c r="AI762" s="55"/>
      <c r="AJ762" s="55"/>
      <c r="AK762" s="55"/>
      <c r="AL762" s="9"/>
      <c r="AM762" s="242"/>
      <c r="AN762" s="55"/>
      <c r="AO762" s="55"/>
      <c r="AP762" s="55"/>
      <c r="AQ762" s="55"/>
      <c r="AR762" s="55"/>
      <c r="AS762" s="55"/>
      <c r="AT762" s="55"/>
      <c r="AU762" s="55"/>
      <c r="AV762" s="55"/>
      <c r="AW762" s="9"/>
      <c r="AX762" s="242"/>
      <c r="AY762" s="55"/>
      <c r="AZ762" s="55"/>
      <c r="BA762" s="55"/>
      <c r="BB762" s="55"/>
      <c r="BC762" s="55"/>
      <c r="BD762" s="55"/>
      <c r="BE762" s="55"/>
      <c r="BF762" s="55"/>
      <c r="BG762" s="55"/>
      <c r="BH762" s="9"/>
      <c r="BI762" s="242"/>
      <c r="BJ762" s="490"/>
    </row>
    <row r="763" spans="1:62" s="16" customFormat="1" ht="4.5" hidden="1" customHeight="1">
      <c r="A763" s="517"/>
      <c r="B763" s="590" t="s">
        <v>1</v>
      </c>
      <c r="C763" s="262" t="s">
        <v>485</v>
      </c>
      <c r="D763" s="57" t="s">
        <v>327</v>
      </c>
      <c r="E763" s="57" t="s">
        <v>328</v>
      </c>
      <c r="F763" s="123"/>
      <c r="G763" s="55">
        <v>1</v>
      </c>
      <c r="H763" s="55"/>
      <c r="I763" s="9">
        <v>1</v>
      </c>
      <c r="J763" s="242" t="s">
        <v>17</v>
      </c>
      <c r="K763" s="55"/>
      <c r="L763" s="55"/>
      <c r="M763" s="55"/>
      <c r="N763" s="55"/>
      <c r="O763" s="55"/>
      <c r="P763" s="55"/>
      <c r="Q763" s="9"/>
      <c r="R763" s="242"/>
      <c r="S763" s="55"/>
      <c r="T763" s="55"/>
      <c r="U763" s="55"/>
      <c r="V763" s="55"/>
      <c r="W763" s="55"/>
      <c r="X763" s="55"/>
      <c r="Y763" s="55"/>
      <c r="Z763" s="9"/>
      <c r="AA763" s="242"/>
      <c r="AB763" s="242"/>
      <c r="AC763" s="55"/>
      <c r="AD763" s="55"/>
      <c r="AE763" s="55"/>
      <c r="AF763" s="55"/>
      <c r="AG763" s="55"/>
      <c r="AH763" s="55"/>
      <c r="AI763" s="55"/>
      <c r="AJ763" s="55"/>
      <c r="AK763" s="55"/>
      <c r="AL763" s="9"/>
      <c r="AM763" s="242"/>
      <c r="AN763" s="55"/>
      <c r="AO763" s="55"/>
      <c r="AP763" s="55"/>
      <c r="AQ763" s="55"/>
      <c r="AR763" s="55"/>
      <c r="AS763" s="55"/>
      <c r="AT763" s="55"/>
      <c r="AU763" s="55"/>
      <c r="AV763" s="55"/>
      <c r="AW763" s="9"/>
      <c r="AX763" s="242"/>
      <c r="AY763" s="55"/>
      <c r="AZ763" s="55"/>
      <c r="BA763" s="55"/>
      <c r="BB763" s="55"/>
      <c r="BC763" s="55"/>
      <c r="BD763" s="55"/>
      <c r="BE763" s="55"/>
      <c r="BF763" s="55"/>
      <c r="BG763" s="55"/>
      <c r="BH763" s="9"/>
      <c r="BI763" s="242"/>
      <c r="BJ763" s="490"/>
    </row>
    <row r="764" spans="1:62" s="16" customFormat="1" ht="4.5" hidden="1" customHeight="1">
      <c r="A764" s="517"/>
      <c r="B764" s="590" t="s">
        <v>1</v>
      </c>
      <c r="C764" s="262" t="s">
        <v>486</v>
      </c>
      <c r="D764" s="57" t="s">
        <v>327</v>
      </c>
      <c r="E764" s="57" t="s">
        <v>328</v>
      </c>
      <c r="F764" s="123"/>
      <c r="G764" s="55">
        <v>1</v>
      </c>
      <c r="H764" s="55"/>
      <c r="I764" s="9">
        <v>1</v>
      </c>
      <c r="J764" s="242" t="s">
        <v>17</v>
      </c>
      <c r="K764" s="55"/>
      <c r="L764" s="55"/>
      <c r="M764" s="55"/>
      <c r="N764" s="55"/>
      <c r="O764" s="55"/>
      <c r="P764" s="55"/>
      <c r="Q764" s="9"/>
      <c r="R764" s="242"/>
      <c r="S764" s="55"/>
      <c r="T764" s="55"/>
      <c r="U764" s="55"/>
      <c r="V764" s="55"/>
      <c r="W764" s="55"/>
      <c r="X764" s="55"/>
      <c r="Y764" s="55"/>
      <c r="Z764" s="9"/>
      <c r="AA764" s="242"/>
      <c r="AB764" s="242"/>
      <c r="AC764" s="55"/>
      <c r="AD764" s="55"/>
      <c r="AE764" s="55"/>
      <c r="AF764" s="55"/>
      <c r="AG764" s="55"/>
      <c r="AH764" s="55"/>
      <c r="AI764" s="55"/>
      <c r="AJ764" s="55"/>
      <c r="AK764" s="55"/>
      <c r="AL764" s="9"/>
      <c r="AM764" s="242"/>
      <c r="AN764" s="55"/>
      <c r="AO764" s="55"/>
      <c r="AP764" s="55"/>
      <c r="AQ764" s="55"/>
      <c r="AR764" s="55"/>
      <c r="AS764" s="55"/>
      <c r="AT764" s="55"/>
      <c r="AU764" s="55"/>
      <c r="AV764" s="55"/>
      <c r="AW764" s="9"/>
      <c r="AX764" s="242"/>
      <c r="AY764" s="55"/>
      <c r="AZ764" s="55"/>
      <c r="BA764" s="55"/>
      <c r="BB764" s="55"/>
      <c r="BC764" s="55"/>
      <c r="BD764" s="55"/>
      <c r="BE764" s="55"/>
      <c r="BF764" s="55"/>
      <c r="BG764" s="55"/>
      <c r="BH764" s="9"/>
      <c r="BI764" s="242"/>
      <c r="BJ764" s="490"/>
    </row>
    <row r="765" spans="1:62" s="16" customFormat="1" ht="4.5" hidden="1" customHeight="1">
      <c r="A765" s="517"/>
      <c r="B765" s="590" t="s">
        <v>1</v>
      </c>
      <c r="C765" s="262" t="s">
        <v>487</v>
      </c>
      <c r="D765" s="57" t="s">
        <v>327</v>
      </c>
      <c r="E765" s="57" t="s">
        <v>328</v>
      </c>
      <c r="F765" s="123"/>
      <c r="G765" s="55">
        <v>1</v>
      </c>
      <c r="H765" s="55"/>
      <c r="I765" s="9">
        <v>1</v>
      </c>
      <c r="J765" s="242" t="s">
        <v>17</v>
      </c>
      <c r="K765" s="55"/>
      <c r="L765" s="55"/>
      <c r="M765" s="55"/>
      <c r="N765" s="55"/>
      <c r="O765" s="55"/>
      <c r="P765" s="55"/>
      <c r="Q765" s="9"/>
      <c r="R765" s="242"/>
      <c r="S765" s="55"/>
      <c r="T765" s="55"/>
      <c r="U765" s="55"/>
      <c r="V765" s="55"/>
      <c r="W765" s="55"/>
      <c r="X765" s="55"/>
      <c r="Y765" s="55"/>
      <c r="Z765" s="9"/>
      <c r="AA765" s="242"/>
      <c r="AB765" s="242"/>
      <c r="AC765" s="55"/>
      <c r="AD765" s="55"/>
      <c r="AE765" s="55"/>
      <c r="AF765" s="55"/>
      <c r="AG765" s="55"/>
      <c r="AH765" s="55"/>
      <c r="AI765" s="55"/>
      <c r="AJ765" s="55"/>
      <c r="AK765" s="55"/>
      <c r="AL765" s="9"/>
      <c r="AM765" s="242"/>
      <c r="AN765" s="55"/>
      <c r="AO765" s="55"/>
      <c r="AP765" s="55"/>
      <c r="AQ765" s="55"/>
      <c r="AR765" s="55"/>
      <c r="AS765" s="55"/>
      <c r="AT765" s="55"/>
      <c r="AU765" s="55"/>
      <c r="AV765" s="55"/>
      <c r="AW765" s="9"/>
      <c r="AX765" s="242"/>
      <c r="AY765" s="55"/>
      <c r="AZ765" s="55"/>
      <c r="BA765" s="55"/>
      <c r="BB765" s="55"/>
      <c r="BC765" s="55"/>
      <c r="BD765" s="55"/>
      <c r="BE765" s="55"/>
      <c r="BF765" s="55"/>
      <c r="BG765" s="55"/>
      <c r="BH765" s="9"/>
      <c r="BI765" s="242"/>
      <c r="BJ765" s="490"/>
    </row>
    <row r="766" spans="1:62" s="16" customFormat="1" ht="4.5" hidden="1" customHeight="1">
      <c r="A766" s="517"/>
      <c r="B766" s="590" t="s">
        <v>1</v>
      </c>
      <c r="C766" s="262" t="s">
        <v>488</v>
      </c>
      <c r="D766" s="57" t="s">
        <v>395</v>
      </c>
      <c r="E766" s="57" t="s">
        <v>328</v>
      </c>
      <c r="F766" s="123"/>
      <c r="G766" s="55">
        <v>1</v>
      </c>
      <c r="H766" s="55"/>
      <c r="I766" s="9">
        <v>1</v>
      </c>
      <c r="J766" s="242" t="s">
        <v>17</v>
      </c>
      <c r="K766" s="55"/>
      <c r="L766" s="55"/>
      <c r="M766" s="55"/>
      <c r="N766" s="55"/>
      <c r="O766" s="55"/>
      <c r="P766" s="55"/>
      <c r="Q766" s="9"/>
      <c r="R766" s="242"/>
      <c r="S766" s="55"/>
      <c r="T766" s="55"/>
      <c r="U766" s="55"/>
      <c r="V766" s="55"/>
      <c r="W766" s="55"/>
      <c r="X766" s="55"/>
      <c r="Y766" s="55"/>
      <c r="Z766" s="9"/>
      <c r="AA766" s="242"/>
      <c r="AB766" s="242"/>
      <c r="AC766" s="55"/>
      <c r="AD766" s="55"/>
      <c r="AE766" s="55"/>
      <c r="AF766" s="55"/>
      <c r="AG766" s="55"/>
      <c r="AH766" s="55"/>
      <c r="AI766" s="55"/>
      <c r="AJ766" s="55"/>
      <c r="AK766" s="55"/>
      <c r="AL766" s="9"/>
      <c r="AM766" s="242"/>
      <c r="AN766" s="55"/>
      <c r="AO766" s="55"/>
      <c r="AP766" s="55"/>
      <c r="AQ766" s="55"/>
      <c r="AR766" s="55"/>
      <c r="AS766" s="55"/>
      <c r="AT766" s="55"/>
      <c r="AU766" s="55"/>
      <c r="AV766" s="55"/>
      <c r="AW766" s="9"/>
      <c r="AX766" s="242"/>
      <c r="AY766" s="55"/>
      <c r="AZ766" s="55"/>
      <c r="BA766" s="55"/>
      <c r="BB766" s="55"/>
      <c r="BC766" s="55"/>
      <c r="BD766" s="55"/>
      <c r="BE766" s="55"/>
      <c r="BF766" s="55"/>
      <c r="BG766" s="55"/>
      <c r="BH766" s="9"/>
      <c r="BI766" s="242"/>
      <c r="BJ766" s="490"/>
    </row>
    <row r="767" spans="1:62" s="16" customFormat="1" ht="4.5" hidden="1" customHeight="1">
      <c r="A767" s="517"/>
      <c r="B767" s="590" t="s">
        <v>1</v>
      </c>
      <c r="C767" s="262" t="s">
        <v>489</v>
      </c>
      <c r="D767" s="57" t="s">
        <v>395</v>
      </c>
      <c r="E767" s="57" t="s">
        <v>328</v>
      </c>
      <c r="F767" s="123"/>
      <c r="G767" s="55">
        <v>1</v>
      </c>
      <c r="H767" s="55"/>
      <c r="I767" s="9">
        <v>1</v>
      </c>
      <c r="J767" s="242" t="s">
        <v>17</v>
      </c>
      <c r="K767" s="55"/>
      <c r="L767" s="55"/>
      <c r="M767" s="55"/>
      <c r="N767" s="55"/>
      <c r="O767" s="55"/>
      <c r="P767" s="55"/>
      <c r="Q767" s="9"/>
      <c r="R767" s="242"/>
      <c r="S767" s="55"/>
      <c r="T767" s="55"/>
      <c r="U767" s="55"/>
      <c r="V767" s="55"/>
      <c r="W767" s="55"/>
      <c r="X767" s="55"/>
      <c r="Y767" s="55"/>
      <c r="Z767" s="9"/>
      <c r="AA767" s="242"/>
      <c r="AB767" s="242"/>
      <c r="AC767" s="55"/>
      <c r="AD767" s="55"/>
      <c r="AE767" s="55"/>
      <c r="AF767" s="55"/>
      <c r="AG767" s="55"/>
      <c r="AH767" s="55"/>
      <c r="AI767" s="55"/>
      <c r="AJ767" s="55"/>
      <c r="AK767" s="55"/>
      <c r="AL767" s="9"/>
      <c r="AM767" s="242"/>
      <c r="AN767" s="55"/>
      <c r="AO767" s="55"/>
      <c r="AP767" s="55"/>
      <c r="AQ767" s="55"/>
      <c r="AR767" s="55"/>
      <c r="AS767" s="55"/>
      <c r="AT767" s="55"/>
      <c r="AU767" s="55"/>
      <c r="AV767" s="55"/>
      <c r="AW767" s="9"/>
      <c r="AX767" s="242"/>
      <c r="AY767" s="55"/>
      <c r="AZ767" s="55"/>
      <c r="BA767" s="55"/>
      <c r="BB767" s="55"/>
      <c r="BC767" s="55"/>
      <c r="BD767" s="55"/>
      <c r="BE767" s="55"/>
      <c r="BF767" s="55"/>
      <c r="BG767" s="55"/>
      <c r="BH767" s="9"/>
      <c r="BI767" s="242"/>
      <c r="BJ767" s="490"/>
    </row>
    <row r="768" spans="1:62" s="16" customFormat="1" ht="4.5" hidden="1" customHeight="1">
      <c r="A768" s="517"/>
      <c r="B768" s="590" t="s">
        <v>1</v>
      </c>
      <c r="C768" s="262" t="s">
        <v>490</v>
      </c>
      <c r="D768" s="57" t="s">
        <v>395</v>
      </c>
      <c r="E768" s="57" t="s">
        <v>328</v>
      </c>
      <c r="F768" s="123"/>
      <c r="G768" s="55">
        <v>1</v>
      </c>
      <c r="H768" s="55"/>
      <c r="I768" s="9">
        <v>1</v>
      </c>
      <c r="J768" s="242" t="s">
        <v>17</v>
      </c>
      <c r="K768" s="55"/>
      <c r="L768" s="55"/>
      <c r="M768" s="55"/>
      <c r="N768" s="55"/>
      <c r="O768" s="55"/>
      <c r="P768" s="55"/>
      <c r="Q768" s="9"/>
      <c r="R768" s="242"/>
      <c r="S768" s="55"/>
      <c r="T768" s="55"/>
      <c r="U768" s="55"/>
      <c r="V768" s="55"/>
      <c r="W768" s="55"/>
      <c r="X768" s="55"/>
      <c r="Y768" s="55"/>
      <c r="Z768" s="9"/>
      <c r="AA768" s="242"/>
      <c r="AB768" s="242"/>
      <c r="AC768" s="55"/>
      <c r="AD768" s="55"/>
      <c r="AE768" s="55"/>
      <c r="AF768" s="55"/>
      <c r="AG768" s="55"/>
      <c r="AH768" s="55"/>
      <c r="AI768" s="55"/>
      <c r="AJ768" s="55"/>
      <c r="AK768" s="55"/>
      <c r="AL768" s="9"/>
      <c r="AM768" s="242"/>
      <c r="AN768" s="55"/>
      <c r="AO768" s="55"/>
      <c r="AP768" s="55"/>
      <c r="AQ768" s="55"/>
      <c r="AR768" s="55"/>
      <c r="AS768" s="55"/>
      <c r="AT768" s="55"/>
      <c r="AU768" s="55"/>
      <c r="AV768" s="55"/>
      <c r="AW768" s="9"/>
      <c r="AX768" s="242"/>
      <c r="AY768" s="55"/>
      <c r="AZ768" s="55"/>
      <c r="BA768" s="55"/>
      <c r="BB768" s="55"/>
      <c r="BC768" s="55"/>
      <c r="BD768" s="55"/>
      <c r="BE768" s="55"/>
      <c r="BF768" s="55"/>
      <c r="BG768" s="55"/>
      <c r="BH768" s="9"/>
      <c r="BI768" s="242"/>
      <c r="BJ768" s="490"/>
    </row>
    <row r="769" spans="1:62" s="16" customFormat="1" ht="4.5" hidden="1" customHeight="1">
      <c r="A769" s="517"/>
      <c r="B769" s="590" t="s">
        <v>1</v>
      </c>
      <c r="C769" s="262" t="s">
        <v>491</v>
      </c>
      <c r="D769" s="57" t="s">
        <v>327</v>
      </c>
      <c r="E769" s="57" t="s">
        <v>328</v>
      </c>
      <c r="F769" s="123"/>
      <c r="G769" s="55">
        <v>1</v>
      </c>
      <c r="H769" s="55"/>
      <c r="I769" s="9">
        <v>1</v>
      </c>
      <c r="J769" s="242" t="s">
        <v>17</v>
      </c>
      <c r="K769" s="55"/>
      <c r="L769" s="55"/>
      <c r="M769" s="55"/>
      <c r="N769" s="55"/>
      <c r="O769" s="55"/>
      <c r="P769" s="55"/>
      <c r="Q769" s="9"/>
      <c r="R769" s="242"/>
      <c r="S769" s="55"/>
      <c r="T769" s="55"/>
      <c r="U769" s="55"/>
      <c r="V769" s="55"/>
      <c r="W769" s="55"/>
      <c r="X769" s="55"/>
      <c r="Y769" s="55"/>
      <c r="Z769" s="9"/>
      <c r="AA769" s="242"/>
      <c r="AB769" s="242"/>
      <c r="AC769" s="55"/>
      <c r="AD769" s="55"/>
      <c r="AE769" s="55"/>
      <c r="AF769" s="55"/>
      <c r="AG769" s="55"/>
      <c r="AH769" s="55"/>
      <c r="AI769" s="55"/>
      <c r="AJ769" s="55"/>
      <c r="AK769" s="55"/>
      <c r="AL769" s="9"/>
      <c r="AM769" s="242"/>
      <c r="AN769" s="55"/>
      <c r="AO769" s="55"/>
      <c r="AP769" s="55"/>
      <c r="AQ769" s="55"/>
      <c r="AR769" s="55"/>
      <c r="AS769" s="55"/>
      <c r="AT769" s="55"/>
      <c r="AU769" s="55"/>
      <c r="AV769" s="55"/>
      <c r="AW769" s="9"/>
      <c r="AX769" s="242"/>
      <c r="AY769" s="55"/>
      <c r="AZ769" s="55"/>
      <c r="BA769" s="55"/>
      <c r="BB769" s="55"/>
      <c r="BC769" s="55"/>
      <c r="BD769" s="55"/>
      <c r="BE769" s="55"/>
      <c r="BF769" s="55"/>
      <c r="BG769" s="55"/>
      <c r="BH769" s="9"/>
      <c r="BI769" s="242"/>
      <c r="BJ769" s="490"/>
    </row>
    <row r="770" spans="1:62" s="16" customFormat="1" ht="4.5" hidden="1" customHeight="1">
      <c r="A770" s="517"/>
      <c r="B770" s="590" t="s">
        <v>1</v>
      </c>
      <c r="C770" s="262" t="s">
        <v>492</v>
      </c>
      <c r="D770" s="57" t="s">
        <v>327</v>
      </c>
      <c r="E770" s="57" t="s">
        <v>328</v>
      </c>
      <c r="F770" s="123"/>
      <c r="G770" s="55">
        <v>1</v>
      </c>
      <c r="H770" s="55"/>
      <c r="I770" s="9">
        <v>1</v>
      </c>
      <c r="J770" s="242" t="s">
        <v>17</v>
      </c>
      <c r="K770" s="55"/>
      <c r="L770" s="55"/>
      <c r="M770" s="55"/>
      <c r="N770" s="55"/>
      <c r="O770" s="55"/>
      <c r="P770" s="55"/>
      <c r="Q770" s="9"/>
      <c r="R770" s="242"/>
      <c r="S770" s="55"/>
      <c r="T770" s="55"/>
      <c r="U770" s="55"/>
      <c r="V770" s="55"/>
      <c r="W770" s="55"/>
      <c r="X770" s="55"/>
      <c r="Y770" s="55"/>
      <c r="Z770" s="9"/>
      <c r="AA770" s="242"/>
      <c r="AB770" s="242"/>
      <c r="AC770" s="55"/>
      <c r="AD770" s="55"/>
      <c r="AE770" s="55"/>
      <c r="AF770" s="55"/>
      <c r="AG770" s="55"/>
      <c r="AH770" s="55"/>
      <c r="AI770" s="55"/>
      <c r="AJ770" s="55"/>
      <c r="AK770" s="55"/>
      <c r="AL770" s="9"/>
      <c r="AM770" s="242"/>
      <c r="AN770" s="55"/>
      <c r="AO770" s="55"/>
      <c r="AP770" s="55"/>
      <c r="AQ770" s="55"/>
      <c r="AR770" s="55"/>
      <c r="AS770" s="55"/>
      <c r="AT770" s="55"/>
      <c r="AU770" s="55"/>
      <c r="AV770" s="55"/>
      <c r="AW770" s="9"/>
      <c r="AX770" s="242"/>
      <c r="AY770" s="55"/>
      <c r="AZ770" s="55"/>
      <c r="BA770" s="55"/>
      <c r="BB770" s="55"/>
      <c r="BC770" s="55"/>
      <c r="BD770" s="55"/>
      <c r="BE770" s="55"/>
      <c r="BF770" s="55"/>
      <c r="BG770" s="55"/>
      <c r="BH770" s="9"/>
      <c r="BI770" s="242"/>
      <c r="BJ770" s="490"/>
    </row>
    <row r="771" spans="1:62" s="16" customFormat="1" ht="4.5" hidden="1" customHeight="1">
      <c r="A771" s="517"/>
      <c r="B771" s="590" t="s">
        <v>1</v>
      </c>
      <c r="C771" s="262" t="s">
        <v>493</v>
      </c>
      <c r="D771" s="57" t="s">
        <v>327</v>
      </c>
      <c r="E771" s="57" t="s">
        <v>328</v>
      </c>
      <c r="F771" s="123"/>
      <c r="G771" s="55">
        <v>1</v>
      </c>
      <c r="H771" s="55"/>
      <c r="I771" s="9">
        <v>1</v>
      </c>
      <c r="J771" s="242" t="s">
        <v>17</v>
      </c>
      <c r="K771" s="55"/>
      <c r="L771" s="55"/>
      <c r="M771" s="55"/>
      <c r="N771" s="55"/>
      <c r="O771" s="55"/>
      <c r="P771" s="55"/>
      <c r="Q771" s="9"/>
      <c r="R771" s="242"/>
      <c r="S771" s="55"/>
      <c r="T771" s="55"/>
      <c r="U771" s="55"/>
      <c r="V771" s="55"/>
      <c r="W771" s="55"/>
      <c r="X771" s="55"/>
      <c r="Y771" s="55"/>
      <c r="Z771" s="9"/>
      <c r="AA771" s="242"/>
      <c r="AB771" s="242"/>
      <c r="AC771" s="55"/>
      <c r="AD771" s="55"/>
      <c r="AE771" s="55"/>
      <c r="AF771" s="55"/>
      <c r="AG771" s="55"/>
      <c r="AH771" s="55"/>
      <c r="AI771" s="55"/>
      <c r="AJ771" s="55"/>
      <c r="AK771" s="55"/>
      <c r="AL771" s="9"/>
      <c r="AM771" s="242"/>
      <c r="AN771" s="55"/>
      <c r="AO771" s="55"/>
      <c r="AP771" s="55"/>
      <c r="AQ771" s="55"/>
      <c r="AR771" s="55"/>
      <c r="AS771" s="55"/>
      <c r="AT771" s="55"/>
      <c r="AU771" s="55"/>
      <c r="AV771" s="55"/>
      <c r="AW771" s="9"/>
      <c r="AX771" s="242"/>
      <c r="AY771" s="55"/>
      <c r="AZ771" s="55"/>
      <c r="BA771" s="55"/>
      <c r="BB771" s="55"/>
      <c r="BC771" s="55"/>
      <c r="BD771" s="55"/>
      <c r="BE771" s="55"/>
      <c r="BF771" s="55"/>
      <c r="BG771" s="55"/>
      <c r="BH771" s="9"/>
      <c r="BI771" s="242"/>
      <c r="BJ771" s="490"/>
    </row>
    <row r="772" spans="1:62" s="16" customFormat="1" ht="4.5" hidden="1" customHeight="1">
      <c r="A772" s="517"/>
      <c r="B772" s="590" t="s">
        <v>1</v>
      </c>
      <c r="C772" s="262" t="s">
        <v>494</v>
      </c>
      <c r="D772" s="57" t="s">
        <v>327</v>
      </c>
      <c r="E772" s="57" t="s">
        <v>328</v>
      </c>
      <c r="F772" s="123"/>
      <c r="G772" s="55">
        <v>1</v>
      </c>
      <c r="H772" s="55"/>
      <c r="I772" s="9">
        <v>1</v>
      </c>
      <c r="J772" s="242" t="s">
        <v>17</v>
      </c>
      <c r="K772" s="55"/>
      <c r="L772" s="55"/>
      <c r="M772" s="55"/>
      <c r="N772" s="55"/>
      <c r="O772" s="55"/>
      <c r="P772" s="55"/>
      <c r="Q772" s="9"/>
      <c r="R772" s="242"/>
      <c r="S772" s="55"/>
      <c r="T772" s="55"/>
      <c r="U772" s="55"/>
      <c r="V772" s="55"/>
      <c r="W772" s="55"/>
      <c r="X772" s="55"/>
      <c r="Y772" s="55"/>
      <c r="Z772" s="9"/>
      <c r="AA772" s="242"/>
      <c r="AB772" s="242"/>
      <c r="AC772" s="55"/>
      <c r="AD772" s="55"/>
      <c r="AE772" s="55"/>
      <c r="AF772" s="55"/>
      <c r="AG772" s="55"/>
      <c r="AH772" s="55"/>
      <c r="AI772" s="55"/>
      <c r="AJ772" s="55"/>
      <c r="AK772" s="55"/>
      <c r="AL772" s="9"/>
      <c r="AM772" s="242"/>
      <c r="AN772" s="55"/>
      <c r="AO772" s="55"/>
      <c r="AP772" s="55"/>
      <c r="AQ772" s="55"/>
      <c r="AR772" s="55"/>
      <c r="AS772" s="55"/>
      <c r="AT772" s="55"/>
      <c r="AU772" s="55"/>
      <c r="AV772" s="55"/>
      <c r="AW772" s="9"/>
      <c r="AX772" s="242"/>
      <c r="AY772" s="55"/>
      <c r="AZ772" s="55"/>
      <c r="BA772" s="55"/>
      <c r="BB772" s="55"/>
      <c r="BC772" s="55"/>
      <c r="BD772" s="55"/>
      <c r="BE772" s="55"/>
      <c r="BF772" s="55"/>
      <c r="BG772" s="55"/>
      <c r="BH772" s="9"/>
      <c r="BI772" s="242"/>
      <c r="BJ772" s="490"/>
    </row>
    <row r="773" spans="1:62" s="16" customFormat="1" ht="4.5" hidden="1" customHeight="1">
      <c r="A773" s="517"/>
      <c r="B773" s="590" t="s">
        <v>1</v>
      </c>
      <c r="C773" s="262" t="s">
        <v>495</v>
      </c>
      <c r="D773" s="57" t="s">
        <v>327</v>
      </c>
      <c r="E773" s="57" t="s">
        <v>328</v>
      </c>
      <c r="F773" s="123"/>
      <c r="G773" s="55">
        <v>1</v>
      </c>
      <c r="H773" s="55"/>
      <c r="I773" s="9">
        <v>1</v>
      </c>
      <c r="J773" s="242" t="s">
        <v>17</v>
      </c>
      <c r="K773" s="55"/>
      <c r="L773" s="55"/>
      <c r="M773" s="55"/>
      <c r="N773" s="55"/>
      <c r="O773" s="55"/>
      <c r="P773" s="55"/>
      <c r="Q773" s="9"/>
      <c r="R773" s="242"/>
      <c r="S773" s="55"/>
      <c r="T773" s="55"/>
      <c r="U773" s="55"/>
      <c r="V773" s="55"/>
      <c r="W773" s="55"/>
      <c r="X773" s="55"/>
      <c r="Y773" s="55"/>
      <c r="Z773" s="9"/>
      <c r="AA773" s="242"/>
      <c r="AB773" s="242"/>
      <c r="AC773" s="55"/>
      <c r="AD773" s="55"/>
      <c r="AE773" s="55"/>
      <c r="AF773" s="55"/>
      <c r="AG773" s="55"/>
      <c r="AH773" s="55"/>
      <c r="AI773" s="55"/>
      <c r="AJ773" s="55"/>
      <c r="AK773" s="55"/>
      <c r="AL773" s="9"/>
      <c r="AM773" s="242"/>
      <c r="AN773" s="55"/>
      <c r="AO773" s="55"/>
      <c r="AP773" s="55"/>
      <c r="AQ773" s="55"/>
      <c r="AR773" s="55"/>
      <c r="AS773" s="55"/>
      <c r="AT773" s="55"/>
      <c r="AU773" s="55"/>
      <c r="AV773" s="55"/>
      <c r="AW773" s="9"/>
      <c r="AX773" s="242"/>
      <c r="AY773" s="55"/>
      <c r="AZ773" s="55"/>
      <c r="BA773" s="55"/>
      <c r="BB773" s="55"/>
      <c r="BC773" s="55"/>
      <c r="BD773" s="55"/>
      <c r="BE773" s="55"/>
      <c r="BF773" s="55"/>
      <c r="BG773" s="55"/>
      <c r="BH773" s="9"/>
      <c r="BI773" s="242"/>
      <c r="BJ773" s="490"/>
    </row>
    <row r="774" spans="1:62" s="16" customFormat="1" ht="4.5" hidden="1" customHeight="1">
      <c r="A774" s="517"/>
      <c r="B774" s="590" t="s">
        <v>1</v>
      </c>
      <c r="C774" s="262" t="s">
        <v>496</v>
      </c>
      <c r="D774" s="57" t="s">
        <v>327</v>
      </c>
      <c r="E774" s="57" t="s">
        <v>328</v>
      </c>
      <c r="F774" s="123"/>
      <c r="G774" s="55">
        <v>1</v>
      </c>
      <c r="H774" s="55"/>
      <c r="I774" s="9">
        <v>1</v>
      </c>
      <c r="J774" s="242" t="s">
        <v>17</v>
      </c>
      <c r="K774" s="55"/>
      <c r="L774" s="55"/>
      <c r="M774" s="55"/>
      <c r="N774" s="55"/>
      <c r="O774" s="55"/>
      <c r="P774" s="55"/>
      <c r="Q774" s="9"/>
      <c r="R774" s="242"/>
      <c r="S774" s="55"/>
      <c r="T774" s="55"/>
      <c r="U774" s="55"/>
      <c r="V774" s="55"/>
      <c r="W774" s="55"/>
      <c r="X774" s="55"/>
      <c r="Y774" s="55"/>
      <c r="Z774" s="9"/>
      <c r="AA774" s="242"/>
      <c r="AB774" s="242"/>
      <c r="AC774" s="55"/>
      <c r="AD774" s="55"/>
      <c r="AE774" s="55"/>
      <c r="AF774" s="55"/>
      <c r="AG774" s="55"/>
      <c r="AH774" s="55"/>
      <c r="AI774" s="55"/>
      <c r="AJ774" s="55"/>
      <c r="AK774" s="55"/>
      <c r="AL774" s="9"/>
      <c r="AM774" s="242"/>
      <c r="AN774" s="55"/>
      <c r="AO774" s="55"/>
      <c r="AP774" s="55"/>
      <c r="AQ774" s="55"/>
      <c r="AR774" s="55"/>
      <c r="AS774" s="55"/>
      <c r="AT774" s="55"/>
      <c r="AU774" s="55"/>
      <c r="AV774" s="55"/>
      <c r="AW774" s="9"/>
      <c r="AX774" s="242"/>
      <c r="AY774" s="55"/>
      <c r="AZ774" s="55"/>
      <c r="BA774" s="55"/>
      <c r="BB774" s="55"/>
      <c r="BC774" s="55"/>
      <c r="BD774" s="55"/>
      <c r="BE774" s="55"/>
      <c r="BF774" s="55"/>
      <c r="BG774" s="55"/>
      <c r="BH774" s="9"/>
      <c r="BI774" s="242"/>
      <c r="BJ774" s="490"/>
    </row>
    <row r="775" spans="1:62" s="16" customFormat="1" ht="4.5" hidden="1" customHeight="1">
      <c r="A775" s="517"/>
      <c r="B775" s="590" t="s">
        <v>1</v>
      </c>
      <c r="C775" s="262" t="s">
        <v>497</v>
      </c>
      <c r="D775" s="57" t="s">
        <v>327</v>
      </c>
      <c r="E775" s="57" t="s">
        <v>328</v>
      </c>
      <c r="F775" s="123"/>
      <c r="G775" s="55">
        <v>1</v>
      </c>
      <c r="H775" s="55"/>
      <c r="I775" s="9">
        <v>1</v>
      </c>
      <c r="J775" s="242" t="s">
        <v>17</v>
      </c>
      <c r="K775" s="55"/>
      <c r="L775" s="55"/>
      <c r="M775" s="55"/>
      <c r="N775" s="55"/>
      <c r="O775" s="55"/>
      <c r="P775" s="55"/>
      <c r="Q775" s="9"/>
      <c r="R775" s="242"/>
      <c r="S775" s="55"/>
      <c r="T775" s="55"/>
      <c r="U775" s="55"/>
      <c r="V775" s="55"/>
      <c r="W775" s="55"/>
      <c r="X775" s="55"/>
      <c r="Y775" s="55"/>
      <c r="Z775" s="9"/>
      <c r="AA775" s="242"/>
      <c r="AB775" s="242"/>
      <c r="AC775" s="55"/>
      <c r="AD775" s="55"/>
      <c r="AE775" s="55"/>
      <c r="AF775" s="55"/>
      <c r="AG775" s="55"/>
      <c r="AH775" s="55"/>
      <c r="AI775" s="55"/>
      <c r="AJ775" s="55"/>
      <c r="AK775" s="55"/>
      <c r="AL775" s="9"/>
      <c r="AM775" s="242"/>
      <c r="AN775" s="55"/>
      <c r="AO775" s="55"/>
      <c r="AP775" s="55"/>
      <c r="AQ775" s="55"/>
      <c r="AR775" s="55"/>
      <c r="AS775" s="55"/>
      <c r="AT775" s="55"/>
      <c r="AU775" s="55"/>
      <c r="AV775" s="55"/>
      <c r="AW775" s="9"/>
      <c r="AX775" s="242"/>
      <c r="AY775" s="55"/>
      <c r="AZ775" s="55"/>
      <c r="BA775" s="55"/>
      <c r="BB775" s="55"/>
      <c r="BC775" s="55"/>
      <c r="BD775" s="55"/>
      <c r="BE775" s="55"/>
      <c r="BF775" s="55"/>
      <c r="BG775" s="55"/>
      <c r="BH775" s="9"/>
      <c r="BI775" s="242"/>
      <c r="BJ775" s="490"/>
    </row>
    <row r="776" spans="1:62" s="16" customFormat="1" ht="4.5" hidden="1" customHeight="1">
      <c r="A776" s="517"/>
      <c r="B776" s="590" t="s">
        <v>1</v>
      </c>
      <c r="C776" s="262" t="s">
        <v>498</v>
      </c>
      <c r="D776" s="57" t="s">
        <v>327</v>
      </c>
      <c r="E776" s="57" t="s">
        <v>328</v>
      </c>
      <c r="F776" s="123"/>
      <c r="G776" s="55">
        <v>1</v>
      </c>
      <c r="H776" s="55"/>
      <c r="I776" s="9">
        <v>1</v>
      </c>
      <c r="J776" s="242" t="s">
        <v>17</v>
      </c>
      <c r="K776" s="55"/>
      <c r="L776" s="55"/>
      <c r="M776" s="55"/>
      <c r="N776" s="55"/>
      <c r="O776" s="55"/>
      <c r="P776" s="55"/>
      <c r="Q776" s="9"/>
      <c r="R776" s="242"/>
      <c r="S776" s="55"/>
      <c r="T776" s="55"/>
      <c r="U776" s="55"/>
      <c r="V776" s="55"/>
      <c r="W776" s="55"/>
      <c r="X776" s="55"/>
      <c r="Y776" s="55"/>
      <c r="Z776" s="9"/>
      <c r="AA776" s="242"/>
      <c r="AB776" s="242"/>
      <c r="AC776" s="55"/>
      <c r="AD776" s="55"/>
      <c r="AE776" s="55"/>
      <c r="AF776" s="55"/>
      <c r="AG776" s="55"/>
      <c r="AH776" s="55"/>
      <c r="AI776" s="55"/>
      <c r="AJ776" s="55"/>
      <c r="AK776" s="55"/>
      <c r="AL776" s="9"/>
      <c r="AM776" s="242"/>
      <c r="AN776" s="55"/>
      <c r="AO776" s="55"/>
      <c r="AP776" s="55"/>
      <c r="AQ776" s="55"/>
      <c r="AR776" s="55"/>
      <c r="AS776" s="55"/>
      <c r="AT776" s="55"/>
      <c r="AU776" s="55"/>
      <c r="AV776" s="55"/>
      <c r="AW776" s="9"/>
      <c r="AX776" s="242"/>
      <c r="AY776" s="55"/>
      <c r="AZ776" s="55"/>
      <c r="BA776" s="55"/>
      <c r="BB776" s="55"/>
      <c r="BC776" s="55"/>
      <c r="BD776" s="55"/>
      <c r="BE776" s="55"/>
      <c r="BF776" s="55"/>
      <c r="BG776" s="55"/>
      <c r="BH776" s="9"/>
      <c r="BI776" s="242"/>
      <c r="BJ776" s="490"/>
    </row>
    <row r="777" spans="1:62" s="16" customFormat="1" ht="4.5" hidden="1" customHeight="1">
      <c r="A777" s="517"/>
      <c r="B777" s="590" t="s">
        <v>1</v>
      </c>
      <c r="C777" s="262" t="s">
        <v>499</v>
      </c>
      <c r="D777" s="57" t="s">
        <v>327</v>
      </c>
      <c r="E777" s="57" t="s">
        <v>328</v>
      </c>
      <c r="F777" s="123"/>
      <c r="G777" s="55">
        <v>1</v>
      </c>
      <c r="H777" s="55"/>
      <c r="I777" s="9">
        <v>1</v>
      </c>
      <c r="J777" s="242" t="s">
        <v>17</v>
      </c>
      <c r="K777" s="55"/>
      <c r="L777" s="55"/>
      <c r="M777" s="55"/>
      <c r="N777" s="55"/>
      <c r="O777" s="55"/>
      <c r="P777" s="55"/>
      <c r="Q777" s="9"/>
      <c r="R777" s="242"/>
      <c r="S777" s="55"/>
      <c r="T777" s="55"/>
      <c r="U777" s="55"/>
      <c r="V777" s="55"/>
      <c r="W777" s="55"/>
      <c r="X777" s="55"/>
      <c r="Y777" s="55"/>
      <c r="Z777" s="9"/>
      <c r="AA777" s="242"/>
      <c r="AB777" s="242"/>
      <c r="AC777" s="55"/>
      <c r="AD777" s="55"/>
      <c r="AE777" s="55"/>
      <c r="AF777" s="55"/>
      <c r="AG777" s="55"/>
      <c r="AH777" s="55"/>
      <c r="AI777" s="55"/>
      <c r="AJ777" s="55"/>
      <c r="AK777" s="55"/>
      <c r="AL777" s="9"/>
      <c r="AM777" s="242"/>
      <c r="AN777" s="55"/>
      <c r="AO777" s="55"/>
      <c r="AP777" s="55"/>
      <c r="AQ777" s="55"/>
      <c r="AR777" s="55"/>
      <c r="AS777" s="55"/>
      <c r="AT777" s="55"/>
      <c r="AU777" s="55"/>
      <c r="AV777" s="55"/>
      <c r="AW777" s="9"/>
      <c r="AX777" s="242"/>
      <c r="AY777" s="55"/>
      <c r="AZ777" s="55"/>
      <c r="BA777" s="55"/>
      <c r="BB777" s="55"/>
      <c r="BC777" s="55"/>
      <c r="BD777" s="55"/>
      <c r="BE777" s="55"/>
      <c r="BF777" s="55"/>
      <c r="BG777" s="55"/>
      <c r="BH777" s="9"/>
      <c r="BI777" s="242"/>
      <c r="BJ777" s="490"/>
    </row>
    <row r="778" spans="1:62" s="16" customFormat="1" ht="4.5" hidden="1" customHeight="1">
      <c r="A778" s="517"/>
      <c r="B778" s="590" t="s">
        <v>1</v>
      </c>
      <c r="C778" s="262" t="s">
        <v>500</v>
      </c>
      <c r="D778" s="57" t="s">
        <v>327</v>
      </c>
      <c r="E778" s="57" t="s">
        <v>328</v>
      </c>
      <c r="F778" s="123"/>
      <c r="G778" s="55">
        <v>1</v>
      </c>
      <c r="H778" s="55"/>
      <c r="I778" s="9">
        <v>1</v>
      </c>
      <c r="J778" s="242" t="s">
        <v>17</v>
      </c>
      <c r="K778" s="55"/>
      <c r="L778" s="55"/>
      <c r="M778" s="55"/>
      <c r="N778" s="55"/>
      <c r="O778" s="55"/>
      <c r="P778" s="55"/>
      <c r="Q778" s="9"/>
      <c r="R778" s="242"/>
      <c r="S778" s="55"/>
      <c r="T778" s="55"/>
      <c r="U778" s="55"/>
      <c r="V778" s="55"/>
      <c r="W778" s="55"/>
      <c r="X778" s="55"/>
      <c r="Y778" s="55"/>
      <c r="Z778" s="9"/>
      <c r="AA778" s="242"/>
      <c r="AB778" s="242"/>
      <c r="AC778" s="55"/>
      <c r="AD778" s="55"/>
      <c r="AE778" s="55"/>
      <c r="AF778" s="55"/>
      <c r="AG778" s="55"/>
      <c r="AH778" s="55"/>
      <c r="AI778" s="55"/>
      <c r="AJ778" s="55"/>
      <c r="AK778" s="55"/>
      <c r="AL778" s="9"/>
      <c r="AM778" s="242"/>
      <c r="AN778" s="55"/>
      <c r="AO778" s="55"/>
      <c r="AP778" s="55"/>
      <c r="AQ778" s="55"/>
      <c r="AR778" s="55"/>
      <c r="AS778" s="55"/>
      <c r="AT778" s="55"/>
      <c r="AU778" s="55"/>
      <c r="AV778" s="55"/>
      <c r="AW778" s="9"/>
      <c r="AX778" s="242"/>
      <c r="AY778" s="55"/>
      <c r="AZ778" s="55"/>
      <c r="BA778" s="55"/>
      <c r="BB778" s="55"/>
      <c r="BC778" s="55"/>
      <c r="BD778" s="55"/>
      <c r="BE778" s="55"/>
      <c r="BF778" s="55"/>
      <c r="BG778" s="55"/>
      <c r="BH778" s="9"/>
      <c r="BI778" s="242"/>
      <c r="BJ778" s="490"/>
    </row>
    <row r="779" spans="1:62" s="16" customFormat="1" ht="4.5" hidden="1" customHeight="1">
      <c r="A779" s="517"/>
      <c r="B779" s="590" t="s">
        <v>1</v>
      </c>
      <c r="C779" s="262" t="s">
        <v>501</v>
      </c>
      <c r="D779" s="57" t="s">
        <v>327</v>
      </c>
      <c r="E779" s="57" t="s">
        <v>328</v>
      </c>
      <c r="F779" s="123"/>
      <c r="G779" s="55">
        <v>1</v>
      </c>
      <c r="H779" s="55"/>
      <c r="I779" s="9">
        <v>1</v>
      </c>
      <c r="J779" s="242" t="s">
        <v>17</v>
      </c>
      <c r="K779" s="55"/>
      <c r="L779" s="55"/>
      <c r="M779" s="55"/>
      <c r="N779" s="55"/>
      <c r="O779" s="55"/>
      <c r="P779" s="55"/>
      <c r="Q779" s="9"/>
      <c r="R779" s="242"/>
      <c r="S779" s="55"/>
      <c r="T779" s="55"/>
      <c r="U779" s="55"/>
      <c r="V779" s="55"/>
      <c r="W779" s="55"/>
      <c r="X779" s="55"/>
      <c r="Y779" s="55"/>
      <c r="Z779" s="9"/>
      <c r="AA779" s="242"/>
      <c r="AB779" s="242"/>
      <c r="AC779" s="55"/>
      <c r="AD779" s="55"/>
      <c r="AE779" s="55"/>
      <c r="AF779" s="55"/>
      <c r="AG779" s="55"/>
      <c r="AH779" s="55"/>
      <c r="AI779" s="55"/>
      <c r="AJ779" s="55"/>
      <c r="AK779" s="55"/>
      <c r="AL779" s="9"/>
      <c r="AM779" s="242"/>
      <c r="AN779" s="55"/>
      <c r="AO779" s="55"/>
      <c r="AP779" s="55"/>
      <c r="AQ779" s="55"/>
      <c r="AR779" s="55"/>
      <c r="AS779" s="55"/>
      <c r="AT779" s="55"/>
      <c r="AU779" s="55"/>
      <c r="AV779" s="55"/>
      <c r="AW779" s="9"/>
      <c r="AX779" s="242"/>
      <c r="AY779" s="55"/>
      <c r="AZ779" s="55"/>
      <c r="BA779" s="55"/>
      <c r="BB779" s="55"/>
      <c r="BC779" s="55"/>
      <c r="BD779" s="55"/>
      <c r="BE779" s="55"/>
      <c r="BF779" s="55"/>
      <c r="BG779" s="55"/>
      <c r="BH779" s="9"/>
      <c r="BI779" s="242"/>
      <c r="BJ779" s="490"/>
    </row>
    <row r="780" spans="1:62" s="16" customFormat="1" ht="4.5" hidden="1" customHeight="1">
      <c r="A780" s="517"/>
      <c r="B780" s="590" t="s">
        <v>1</v>
      </c>
      <c r="C780" s="262" t="s">
        <v>502</v>
      </c>
      <c r="D780" s="57" t="s">
        <v>327</v>
      </c>
      <c r="E780" s="57" t="s">
        <v>328</v>
      </c>
      <c r="F780" s="123"/>
      <c r="G780" s="55">
        <v>1</v>
      </c>
      <c r="H780" s="55"/>
      <c r="I780" s="9">
        <v>1</v>
      </c>
      <c r="J780" s="242" t="s">
        <v>17</v>
      </c>
      <c r="K780" s="55"/>
      <c r="L780" s="55"/>
      <c r="M780" s="55"/>
      <c r="N780" s="55"/>
      <c r="O780" s="55"/>
      <c r="P780" s="55"/>
      <c r="Q780" s="9"/>
      <c r="R780" s="242"/>
      <c r="S780" s="55"/>
      <c r="T780" s="55"/>
      <c r="U780" s="55"/>
      <c r="V780" s="55"/>
      <c r="W780" s="55"/>
      <c r="X780" s="55"/>
      <c r="Y780" s="55"/>
      <c r="Z780" s="9"/>
      <c r="AA780" s="242"/>
      <c r="AB780" s="242"/>
      <c r="AC780" s="55"/>
      <c r="AD780" s="55"/>
      <c r="AE780" s="55"/>
      <c r="AF780" s="55"/>
      <c r="AG780" s="55"/>
      <c r="AH780" s="55"/>
      <c r="AI780" s="55"/>
      <c r="AJ780" s="55"/>
      <c r="AK780" s="55"/>
      <c r="AL780" s="9"/>
      <c r="AM780" s="242"/>
      <c r="AN780" s="55"/>
      <c r="AO780" s="55"/>
      <c r="AP780" s="55"/>
      <c r="AQ780" s="55"/>
      <c r="AR780" s="55"/>
      <c r="AS780" s="55"/>
      <c r="AT780" s="55"/>
      <c r="AU780" s="55"/>
      <c r="AV780" s="55"/>
      <c r="AW780" s="9"/>
      <c r="AX780" s="242"/>
      <c r="AY780" s="55"/>
      <c r="AZ780" s="55"/>
      <c r="BA780" s="55"/>
      <c r="BB780" s="55"/>
      <c r="BC780" s="55"/>
      <c r="BD780" s="55"/>
      <c r="BE780" s="55"/>
      <c r="BF780" s="55"/>
      <c r="BG780" s="55"/>
      <c r="BH780" s="9"/>
      <c r="BI780" s="242"/>
      <c r="BJ780" s="490"/>
    </row>
    <row r="781" spans="1:62" s="16" customFormat="1" ht="4.5" hidden="1" customHeight="1">
      <c r="A781" s="517"/>
      <c r="B781" s="590" t="s">
        <v>1</v>
      </c>
      <c r="C781" s="262" t="s">
        <v>503</v>
      </c>
      <c r="D781" s="57" t="s">
        <v>327</v>
      </c>
      <c r="E781" s="57" t="s">
        <v>328</v>
      </c>
      <c r="F781" s="123"/>
      <c r="G781" s="55">
        <v>1</v>
      </c>
      <c r="H781" s="55"/>
      <c r="I781" s="9">
        <v>1</v>
      </c>
      <c r="J781" s="242" t="s">
        <v>17</v>
      </c>
      <c r="K781" s="55"/>
      <c r="L781" s="55"/>
      <c r="M781" s="55"/>
      <c r="N781" s="55"/>
      <c r="O781" s="55"/>
      <c r="P781" s="55"/>
      <c r="Q781" s="9"/>
      <c r="R781" s="242"/>
      <c r="S781" s="55"/>
      <c r="T781" s="55"/>
      <c r="U781" s="55"/>
      <c r="V781" s="55"/>
      <c r="W781" s="55"/>
      <c r="X781" s="55"/>
      <c r="Y781" s="55"/>
      <c r="Z781" s="9"/>
      <c r="AA781" s="242"/>
      <c r="AB781" s="242"/>
      <c r="AC781" s="55"/>
      <c r="AD781" s="55"/>
      <c r="AE781" s="55"/>
      <c r="AF781" s="55"/>
      <c r="AG781" s="55"/>
      <c r="AH781" s="55"/>
      <c r="AI781" s="55"/>
      <c r="AJ781" s="55"/>
      <c r="AK781" s="55"/>
      <c r="AL781" s="9"/>
      <c r="AM781" s="242"/>
      <c r="AN781" s="55"/>
      <c r="AO781" s="55"/>
      <c r="AP781" s="55"/>
      <c r="AQ781" s="55"/>
      <c r="AR781" s="55"/>
      <c r="AS781" s="55"/>
      <c r="AT781" s="55"/>
      <c r="AU781" s="55"/>
      <c r="AV781" s="55"/>
      <c r="AW781" s="9"/>
      <c r="AX781" s="242"/>
      <c r="AY781" s="55"/>
      <c r="AZ781" s="55"/>
      <c r="BA781" s="55"/>
      <c r="BB781" s="55"/>
      <c r="BC781" s="55"/>
      <c r="BD781" s="55"/>
      <c r="BE781" s="55"/>
      <c r="BF781" s="55"/>
      <c r="BG781" s="55"/>
      <c r="BH781" s="9"/>
      <c r="BI781" s="242"/>
      <c r="BJ781" s="490"/>
    </row>
    <row r="782" spans="1:62" s="16" customFormat="1" ht="4.5" hidden="1" customHeight="1">
      <c r="A782" s="517"/>
      <c r="B782" s="590" t="s">
        <v>1</v>
      </c>
      <c r="C782" s="262" t="s">
        <v>504</v>
      </c>
      <c r="D782" s="57" t="s">
        <v>327</v>
      </c>
      <c r="E782" s="57" t="s">
        <v>328</v>
      </c>
      <c r="F782" s="123"/>
      <c r="G782" s="55">
        <v>1</v>
      </c>
      <c r="H782" s="55"/>
      <c r="I782" s="9">
        <v>1</v>
      </c>
      <c r="J782" s="242" t="s">
        <v>17</v>
      </c>
      <c r="K782" s="55"/>
      <c r="L782" s="55"/>
      <c r="M782" s="55"/>
      <c r="N782" s="55"/>
      <c r="O782" s="55"/>
      <c r="P782" s="55"/>
      <c r="Q782" s="9"/>
      <c r="R782" s="242"/>
      <c r="S782" s="55"/>
      <c r="T782" s="55"/>
      <c r="U782" s="55"/>
      <c r="V782" s="55"/>
      <c r="W782" s="55"/>
      <c r="X782" s="55"/>
      <c r="Y782" s="55"/>
      <c r="Z782" s="9"/>
      <c r="AA782" s="242"/>
      <c r="AB782" s="242"/>
      <c r="AC782" s="55"/>
      <c r="AD782" s="55"/>
      <c r="AE782" s="55"/>
      <c r="AF782" s="55"/>
      <c r="AG782" s="55"/>
      <c r="AH782" s="55"/>
      <c r="AI782" s="55"/>
      <c r="AJ782" s="55"/>
      <c r="AK782" s="55"/>
      <c r="AL782" s="9"/>
      <c r="AM782" s="242"/>
      <c r="AN782" s="55"/>
      <c r="AO782" s="55"/>
      <c r="AP782" s="55"/>
      <c r="AQ782" s="55"/>
      <c r="AR782" s="55"/>
      <c r="AS782" s="55"/>
      <c r="AT782" s="55"/>
      <c r="AU782" s="55"/>
      <c r="AV782" s="55"/>
      <c r="AW782" s="9"/>
      <c r="AX782" s="242"/>
      <c r="AY782" s="55"/>
      <c r="AZ782" s="55"/>
      <c r="BA782" s="55"/>
      <c r="BB782" s="55"/>
      <c r="BC782" s="55"/>
      <c r="BD782" s="55"/>
      <c r="BE782" s="55"/>
      <c r="BF782" s="55"/>
      <c r="BG782" s="55"/>
      <c r="BH782" s="9"/>
      <c r="BI782" s="242"/>
      <c r="BJ782" s="490"/>
    </row>
    <row r="783" spans="1:62" s="16" customFormat="1" ht="4.5" hidden="1" customHeight="1">
      <c r="A783" s="517"/>
      <c r="B783" s="590" t="s">
        <v>1</v>
      </c>
      <c r="C783" s="262" t="s">
        <v>505</v>
      </c>
      <c r="D783" s="57" t="s">
        <v>327</v>
      </c>
      <c r="E783" s="57" t="s">
        <v>328</v>
      </c>
      <c r="F783" s="123"/>
      <c r="G783" s="55">
        <v>1</v>
      </c>
      <c r="H783" s="55"/>
      <c r="I783" s="9">
        <v>1</v>
      </c>
      <c r="J783" s="242" t="s">
        <v>17</v>
      </c>
      <c r="K783" s="55"/>
      <c r="L783" s="55"/>
      <c r="M783" s="55"/>
      <c r="N783" s="55"/>
      <c r="O783" s="55"/>
      <c r="P783" s="55"/>
      <c r="Q783" s="9"/>
      <c r="R783" s="242"/>
      <c r="S783" s="55"/>
      <c r="T783" s="55"/>
      <c r="U783" s="55"/>
      <c r="V783" s="55"/>
      <c r="W783" s="55"/>
      <c r="X783" s="55"/>
      <c r="Y783" s="55"/>
      <c r="Z783" s="9"/>
      <c r="AA783" s="242"/>
      <c r="AB783" s="242"/>
      <c r="AC783" s="55"/>
      <c r="AD783" s="55"/>
      <c r="AE783" s="55"/>
      <c r="AF783" s="55"/>
      <c r="AG783" s="55"/>
      <c r="AH783" s="55"/>
      <c r="AI783" s="55"/>
      <c r="AJ783" s="55"/>
      <c r="AK783" s="55"/>
      <c r="AL783" s="9"/>
      <c r="AM783" s="242"/>
      <c r="AN783" s="55"/>
      <c r="AO783" s="55"/>
      <c r="AP783" s="55"/>
      <c r="AQ783" s="55"/>
      <c r="AR783" s="55"/>
      <c r="AS783" s="55"/>
      <c r="AT783" s="55"/>
      <c r="AU783" s="55"/>
      <c r="AV783" s="55"/>
      <c r="AW783" s="9"/>
      <c r="AX783" s="242"/>
      <c r="AY783" s="55"/>
      <c r="AZ783" s="55"/>
      <c r="BA783" s="55"/>
      <c r="BB783" s="55"/>
      <c r="BC783" s="55"/>
      <c r="BD783" s="55"/>
      <c r="BE783" s="55"/>
      <c r="BF783" s="55"/>
      <c r="BG783" s="55"/>
      <c r="BH783" s="9"/>
      <c r="BI783" s="242"/>
      <c r="BJ783" s="490"/>
    </row>
    <row r="784" spans="1:62" s="16" customFormat="1" ht="4.5" hidden="1" customHeight="1">
      <c r="A784" s="517"/>
      <c r="B784" s="590" t="s">
        <v>1</v>
      </c>
      <c r="C784" s="262" t="s">
        <v>506</v>
      </c>
      <c r="D784" s="57" t="s">
        <v>327</v>
      </c>
      <c r="E784" s="57" t="s">
        <v>328</v>
      </c>
      <c r="F784" s="123"/>
      <c r="G784" s="55">
        <v>1</v>
      </c>
      <c r="H784" s="55"/>
      <c r="I784" s="9">
        <v>1</v>
      </c>
      <c r="J784" s="242" t="s">
        <v>17</v>
      </c>
      <c r="K784" s="55"/>
      <c r="L784" s="55"/>
      <c r="M784" s="55"/>
      <c r="N784" s="55"/>
      <c r="O784" s="55"/>
      <c r="P784" s="55"/>
      <c r="Q784" s="9"/>
      <c r="R784" s="242"/>
      <c r="S784" s="55"/>
      <c r="T784" s="55"/>
      <c r="U784" s="55"/>
      <c r="V784" s="55"/>
      <c r="W784" s="55"/>
      <c r="X784" s="55"/>
      <c r="Y784" s="55"/>
      <c r="Z784" s="9"/>
      <c r="AA784" s="242"/>
      <c r="AB784" s="242"/>
      <c r="AC784" s="55"/>
      <c r="AD784" s="55"/>
      <c r="AE784" s="55"/>
      <c r="AF784" s="55"/>
      <c r="AG784" s="55"/>
      <c r="AH784" s="55"/>
      <c r="AI784" s="55"/>
      <c r="AJ784" s="55"/>
      <c r="AK784" s="55"/>
      <c r="AL784" s="9"/>
      <c r="AM784" s="242"/>
      <c r="AN784" s="55"/>
      <c r="AO784" s="55"/>
      <c r="AP784" s="55"/>
      <c r="AQ784" s="55"/>
      <c r="AR784" s="55"/>
      <c r="AS784" s="55"/>
      <c r="AT784" s="55"/>
      <c r="AU784" s="55"/>
      <c r="AV784" s="55"/>
      <c r="AW784" s="9"/>
      <c r="AX784" s="242"/>
      <c r="AY784" s="55"/>
      <c r="AZ784" s="55"/>
      <c r="BA784" s="55"/>
      <c r="BB784" s="55"/>
      <c r="BC784" s="55"/>
      <c r="BD784" s="55"/>
      <c r="BE784" s="55"/>
      <c r="BF784" s="55"/>
      <c r="BG784" s="55"/>
      <c r="BH784" s="9"/>
      <c r="BI784" s="242"/>
      <c r="BJ784" s="490"/>
    </row>
    <row r="785" spans="1:62" s="16" customFormat="1" ht="4.5" hidden="1" customHeight="1">
      <c r="A785" s="517"/>
      <c r="B785" s="590" t="s">
        <v>1</v>
      </c>
      <c r="C785" s="262" t="s">
        <v>507</v>
      </c>
      <c r="D785" s="57" t="s">
        <v>327</v>
      </c>
      <c r="E785" s="57" t="s">
        <v>328</v>
      </c>
      <c r="F785" s="123"/>
      <c r="G785" s="55">
        <v>1</v>
      </c>
      <c r="H785" s="55"/>
      <c r="I785" s="9">
        <v>1</v>
      </c>
      <c r="J785" s="242" t="s">
        <v>17</v>
      </c>
      <c r="K785" s="55"/>
      <c r="L785" s="55"/>
      <c r="M785" s="55"/>
      <c r="N785" s="55"/>
      <c r="O785" s="55"/>
      <c r="P785" s="55"/>
      <c r="Q785" s="9"/>
      <c r="R785" s="242"/>
      <c r="S785" s="55"/>
      <c r="T785" s="55"/>
      <c r="U785" s="55"/>
      <c r="V785" s="55"/>
      <c r="W785" s="55"/>
      <c r="X785" s="55"/>
      <c r="Y785" s="55"/>
      <c r="Z785" s="9"/>
      <c r="AA785" s="242"/>
      <c r="AB785" s="242"/>
      <c r="AC785" s="55"/>
      <c r="AD785" s="55"/>
      <c r="AE785" s="55"/>
      <c r="AF785" s="55"/>
      <c r="AG785" s="55"/>
      <c r="AH785" s="55"/>
      <c r="AI785" s="55"/>
      <c r="AJ785" s="55"/>
      <c r="AK785" s="55"/>
      <c r="AL785" s="9"/>
      <c r="AM785" s="242"/>
      <c r="AN785" s="55"/>
      <c r="AO785" s="55"/>
      <c r="AP785" s="55"/>
      <c r="AQ785" s="55"/>
      <c r="AR785" s="55"/>
      <c r="AS785" s="55"/>
      <c r="AT785" s="55"/>
      <c r="AU785" s="55"/>
      <c r="AV785" s="55"/>
      <c r="AW785" s="9"/>
      <c r="AX785" s="242"/>
      <c r="AY785" s="55"/>
      <c r="AZ785" s="55"/>
      <c r="BA785" s="55"/>
      <c r="BB785" s="55"/>
      <c r="BC785" s="55"/>
      <c r="BD785" s="55"/>
      <c r="BE785" s="55"/>
      <c r="BF785" s="55"/>
      <c r="BG785" s="55"/>
      <c r="BH785" s="9"/>
      <c r="BI785" s="242"/>
      <c r="BJ785" s="490"/>
    </row>
    <row r="786" spans="1:62" s="16" customFormat="1" ht="4.5" hidden="1" customHeight="1">
      <c r="A786" s="517"/>
      <c r="B786" s="590" t="s">
        <v>1</v>
      </c>
      <c r="C786" s="262" t="s">
        <v>508</v>
      </c>
      <c r="D786" s="57" t="s">
        <v>327</v>
      </c>
      <c r="E786" s="57" t="s">
        <v>328</v>
      </c>
      <c r="F786" s="123"/>
      <c r="G786" s="55">
        <v>1</v>
      </c>
      <c r="H786" s="55"/>
      <c r="I786" s="9">
        <v>1</v>
      </c>
      <c r="J786" s="242" t="s">
        <v>17</v>
      </c>
      <c r="K786" s="55"/>
      <c r="L786" s="55"/>
      <c r="M786" s="55"/>
      <c r="N786" s="55"/>
      <c r="O786" s="55"/>
      <c r="P786" s="55"/>
      <c r="Q786" s="9"/>
      <c r="R786" s="242"/>
      <c r="S786" s="55"/>
      <c r="T786" s="55"/>
      <c r="U786" s="55"/>
      <c r="V786" s="55"/>
      <c r="W786" s="55"/>
      <c r="X786" s="55"/>
      <c r="Y786" s="55"/>
      <c r="Z786" s="9"/>
      <c r="AA786" s="242"/>
      <c r="AB786" s="242"/>
      <c r="AC786" s="55"/>
      <c r="AD786" s="55"/>
      <c r="AE786" s="55"/>
      <c r="AF786" s="55"/>
      <c r="AG786" s="55"/>
      <c r="AH786" s="55"/>
      <c r="AI786" s="55"/>
      <c r="AJ786" s="55"/>
      <c r="AK786" s="55"/>
      <c r="AL786" s="9"/>
      <c r="AM786" s="242"/>
      <c r="AN786" s="55"/>
      <c r="AO786" s="55"/>
      <c r="AP786" s="55"/>
      <c r="AQ786" s="55"/>
      <c r="AR786" s="55"/>
      <c r="AS786" s="55"/>
      <c r="AT786" s="55"/>
      <c r="AU786" s="55"/>
      <c r="AV786" s="55"/>
      <c r="AW786" s="9"/>
      <c r="AX786" s="242"/>
      <c r="AY786" s="55"/>
      <c r="AZ786" s="55"/>
      <c r="BA786" s="55"/>
      <c r="BB786" s="55"/>
      <c r="BC786" s="55"/>
      <c r="BD786" s="55"/>
      <c r="BE786" s="55"/>
      <c r="BF786" s="55"/>
      <c r="BG786" s="55"/>
      <c r="BH786" s="9"/>
      <c r="BI786" s="242"/>
      <c r="BJ786" s="490"/>
    </row>
    <row r="787" spans="1:62" s="16" customFormat="1" ht="18" customHeight="1">
      <c r="A787" s="517"/>
      <c r="B787" s="590" t="s">
        <v>1</v>
      </c>
      <c r="C787" s="121" t="s">
        <v>536</v>
      </c>
      <c r="D787" s="57" t="s">
        <v>395</v>
      </c>
      <c r="E787" s="421" t="s">
        <v>328</v>
      </c>
      <c r="F787" s="123" t="s">
        <v>674</v>
      </c>
      <c r="G787" s="55"/>
      <c r="H787" s="55">
        <v>1</v>
      </c>
      <c r="I787" s="9"/>
      <c r="J787" s="242" t="s">
        <v>396</v>
      </c>
      <c r="K787" s="55">
        <v>1</v>
      </c>
      <c r="L787" s="55"/>
      <c r="M787" s="55">
        <v>1</v>
      </c>
      <c r="N787" s="55"/>
      <c r="O787" s="55"/>
      <c r="P787" s="55"/>
      <c r="Q787" s="9">
        <v>0.45</v>
      </c>
      <c r="R787" s="242" t="s">
        <v>41</v>
      </c>
      <c r="S787" s="55"/>
      <c r="T787" s="55"/>
      <c r="U787" s="55"/>
      <c r="V787" s="55">
        <v>1</v>
      </c>
      <c r="W787" s="55"/>
      <c r="X787" s="55"/>
      <c r="Y787" s="55"/>
      <c r="Z787" s="9">
        <v>0.45</v>
      </c>
      <c r="AA787" s="242" t="s">
        <v>41</v>
      </c>
      <c r="AB787" s="242"/>
      <c r="AC787" s="55">
        <v>1</v>
      </c>
      <c r="AD787" s="446"/>
      <c r="AE787" s="55"/>
      <c r="AF787" s="55">
        <v>1</v>
      </c>
      <c r="AG787" s="55"/>
      <c r="AH787" s="55"/>
      <c r="AI787" s="55"/>
      <c r="AJ787" s="55"/>
      <c r="AK787" s="55"/>
      <c r="AL787" s="9">
        <v>0.45</v>
      </c>
      <c r="AM787" s="242" t="s">
        <v>41</v>
      </c>
      <c r="AN787" s="55">
        <v>1</v>
      </c>
      <c r="AO787" s="446"/>
      <c r="AP787" s="55"/>
      <c r="AQ787" s="55">
        <v>1</v>
      </c>
      <c r="AR787" s="55"/>
      <c r="AS787" s="55"/>
      <c r="AT787" s="55"/>
      <c r="AU787" s="55"/>
      <c r="AV787" s="55"/>
      <c r="AW787" s="9">
        <v>0.45</v>
      </c>
      <c r="AX787" s="242" t="s">
        <v>41</v>
      </c>
      <c r="AY787" s="55"/>
      <c r="AZ787" s="55">
        <v>1</v>
      </c>
      <c r="BA787" s="55"/>
      <c r="BB787" s="55">
        <v>1</v>
      </c>
      <c r="BC787" s="55"/>
      <c r="BD787" s="55"/>
      <c r="BE787" s="55"/>
      <c r="BF787" s="55"/>
      <c r="BG787" s="55"/>
      <c r="BH787" s="9">
        <v>0.45</v>
      </c>
      <c r="BI787" s="242" t="s">
        <v>41</v>
      </c>
      <c r="BJ787" s="490"/>
    </row>
    <row r="788" spans="1:62" s="16" customFormat="1" ht="18" customHeight="1">
      <c r="A788" s="517"/>
      <c r="B788" s="590" t="s">
        <v>1</v>
      </c>
      <c r="C788" s="121" t="s">
        <v>537</v>
      </c>
      <c r="D788" s="57" t="s">
        <v>395</v>
      </c>
      <c r="E788" s="421" t="s">
        <v>328</v>
      </c>
      <c r="F788" s="123" t="s">
        <v>674</v>
      </c>
      <c r="G788" s="55"/>
      <c r="H788" s="55">
        <v>1</v>
      </c>
      <c r="I788" s="9"/>
      <c r="J788" s="242" t="s">
        <v>396</v>
      </c>
      <c r="K788" s="55">
        <v>1</v>
      </c>
      <c r="L788" s="55"/>
      <c r="M788" s="55">
        <v>1</v>
      </c>
      <c r="N788" s="55"/>
      <c r="O788" s="55"/>
      <c r="P788" s="55"/>
      <c r="Q788" s="9">
        <v>0.45</v>
      </c>
      <c r="R788" s="242" t="s">
        <v>41</v>
      </c>
      <c r="S788" s="55"/>
      <c r="T788" s="55"/>
      <c r="U788" s="55"/>
      <c r="V788" s="55">
        <v>1</v>
      </c>
      <c r="W788" s="55"/>
      <c r="X788" s="55"/>
      <c r="Y788" s="55"/>
      <c r="Z788" s="9">
        <v>0.45</v>
      </c>
      <c r="AA788" s="242" t="s">
        <v>41</v>
      </c>
      <c r="AB788" s="242"/>
      <c r="AC788" s="55">
        <v>1</v>
      </c>
      <c r="AD788" s="446"/>
      <c r="AE788" s="55"/>
      <c r="AF788" s="55">
        <v>1</v>
      </c>
      <c r="AG788" s="55"/>
      <c r="AH788" s="55"/>
      <c r="AI788" s="55"/>
      <c r="AJ788" s="55"/>
      <c r="AK788" s="55"/>
      <c r="AL788" s="9">
        <v>0.45</v>
      </c>
      <c r="AM788" s="242" t="s">
        <v>41</v>
      </c>
      <c r="AN788" s="55">
        <v>1</v>
      </c>
      <c r="AO788" s="446"/>
      <c r="AP788" s="55"/>
      <c r="AQ788" s="55">
        <v>1</v>
      </c>
      <c r="AR788" s="55"/>
      <c r="AS788" s="55"/>
      <c r="AT788" s="55"/>
      <c r="AU788" s="55"/>
      <c r="AV788" s="55"/>
      <c r="AW788" s="9">
        <v>0.45</v>
      </c>
      <c r="AX788" s="242" t="s">
        <v>41</v>
      </c>
      <c r="AY788" s="55"/>
      <c r="AZ788" s="55">
        <v>1</v>
      </c>
      <c r="BA788" s="55"/>
      <c r="BB788" s="55">
        <v>1</v>
      </c>
      <c r="BC788" s="55"/>
      <c r="BD788" s="55"/>
      <c r="BE788" s="55"/>
      <c r="BF788" s="55"/>
      <c r="BG788" s="55"/>
      <c r="BH788" s="9">
        <v>0.45</v>
      </c>
      <c r="BI788" s="242" t="s">
        <v>41</v>
      </c>
      <c r="BJ788" s="490"/>
    </row>
    <row r="789" spans="1:62" s="16" customFormat="1" ht="18" customHeight="1">
      <c r="A789" s="517"/>
      <c r="B789" s="590" t="s">
        <v>1</v>
      </c>
      <c r="C789" s="121" t="s">
        <v>538</v>
      </c>
      <c r="D789" s="57" t="s">
        <v>395</v>
      </c>
      <c r="E789" s="421" t="s">
        <v>328</v>
      </c>
      <c r="F789" s="123" t="s">
        <v>674</v>
      </c>
      <c r="G789" s="55"/>
      <c r="H789" s="55">
        <v>1</v>
      </c>
      <c r="I789" s="9"/>
      <c r="J789" s="242" t="s">
        <v>396</v>
      </c>
      <c r="K789" s="55">
        <v>1</v>
      </c>
      <c r="L789" s="55">
        <v>1</v>
      </c>
      <c r="M789" s="55"/>
      <c r="N789" s="55"/>
      <c r="O789" s="55"/>
      <c r="P789" s="55"/>
      <c r="Q789" s="56">
        <v>0</v>
      </c>
      <c r="R789" s="242" t="s">
        <v>532</v>
      </c>
      <c r="S789" s="55"/>
      <c r="T789" s="55"/>
      <c r="U789" s="55">
        <v>1</v>
      </c>
      <c r="V789" s="55"/>
      <c r="W789" s="55"/>
      <c r="X789" s="55"/>
      <c r="Y789" s="55"/>
      <c r="Z789" s="56">
        <v>0</v>
      </c>
      <c r="AA789" s="242" t="s">
        <v>532</v>
      </c>
      <c r="AB789" s="242"/>
      <c r="AC789" s="55">
        <v>1</v>
      </c>
      <c r="AD789" s="446"/>
      <c r="AE789" s="55"/>
      <c r="AF789" s="55"/>
      <c r="AG789" s="55">
        <v>1</v>
      </c>
      <c r="AH789" s="55"/>
      <c r="AI789" s="55"/>
      <c r="AJ789" s="55"/>
      <c r="AK789" s="55"/>
      <c r="AL789" s="56">
        <v>1</v>
      </c>
      <c r="AM789" s="242" t="s">
        <v>668</v>
      </c>
      <c r="AN789" s="55">
        <v>1</v>
      </c>
      <c r="AO789" s="446"/>
      <c r="AP789" s="55"/>
      <c r="AQ789" s="55">
        <v>1</v>
      </c>
      <c r="AR789" s="55"/>
      <c r="AS789" s="55"/>
      <c r="AT789" s="55"/>
      <c r="AU789" s="55"/>
      <c r="AV789" s="55"/>
      <c r="AW789" s="9">
        <v>0.45</v>
      </c>
      <c r="AX789" s="242" t="s">
        <v>41</v>
      </c>
      <c r="AY789" s="55"/>
      <c r="AZ789" s="55">
        <v>1</v>
      </c>
      <c r="BA789" s="55"/>
      <c r="BB789" s="55">
        <v>1</v>
      </c>
      <c r="BC789" s="55"/>
      <c r="BD789" s="55"/>
      <c r="BE789" s="55"/>
      <c r="BF789" s="55"/>
      <c r="BG789" s="55"/>
      <c r="BH789" s="9">
        <v>0.45</v>
      </c>
      <c r="BI789" s="242" t="s">
        <v>41</v>
      </c>
      <c r="BJ789" s="490" t="s">
        <v>1136</v>
      </c>
    </row>
    <row r="790" spans="1:62" s="16" customFormat="1" ht="18" customHeight="1">
      <c r="A790" s="517"/>
      <c r="B790" s="590" t="s">
        <v>1</v>
      </c>
      <c r="C790" s="121" t="s">
        <v>539</v>
      </c>
      <c r="D790" s="57" t="s">
        <v>395</v>
      </c>
      <c r="E790" s="421" t="s">
        <v>328</v>
      </c>
      <c r="F790" s="123" t="s">
        <v>674</v>
      </c>
      <c r="G790" s="55"/>
      <c r="H790" s="55">
        <v>1</v>
      </c>
      <c r="I790" s="9"/>
      <c r="J790" s="242" t="s">
        <v>396</v>
      </c>
      <c r="K790" s="55">
        <v>1</v>
      </c>
      <c r="L790" s="55">
        <v>1</v>
      </c>
      <c r="M790" s="55"/>
      <c r="N790" s="55"/>
      <c r="O790" s="55"/>
      <c r="P790" s="55"/>
      <c r="Q790" s="56">
        <v>0</v>
      </c>
      <c r="R790" s="242" t="s">
        <v>532</v>
      </c>
      <c r="S790" s="55"/>
      <c r="T790" s="55"/>
      <c r="U790" s="55">
        <v>1</v>
      </c>
      <c r="V790" s="55"/>
      <c r="W790" s="55"/>
      <c r="X790" s="55"/>
      <c r="Y790" s="55"/>
      <c r="Z790" s="56">
        <v>0</v>
      </c>
      <c r="AA790" s="242" t="s">
        <v>532</v>
      </c>
      <c r="AB790" s="242"/>
      <c r="AC790" s="55">
        <v>1</v>
      </c>
      <c r="AD790" s="446"/>
      <c r="AE790" s="55">
        <v>1</v>
      </c>
      <c r="AF790" s="55"/>
      <c r="AG790" s="55"/>
      <c r="AH790" s="55"/>
      <c r="AI790" s="55"/>
      <c r="AJ790" s="55"/>
      <c r="AK790" s="55"/>
      <c r="AL790" s="56">
        <v>0</v>
      </c>
      <c r="AM790" s="242" t="s">
        <v>532</v>
      </c>
      <c r="AN790" s="55">
        <v>1</v>
      </c>
      <c r="AO790" s="446"/>
      <c r="AP790" s="55">
        <v>1</v>
      </c>
      <c r="AQ790" s="55"/>
      <c r="AR790" s="55"/>
      <c r="AS790" s="55"/>
      <c r="AT790" s="55"/>
      <c r="AU790" s="55"/>
      <c r="AV790" s="55"/>
      <c r="AW790" s="56">
        <v>0</v>
      </c>
      <c r="AX790" s="242" t="s">
        <v>532</v>
      </c>
      <c r="AY790" s="55"/>
      <c r="AZ790" s="55">
        <v>1</v>
      </c>
      <c r="BA790" s="55">
        <v>1</v>
      </c>
      <c r="BB790" s="55"/>
      <c r="BC790" s="55"/>
      <c r="BD790" s="55"/>
      <c r="BE790" s="55"/>
      <c r="BF790" s="55"/>
      <c r="BG790" s="55"/>
      <c r="BH790" s="56">
        <v>0</v>
      </c>
      <c r="BI790" s="242" t="s">
        <v>532</v>
      </c>
      <c r="BJ790" s="490"/>
    </row>
    <row r="791" spans="1:62" s="16" customFormat="1" ht="18" customHeight="1">
      <c r="A791" s="517"/>
      <c r="B791" s="590" t="s">
        <v>1</v>
      </c>
      <c r="C791" s="121" t="s">
        <v>540</v>
      </c>
      <c r="D791" s="57" t="s">
        <v>395</v>
      </c>
      <c r="E791" s="421" t="s">
        <v>328</v>
      </c>
      <c r="F791" s="123" t="s">
        <v>674</v>
      </c>
      <c r="G791" s="55"/>
      <c r="H791" s="55">
        <v>1</v>
      </c>
      <c r="I791" s="9"/>
      <c r="J791" s="242" t="s">
        <v>396</v>
      </c>
      <c r="K791" s="55">
        <v>1</v>
      </c>
      <c r="L791" s="55"/>
      <c r="M791" s="55">
        <v>1</v>
      </c>
      <c r="N791" s="55"/>
      <c r="O791" s="55"/>
      <c r="P791" s="55"/>
      <c r="Q791" s="9">
        <v>0.45</v>
      </c>
      <c r="R791" s="242" t="s">
        <v>41</v>
      </c>
      <c r="S791" s="55"/>
      <c r="T791" s="55"/>
      <c r="U791" s="55"/>
      <c r="V791" s="55">
        <v>1</v>
      </c>
      <c r="W791" s="55"/>
      <c r="X791" s="55"/>
      <c r="Y791" s="55"/>
      <c r="Z791" s="9">
        <v>0.45</v>
      </c>
      <c r="AA791" s="242" t="s">
        <v>41</v>
      </c>
      <c r="AB791" s="242"/>
      <c r="AC791" s="55">
        <v>1</v>
      </c>
      <c r="AD791" s="446"/>
      <c r="AE791" s="55"/>
      <c r="AF791" s="55">
        <v>1</v>
      </c>
      <c r="AG791" s="55"/>
      <c r="AH791" s="55"/>
      <c r="AI791" s="55"/>
      <c r="AJ791" s="55"/>
      <c r="AK791" s="55"/>
      <c r="AL791" s="9">
        <v>0.45</v>
      </c>
      <c r="AM791" s="242" t="s">
        <v>41</v>
      </c>
      <c r="AN791" s="55">
        <v>1</v>
      </c>
      <c r="AO791" s="446"/>
      <c r="AP791" s="55"/>
      <c r="AQ791" s="55">
        <v>1</v>
      </c>
      <c r="AR791" s="55"/>
      <c r="AS791" s="55"/>
      <c r="AT791" s="55"/>
      <c r="AU791" s="55"/>
      <c r="AV791" s="55"/>
      <c r="AW791" s="9">
        <v>0.45</v>
      </c>
      <c r="AX791" s="242" t="s">
        <v>41</v>
      </c>
      <c r="AY791" s="55"/>
      <c r="AZ791" s="55">
        <v>1</v>
      </c>
      <c r="BA791" s="55"/>
      <c r="BB791" s="55">
        <v>1</v>
      </c>
      <c r="BC791" s="55"/>
      <c r="BD791" s="55"/>
      <c r="BE791" s="55"/>
      <c r="BF791" s="55"/>
      <c r="BG791" s="55"/>
      <c r="BH791" s="9">
        <v>0.45</v>
      </c>
      <c r="BI791" s="242" t="s">
        <v>41</v>
      </c>
      <c r="BJ791" s="490"/>
    </row>
    <row r="792" spans="1:62" s="16" customFormat="1" ht="36" customHeight="1">
      <c r="A792" s="517"/>
      <c r="B792" s="590" t="s">
        <v>1</v>
      </c>
      <c r="C792" s="121" t="s">
        <v>541</v>
      </c>
      <c r="D792" s="57" t="s">
        <v>447</v>
      </c>
      <c r="E792" s="421" t="s">
        <v>328</v>
      </c>
      <c r="F792" s="123" t="s">
        <v>674</v>
      </c>
      <c r="G792" s="55"/>
      <c r="H792" s="55">
        <v>1</v>
      </c>
      <c r="I792" s="9"/>
      <c r="J792" s="242" t="s">
        <v>396</v>
      </c>
      <c r="K792" s="55">
        <v>1</v>
      </c>
      <c r="L792" s="55"/>
      <c r="M792" s="55"/>
      <c r="N792" s="55"/>
      <c r="O792" s="55">
        <v>1</v>
      </c>
      <c r="P792" s="55"/>
      <c r="Q792" s="56">
        <v>0</v>
      </c>
      <c r="R792" s="242" t="s">
        <v>396</v>
      </c>
      <c r="S792" s="55"/>
      <c r="T792" s="55"/>
      <c r="U792" s="55"/>
      <c r="V792" s="55"/>
      <c r="W792" s="55"/>
      <c r="X792" s="55">
        <v>1</v>
      </c>
      <c r="Y792" s="55"/>
      <c r="Z792" s="56">
        <v>0</v>
      </c>
      <c r="AA792" s="242" t="s">
        <v>396</v>
      </c>
      <c r="AB792" s="242"/>
      <c r="AC792" s="55">
        <v>1</v>
      </c>
      <c r="AD792" s="446"/>
      <c r="AE792" s="55"/>
      <c r="AF792" s="55"/>
      <c r="AG792" s="55"/>
      <c r="AH792" s="55">
        <v>1</v>
      </c>
      <c r="AI792" s="55"/>
      <c r="AJ792" s="55"/>
      <c r="AK792" s="55"/>
      <c r="AL792" s="56">
        <v>0</v>
      </c>
      <c r="AM792" s="242" t="s">
        <v>396</v>
      </c>
      <c r="AN792" s="55">
        <v>1</v>
      </c>
      <c r="AO792" s="446"/>
      <c r="AP792" s="55"/>
      <c r="AQ792" s="55"/>
      <c r="AR792" s="55"/>
      <c r="AS792" s="55">
        <v>1</v>
      </c>
      <c r="AT792" s="55"/>
      <c r="AU792" s="55"/>
      <c r="AV792" s="55"/>
      <c r="AW792" s="56">
        <v>0</v>
      </c>
      <c r="AX792" s="242" t="s">
        <v>396</v>
      </c>
      <c r="AY792" s="55"/>
      <c r="AZ792" s="55">
        <v>1</v>
      </c>
      <c r="BA792" s="55"/>
      <c r="BB792" s="55"/>
      <c r="BC792" s="55"/>
      <c r="BD792" s="55">
        <v>1</v>
      </c>
      <c r="BE792" s="55"/>
      <c r="BF792" s="55"/>
      <c r="BG792" s="55"/>
      <c r="BH792" s="56">
        <v>0</v>
      </c>
      <c r="BI792" s="242" t="s">
        <v>396</v>
      </c>
      <c r="BJ792" s="490"/>
    </row>
    <row r="793" spans="1:62" s="16" customFormat="1" ht="34.5" customHeight="1">
      <c r="A793" s="517"/>
      <c r="B793" s="590" t="s">
        <v>1</v>
      </c>
      <c r="C793" s="121" t="s">
        <v>542</v>
      </c>
      <c r="D793" s="57" t="s">
        <v>447</v>
      </c>
      <c r="E793" s="421" t="s">
        <v>328</v>
      </c>
      <c r="F793" s="123" t="s">
        <v>674</v>
      </c>
      <c r="G793" s="55"/>
      <c r="H793" s="55">
        <v>1</v>
      </c>
      <c r="I793" s="9"/>
      <c r="J793" s="242" t="s">
        <v>396</v>
      </c>
      <c r="K793" s="55">
        <v>1</v>
      </c>
      <c r="L793" s="55"/>
      <c r="M793" s="55"/>
      <c r="N793" s="55"/>
      <c r="O793" s="55">
        <v>1</v>
      </c>
      <c r="P793" s="55"/>
      <c r="Q793" s="56">
        <v>0</v>
      </c>
      <c r="R793" s="242" t="s">
        <v>396</v>
      </c>
      <c r="S793" s="55"/>
      <c r="T793" s="55"/>
      <c r="U793" s="55"/>
      <c r="V793" s="55"/>
      <c r="W793" s="55"/>
      <c r="X793" s="55">
        <v>1</v>
      </c>
      <c r="Y793" s="55"/>
      <c r="Z793" s="56">
        <v>0</v>
      </c>
      <c r="AA793" s="242" t="s">
        <v>396</v>
      </c>
      <c r="AB793" s="242"/>
      <c r="AC793" s="55">
        <v>1</v>
      </c>
      <c r="AD793" s="446"/>
      <c r="AE793" s="55"/>
      <c r="AF793" s="55"/>
      <c r="AG793" s="55"/>
      <c r="AH793" s="55">
        <v>1</v>
      </c>
      <c r="AI793" s="55"/>
      <c r="AJ793" s="55"/>
      <c r="AK793" s="55"/>
      <c r="AL793" s="56">
        <v>0</v>
      </c>
      <c r="AM793" s="242" t="s">
        <v>396</v>
      </c>
      <c r="AN793" s="55">
        <v>1</v>
      </c>
      <c r="AO793" s="446"/>
      <c r="AP793" s="55"/>
      <c r="AQ793" s="55"/>
      <c r="AR793" s="55"/>
      <c r="AS793" s="55">
        <v>1</v>
      </c>
      <c r="AT793" s="55"/>
      <c r="AU793" s="55"/>
      <c r="AV793" s="55"/>
      <c r="AW793" s="56">
        <v>0</v>
      </c>
      <c r="AX793" s="242" t="s">
        <v>396</v>
      </c>
      <c r="AY793" s="55"/>
      <c r="AZ793" s="55">
        <v>1</v>
      </c>
      <c r="BA793" s="55"/>
      <c r="BB793" s="55"/>
      <c r="BC793" s="55"/>
      <c r="BD793" s="55">
        <v>1</v>
      </c>
      <c r="BE793" s="55"/>
      <c r="BF793" s="55"/>
      <c r="BG793" s="55"/>
      <c r="BH793" s="56">
        <v>0</v>
      </c>
      <c r="BI793" s="242" t="s">
        <v>396</v>
      </c>
      <c r="BJ793" s="490"/>
    </row>
    <row r="794" spans="1:62" s="16" customFormat="1" ht="36.75" hidden="1" customHeight="1">
      <c r="A794" s="517"/>
      <c r="B794" s="590" t="s">
        <v>1</v>
      </c>
      <c r="C794" s="421" t="s">
        <v>543</v>
      </c>
      <c r="D794" s="57" t="s">
        <v>447</v>
      </c>
      <c r="E794" s="421" t="s">
        <v>328</v>
      </c>
      <c r="F794" s="123" t="s">
        <v>674</v>
      </c>
      <c r="G794" s="55"/>
      <c r="H794" s="55">
        <v>1</v>
      </c>
      <c r="I794" s="9"/>
      <c r="J794" s="242" t="s">
        <v>396</v>
      </c>
      <c r="K794" s="55">
        <v>1</v>
      </c>
      <c r="L794" s="55"/>
      <c r="M794" s="55"/>
      <c r="N794" s="55"/>
      <c r="O794" s="55">
        <v>1</v>
      </c>
      <c r="P794" s="55"/>
      <c r="Q794" s="56">
        <v>0</v>
      </c>
      <c r="R794" s="242" t="s">
        <v>396</v>
      </c>
      <c r="S794" s="55"/>
      <c r="T794" s="55"/>
      <c r="U794" s="55"/>
      <c r="V794" s="55"/>
      <c r="W794" s="55"/>
      <c r="X794" s="55">
        <v>1</v>
      </c>
      <c r="Y794" s="55"/>
      <c r="Z794" s="56">
        <v>0</v>
      </c>
      <c r="AA794" s="242" t="s">
        <v>396</v>
      </c>
      <c r="AB794" s="242"/>
      <c r="AC794" s="55">
        <v>1</v>
      </c>
      <c r="AD794" s="446"/>
      <c r="AE794" s="55"/>
      <c r="AF794" s="55"/>
      <c r="AG794" s="55">
        <v>1</v>
      </c>
      <c r="AH794" s="55"/>
      <c r="AI794" s="55"/>
      <c r="AJ794" s="55"/>
      <c r="AK794" s="55"/>
      <c r="AL794" s="56">
        <v>1</v>
      </c>
      <c r="AM794" s="242" t="s">
        <v>668</v>
      </c>
      <c r="AN794" s="55">
        <v>1</v>
      </c>
      <c r="AO794" s="446"/>
      <c r="AP794" s="55"/>
      <c r="AQ794" s="55"/>
      <c r="AR794" s="55">
        <v>1</v>
      </c>
      <c r="AS794" s="55"/>
      <c r="AT794" s="55"/>
      <c r="AU794" s="55"/>
      <c r="AV794" s="55"/>
      <c r="AW794" s="56">
        <v>1</v>
      </c>
      <c r="AX794" s="242" t="s">
        <v>668</v>
      </c>
      <c r="AY794" s="55"/>
      <c r="AZ794" s="55"/>
      <c r="BA794" s="55"/>
      <c r="BB794" s="55"/>
      <c r="BC794" s="55"/>
      <c r="BD794" s="55"/>
      <c r="BE794" s="55"/>
      <c r="BF794" s="55"/>
      <c r="BG794" s="55"/>
      <c r="BH794" s="56">
        <v>1</v>
      </c>
      <c r="BI794" s="242" t="s">
        <v>668</v>
      </c>
      <c r="BJ794" s="490"/>
    </row>
    <row r="795" spans="1:62" s="16" customFormat="1" ht="31.5" customHeight="1">
      <c r="A795" s="517"/>
      <c r="B795" s="590" t="s">
        <v>1</v>
      </c>
      <c r="C795" s="121" t="s">
        <v>544</v>
      </c>
      <c r="D795" s="57" t="s">
        <v>447</v>
      </c>
      <c r="E795" s="421" t="s">
        <v>328</v>
      </c>
      <c r="F795" s="123" t="s">
        <v>674</v>
      </c>
      <c r="G795" s="55"/>
      <c r="H795" s="55">
        <v>1</v>
      </c>
      <c r="I795" s="9"/>
      <c r="J795" s="242" t="s">
        <v>396</v>
      </c>
      <c r="K795" s="55">
        <v>1</v>
      </c>
      <c r="L795" s="55"/>
      <c r="M795" s="55"/>
      <c r="N795" s="55"/>
      <c r="O795" s="55">
        <v>1</v>
      </c>
      <c r="P795" s="55"/>
      <c r="Q795" s="56">
        <v>0</v>
      </c>
      <c r="R795" s="242" t="s">
        <v>396</v>
      </c>
      <c r="S795" s="55"/>
      <c r="T795" s="55"/>
      <c r="U795" s="55"/>
      <c r="V795" s="55"/>
      <c r="W795" s="55"/>
      <c r="X795" s="55">
        <v>1</v>
      </c>
      <c r="Y795" s="55"/>
      <c r="Z795" s="56">
        <v>0</v>
      </c>
      <c r="AA795" s="242" t="s">
        <v>396</v>
      </c>
      <c r="AB795" s="242"/>
      <c r="AC795" s="55">
        <v>1</v>
      </c>
      <c r="AD795" s="446"/>
      <c r="AE795" s="55"/>
      <c r="AF795" s="55"/>
      <c r="AG795" s="55"/>
      <c r="AH795" s="55">
        <v>1</v>
      </c>
      <c r="AI795" s="55"/>
      <c r="AJ795" s="55"/>
      <c r="AK795" s="55"/>
      <c r="AL795" s="56">
        <v>0</v>
      </c>
      <c r="AM795" s="242" t="s">
        <v>396</v>
      </c>
      <c r="AN795" s="55">
        <v>1</v>
      </c>
      <c r="AO795" s="446"/>
      <c r="AP795" s="55"/>
      <c r="AQ795" s="55"/>
      <c r="AR795" s="55"/>
      <c r="AS795" s="55">
        <v>1</v>
      </c>
      <c r="AT795" s="55"/>
      <c r="AU795" s="55"/>
      <c r="AV795" s="55"/>
      <c r="AW795" s="56">
        <v>0</v>
      </c>
      <c r="AX795" s="242" t="s">
        <v>396</v>
      </c>
      <c r="AY795" s="55"/>
      <c r="AZ795" s="55">
        <v>1</v>
      </c>
      <c r="BA795" s="55"/>
      <c r="BB795" s="55"/>
      <c r="BC795" s="55"/>
      <c r="BD795" s="55">
        <v>1</v>
      </c>
      <c r="BE795" s="55"/>
      <c r="BF795" s="55"/>
      <c r="BG795" s="55"/>
      <c r="BH795" s="56">
        <v>0</v>
      </c>
      <c r="BI795" s="242" t="s">
        <v>396</v>
      </c>
      <c r="BJ795" s="490"/>
    </row>
    <row r="796" spans="1:62" s="16" customFormat="1" ht="30.75" hidden="1" customHeight="1">
      <c r="A796" s="517"/>
      <c r="B796" s="590" t="s">
        <v>1</v>
      </c>
      <c r="C796" s="121" t="s">
        <v>545</v>
      </c>
      <c r="D796" s="57" t="s">
        <v>447</v>
      </c>
      <c r="E796" s="421" t="s">
        <v>328</v>
      </c>
      <c r="F796" s="123" t="s">
        <v>674</v>
      </c>
      <c r="G796" s="55"/>
      <c r="H796" s="55">
        <v>1</v>
      </c>
      <c r="I796" s="9"/>
      <c r="J796" s="242" t="s">
        <v>396</v>
      </c>
      <c r="K796" s="55">
        <v>1</v>
      </c>
      <c r="L796" s="55"/>
      <c r="M796" s="55"/>
      <c r="N796" s="55"/>
      <c r="O796" s="55">
        <v>1</v>
      </c>
      <c r="P796" s="55"/>
      <c r="Q796" s="56">
        <v>0</v>
      </c>
      <c r="R796" s="242" t="s">
        <v>396</v>
      </c>
      <c r="S796" s="55"/>
      <c r="T796" s="55"/>
      <c r="U796" s="55"/>
      <c r="V796" s="55"/>
      <c r="W796" s="55"/>
      <c r="X796" s="55">
        <v>1</v>
      </c>
      <c r="Y796" s="55"/>
      <c r="Z796" s="56">
        <v>0</v>
      </c>
      <c r="AA796" s="242" t="s">
        <v>396</v>
      </c>
      <c r="AB796" s="242"/>
      <c r="AC796" s="55">
        <v>1</v>
      </c>
      <c r="AD796" s="446"/>
      <c r="AE796" s="55"/>
      <c r="AF796" s="55"/>
      <c r="AG796" s="55">
        <v>1</v>
      </c>
      <c r="AH796" s="55"/>
      <c r="AI796" s="55"/>
      <c r="AJ796" s="55"/>
      <c r="AK796" s="55"/>
      <c r="AL796" s="56">
        <v>1</v>
      </c>
      <c r="AM796" s="242" t="s">
        <v>668</v>
      </c>
      <c r="AN796" s="55">
        <v>1</v>
      </c>
      <c r="AO796" s="446"/>
      <c r="AP796" s="55"/>
      <c r="AQ796" s="55"/>
      <c r="AR796" s="55">
        <v>1</v>
      </c>
      <c r="AS796" s="55"/>
      <c r="AT796" s="55"/>
      <c r="AU796" s="55"/>
      <c r="AV796" s="55"/>
      <c r="AW796" s="56">
        <v>1</v>
      </c>
      <c r="AX796" s="242" t="s">
        <v>668</v>
      </c>
      <c r="AY796" s="55"/>
      <c r="AZ796" s="55"/>
      <c r="BA796" s="55"/>
      <c r="BB796" s="55"/>
      <c r="BC796" s="55"/>
      <c r="BD796" s="55"/>
      <c r="BE796" s="55"/>
      <c r="BF796" s="55"/>
      <c r="BG796" s="55"/>
      <c r="BH796" s="56">
        <v>1</v>
      </c>
      <c r="BI796" s="242" t="s">
        <v>668</v>
      </c>
      <c r="BJ796" s="490"/>
    </row>
    <row r="797" spans="1:62" s="16" customFormat="1" ht="18" customHeight="1">
      <c r="A797" s="517"/>
      <c r="B797" s="590" t="s">
        <v>1</v>
      </c>
      <c r="C797" s="266" t="s">
        <v>547</v>
      </c>
      <c r="D797" s="57" t="s">
        <v>395</v>
      </c>
      <c r="E797" s="421" t="s">
        <v>328</v>
      </c>
      <c r="F797" s="123" t="s">
        <v>687</v>
      </c>
      <c r="G797" s="55"/>
      <c r="H797" s="55">
        <v>1</v>
      </c>
      <c r="I797" s="9"/>
      <c r="J797" s="242" t="s">
        <v>396</v>
      </c>
      <c r="K797" s="55">
        <v>1</v>
      </c>
      <c r="L797" s="202"/>
      <c r="M797" s="202">
        <v>1</v>
      </c>
      <c r="N797" s="202"/>
      <c r="O797" s="202"/>
      <c r="P797" s="202"/>
      <c r="Q797" s="9">
        <v>0.45</v>
      </c>
      <c r="R797" s="242" t="s">
        <v>41</v>
      </c>
      <c r="S797" s="55"/>
      <c r="T797" s="55"/>
      <c r="U797" s="202"/>
      <c r="V797" s="202">
        <v>1</v>
      </c>
      <c r="W797" s="202"/>
      <c r="X797" s="202"/>
      <c r="Y797" s="202"/>
      <c r="Z797" s="9">
        <v>0.45</v>
      </c>
      <c r="AA797" s="242" t="s">
        <v>41</v>
      </c>
      <c r="AB797" s="242"/>
      <c r="AC797" s="55">
        <v>1</v>
      </c>
      <c r="AD797" s="446"/>
      <c r="AE797" s="202"/>
      <c r="AF797" s="55">
        <v>1</v>
      </c>
      <c r="AG797" s="202"/>
      <c r="AH797" s="202"/>
      <c r="AI797" s="202"/>
      <c r="AJ797" s="202"/>
      <c r="AK797" s="202"/>
      <c r="AL797" s="9">
        <v>0.45</v>
      </c>
      <c r="AM797" s="242" t="s">
        <v>41</v>
      </c>
      <c r="AN797" s="55">
        <v>1</v>
      </c>
      <c r="AO797" s="446"/>
      <c r="AP797" s="202"/>
      <c r="AQ797" s="55">
        <v>1</v>
      </c>
      <c r="AR797" s="202"/>
      <c r="AS797" s="202"/>
      <c r="AT797" s="202"/>
      <c r="AU797" s="202"/>
      <c r="AV797" s="202"/>
      <c r="AW797" s="9">
        <v>0.45</v>
      </c>
      <c r="AX797" s="242" t="s">
        <v>41</v>
      </c>
      <c r="AY797" s="55"/>
      <c r="AZ797" s="55">
        <v>1</v>
      </c>
      <c r="BA797" s="202"/>
      <c r="BB797" s="55">
        <v>1</v>
      </c>
      <c r="BC797" s="202"/>
      <c r="BD797" s="202"/>
      <c r="BE797" s="202"/>
      <c r="BF797" s="202"/>
      <c r="BG797" s="202"/>
      <c r="BH797" s="9">
        <v>0.45</v>
      </c>
      <c r="BI797" s="242" t="s">
        <v>41</v>
      </c>
      <c r="BJ797" s="490"/>
    </row>
    <row r="798" spans="1:62" s="16" customFormat="1" ht="18" customHeight="1">
      <c r="A798" s="517"/>
      <c r="B798" s="590" t="s">
        <v>1</v>
      </c>
      <c r="C798" s="266" t="s">
        <v>548</v>
      </c>
      <c r="D798" s="57" t="s">
        <v>395</v>
      </c>
      <c r="E798" s="421" t="s">
        <v>328</v>
      </c>
      <c r="F798" s="123" t="s">
        <v>681</v>
      </c>
      <c r="G798" s="55"/>
      <c r="H798" s="55">
        <v>1</v>
      </c>
      <c r="I798" s="9"/>
      <c r="J798" s="242" t="s">
        <v>396</v>
      </c>
      <c r="K798" s="55">
        <v>1</v>
      </c>
      <c r="L798" s="202"/>
      <c r="M798" s="202">
        <v>1</v>
      </c>
      <c r="N798" s="202"/>
      <c r="O798" s="202"/>
      <c r="P798" s="202"/>
      <c r="Q798" s="9">
        <v>0.45</v>
      </c>
      <c r="R798" s="242" t="s">
        <v>41</v>
      </c>
      <c r="S798" s="55"/>
      <c r="T798" s="55"/>
      <c r="U798" s="202"/>
      <c r="V798" s="202">
        <v>1</v>
      </c>
      <c r="W798" s="202"/>
      <c r="X798" s="202"/>
      <c r="Y798" s="202"/>
      <c r="Z798" s="9">
        <v>0.45</v>
      </c>
      <c r="AA798" s="242" t="s">
        <v>41</v>
      </c>
      <c r="AB798" s="242"/>
      <c r="AC798" s="55">
        <v>1</v>
      </c>
      <c r="AD798" s="446"/>
      <c r="AE798" s="202"/>
      <c r="AF798" s="55">
        <v>1</v>
      </c>
      <c r="AG798" s="202"/>
      <c r="AH798" s="202"/>
      <c r="AI798" s="202"/>
      <c r="AJ798" s="202"/>
      <c r="AK798" s="202"/>
      <c r="AL798" s="9">
        <v>0.45</v>
      </c>
      <c r="AM798" s="242" t="s">
        <v>41</v>
      </c>
      <c r="AN798" s="55">
        <v>1</v>
      </c>
      <c r="AO798" s="446"/>
      <c r="AP798" s="202"/>
      <c r="AQ798" s="55">
        <v>1</v>
      </c>
      <c r="AR798" s="202"/>
      <c r="AS798" s="202"/>
      <c r="AT798" s="202"/>
      <c r="AU798" s="202"/>
      <c r="AV798" s="202"/>
      <c r="AW798" s="9">
        <v>0.45</v>
      </c>
      <c r="AX798" s="242" t="s">
        <v>41</v>
      </c>
      <c r="AY798" s="55"/>
      <c r="AZ798" s="55">
        <v>1</v>
      </c>
      <c r="BA798" s="202"/>
      <c r="BB798" s="55">
        <v>1</v>
      </c>
      <c r="BC798" s="202"/>
      <c r="BD798" s="202"/>
      <c r="BE798" s="202"/>
      <c r="BF798" s="202"/>
      <c r="BG798" s="202"/>
      <c r="BH798" s="9">
        <v>0.45</v>
      </c>
      <c r="BI798" s="242" t="s">
        <v>41</v>
      </c>
      <c r="BJ798" s="490"/>
    </row>
    <row r="799" spans="1:62" s="16" customFormat="1" ht="12" customHeight="1">
      <c r="A799" s="517"/>
      <c r="B799" s="590" t="s">
        <v>1</v>
      </c>
      <c r="C799" s="266" t="s">
        <v>549</v>
      </c>
      <c r="D799" s="57" t="s">
        <v>395</v>
      </c>
      <c r="E799" s="421" t="s">
        <v>328</v>
      </c>
      <c r="F799" s="123" t="s">
        <v>683</v>
      </c>
      <c r="G799" s="55"/>
      <c r="H799" s="55">
        <v>1</v>
      </c>
      <c r="I799" s="9"/>
      <c r="J799" s="242" t="s">
        <v>396</v>
      </c>
      <c r="K799" s="55">
        <v>1</v>
      </c>
      <c r="L799" s="202"/>
      <c r="M799" s="202">
        <v>1</v>
      </c>
      <c r="N799" s="202"/>
      <c r="O799" s="202"/>
      <c r="P799" s="202"/>
      <c r="Q799" s="9">
        <v>0.45</v>
      </c>
      <c r="R799" s="242" t="s">
        <v>41</v>
      </c>
      <c r="S799" s="55"/>
      <c r="T799" s="55"/>
      <c r="U799" s="202"/>
      <c r="V799" s="202">
        <v>1</v>
      </c>
      <c r="W799" s="202"/>
      <c r="X799" s="202"/>
      <c r="Y799" s="202"/>
      <c r="Z799" s="9">
        <v>0.45</v>
      </c>
      <c r="AA799" s="242" t="s">
        <v>41</v>
      </c>
      <c r="AB799" s="242"/>
      <c r="AC799" s="55">
        <v>1</v>
      </c>
      <c r="AD799" s="446"/>
      <c r="AE799" s="202"/>
      <c r="AF799" s="55">
        <v>1</v>
      </c>
      <c r="AG799" s="202"/>
      <c r="AH799" s="202"/>
      <c r="AI799" s="202"/>
      <c r="AJ799" s="202"/>
      <c r="AK799" s="202"/>
      <c r="AL799" s="9">
        <v>0.45</v>
      </c>
      <c r="AM799" s="242" t="s">
        <v>41</v>
      </c>
      <c r="AN799" s="55">
        <v>1</v>
      </c>
      <c r="AO799" s="446"/>
      <c r="AP799" s="202"/>
      <c r="AQ799" s="55">
        <v>1</v>
      </c>
      <c r="AR799" s="202"/>
      <c r="AS799" s="202"/>
      <c r="AT799" s="202"/>
      <c r="AU799" s="202"/>
      <c r="AV799" s="202"/>
      <c r="AW799" s="9">
        <v>0.45</v>
      </c>
      <c r="AX799" s="242" t="s">
        <v>41</v>
      </c>
      <c r="AY799" s="55"/>
      <c r="AZ799" s="55">
        <v>1</v>
      </c>
      <c r="BA799" s="202"/>
      <c r="BB799" s="55">
        <v>1</v>
      </c>
      <c r="BC799" s="202"/>
      <c r="BD799" s="202"/>
      <c r="BE799" s="202"/>
      <c r="BF799" s="202"/>
      <c r="BG799" s="202"/>
      <c r="BH799" s="9">
        <v>0.45</v>
      </c>
      <c r="BI799" s="242" t="s">
        <v>41</v>
      </c>
      <c r="BJ799" s="490"/>
    </row>
    <row r="800" spans="1:62" s="16" customFormat="1" ht="12" hidden="1" customHeight="1">
      <c r="A800" s="517"/>
      <c r="B800" s="590" t="s">
        <v>1</v>
      </c>
      <c r="C800" s="421" t="s">
        <v>960</v>
      </c>
      <c r="D800" s="57" t="s">
        <v>395</v>
      </c>
      <c r="E800" s="421" t="s">
        <v>328</v>
      </c>
      <c r="F800" s="123" t="s">
        <v>681</v>
      </c>
      <c r="G800" s="55"/>
      <c r="H800" s="55">
        <v>1</v>
      </c>
      <c r="I800" s="9"/>
      <c r="J800" s="242" t="s">
        <v>396</v>
      </c>
      <c r="K800" s="55">
        <v>1</v>
      </c>
      <c r="L800" s="55"/>
      <c r="M800" s="55"/>
      <c r="N800" s="55">
        <v>1</v>
      </c>
      <c r="O800" s="55"/>
      <c r="P800" s="55"/>
      <c r="Q800" s="9">
        <v>1</v>
      </c>
      <c r="R800" s="242" t="s">
        <v>668</v>
      </c>
      <c r="S800" s="55"/>
      <c r="T800" s="55"/>
      <c r="U800" s="55"/>
      <c r="V800" s="55"/>
      <c r="W800" s="55"/>
      <c r="X800" s="55"/>
      <c r="Y800" s="55"/>
      <c r="Z800" s="9">
        <v>1</v>
      </c>
      <c r="AA800" s="242" t="s">
        <v>668</v>
      </c>
      <c r="AB800" s="242"/>
      <c r="AC800" s="55"/>
      <c r="AD800" s="55"/>
      <c r="AE800" s="55"/>
      <c r="AF800" s="55"/>
      <c r="AG800" s="55"/>
      <c r="AH800" s="55"/>
      <c r="AI800" s="55"/>
      <c r="AJ800" s="55"/>
      <c r="AK800" s="55"/>
      <c r="AL800" s="9">
        <v>1</v>
      </c>
      <c r="AM800" s="242" t="s">
        <v>668</v>
      </c>
      <c r="AN800" s="55"/>
      <c r="AO800" s="55"/>
      <c r="AP800" s="55"/>
      <c r="AQ800" s="55"/>
      <c r="AR800" s="55"/>
      <c r="AS800" s="55"/>
      <c r="AT800" s="55"/>
      <c r="AU800" s="55"/>
      <c r="AV800" s="55"/>
      <c r="AW800" s="9">
        <v>1</v>
      </c>
      <c r="AX800" s="242" t="s">
        <v>668</v>
      </c>
      <c r="AY800" s="55"/>
      <c r="AZ800" s="55"/>
      <c r="BA800" s="55"/>
      <c r="BB800" s="55"/>
      <c r="BC800" s="55"/>
      <c r="BD800" s="55"/>
      <c r="BE800" s="55"/>
      <c r="BF800" s="55"/>
      <c r="BG800" s="55"/>
      <c r="BH800" s="9">
        <v>1</v>
      </c>
      <c r="BI800" s="242" t="s">
        <v>668</v>
      </c>
      <c r="BJ800" s="490"/>
    </row>
    <row r="801" spans="1:62" s="16" customFormat="1" ht="12" hidden="1" customHeight="1">
      <c r="A801" s="517"/>
      <c r="B801" s="590" t="s">
        <v>1</v>
      </c>
      <c r="C801" s="421" t="s">
        <v>561</v>
      </c>
      <c r="D801" s="57" t="s">
        <v>327</v>
      </c>
      <c r="E801" s="421" t="s">
        <v>328</v>
      </c>
      <c r="F801" s="123" t="s">
        <v>687</v>
      </c>
      <c r="G801" s="55"/>
      <c r="H801" s="55">
        <v>1</v>
      </c>
      <c r="I801" s="9"/>
      <c r="J801" s="242" t="s">
        <v>396</v>
      </c>
      <c r="K801" s="55">
        <v>1</v>
      </c>
      <c r="L801" s="55"/>
      <c r="M801" s="55"/>
      <c r="N801" s="55">
        <v>1</v>
      </c>
      <c r="O801" s="55"/>
      <c r="P801" s="55"/>
      <c r="Q801" s="9">
        <v>1</v>
      </c>
      <c r="R801" s="242" t="s">
        <v>668</v>
      </c>
      <c r="S801" s="55"/>
      <c r="T801" s="55"/>
      <c r="U801" s="55"/>
      <c r="V801" s="55"/>
      <c r="W801" s="55"/>
      <c r="X801" s="55"/>
      <c r="Y801" s="55"/>
      <c r="Z801" s="9">
        <v>1</v>
      </c>
      <c r="AA801" s="242" t="s">
        <v>668</v>
      </c>
      <c r="AB801" s="242"/>
      <c r="AC801" s="55"/>
      <c r="AD801" s="55"/>
      <c r="AE801" s="55"/>
      <c r="AF801" s="55"/>
      <c r="AG801" s="55"/>
      <c r="AH801" s="55"/>
      <c r="AI801" s="55"/>
      <c r="AJ801" s="55"/>
      <c r="AK801" s="55"/>
      <c r="AL801" s="9">
        <v>1</v>
      </c>
      <c r="AM801" s="242" t="s">
        <v>668</v>
      </c>
      <c r="AN801" s="55"/>
      <c r="AO801" s="55"/>
      <c r="AP801" s="55"/>
      <c r="AQ801" s="55"/>
      <c r="AR801" s="55"/>
      <c r="AS801" s="55"/>
      <c r="AT801" s="55"/>
      <c r="AU801" s="55"/>
      <c r="AV801" s="55"/>
      <c r="AW801" s="9">
        <v>1</v>
      </c>
      <c r="AX801" s="242" t="s">
        <v>668</v>
      </c>
      <c r="AY801" s="55"/>
      <c r="AZ801" s="55"/>
      <c r="BA801" s="55"/>
      <c r="BB801" s="55"/>
      <c r="BC801" s="55"/>
      <c r="BD801" s="55"/>
      <c r="BE801" s="55"/>
      <c r="BF801" s="55"/>
      <c r="BG801" s="55"/>
      <c r="BH801" s="9">
        <v>1</v>
      </c>
      <c r="BI801" s="242" t="s">
        <v>668</v>
      </c>
      <c r="BJ801" s="490" t="s">
        <v>575</v>
      </c>
    </row>
    <row r="802" spans="1:62" s="16" customFormat="1" ht="12" hidden="1" customHeight="1">
      <c r="A802" s="517"/>
      <c r="B802" s="590" t="s">
        <v>1</v>
      </c>
      <c r="C802" s="421" t="s">
        <v>848</v>
      </c>
      <c r="D802" s="57" t="s">
        <v>327</v>
      </c>
      <c r="E802" s="421" t="s">
        <v>328</v>
      </c>
      <c r="F802" s="123" t="s">
        <v>671</v>
      </c>
      <c r="G802" s="55"/>
      <c r="H802" s="55"/>
      <c r="I802" s="9"/>
      <c r="J802" s="242" t="s">
        <v>396</v>
      </c>
      <c r="K802" s="55"/>
      <c r="L802" s="55"/>
      <c r="M802" s="55"/>
      <c r="N802" s="55">
        <v>1</v>
      </c>
      <c r="O802" s="55"/>
      <c r="P802" s="55"/>
      <c r="Q802" s="9">
        <v>1</v>
      </c>
      <c r="R802" s="242" t="s">
        <v>668</v>
      </c>
      <c r="S802" s="55"/>
      <c r="T802" s="55"/>
      <c r="U802" s="55"/>
      <c r="V802" s="55"/>
      <c r="W802" s="55"/>
      <c r="X802" s="55"/>
      <c r="Y802" s="55"/>
      <c r="Z802" s="9">
        <v>1</v>
      </c>
      <c r="AA802" s="242" t="s">
        <v>668</v>
      </c>
      <c r="AB802" s="242"/>
      <c r="AC802" s="55"/>
      <c r="AD802" s="55"/>
      <c r="AE802" s="55"/>
      <c r="AF802" s="55"/>
      <c r="AG802" s="55"/>
      <c r="AH802" s="55"/>
      <c r="AI802" s="55"/>
      <c r="AJ802" s="55"/>
      <c r="AK802" s="55"/>
      <c r="AL802" s="9">
        <v>1</v>
      </c>
      <c r="AM802" s="242" t="s">
        <v>668</v>
      </c>
      <c r="AN802" s="55"/>
      <c r="AO802" s="55"/>
      <c r="AP802" s="55"/>
      <c r="AQ802" s="55"/>
      <c r="AR802" s="55"/>
      <c r="AS802" s="55"/>
      <c r="AT802" s="55"/>
      <c r="AU802" s="55"/>
      <c r="AV802" s="55"/>
      <c r="AW802" s="9">
        <v>1</v>
      </c>
      <c r="AX802" s="242" t="s">
        <v>668</v>
      </c>
      <c r="AY802" s="55"/>
      <c r="AZ802" s="55"/>
      <c r="BA802" s="55"/>
      <c r="BB802" s="55"/>
      <c r="BC802" s="55"/>
      <c r="BD802" s="55"/>
      <c r="BE802" s="55"/>
      <c r="BF802" s="55"/>
      <c r="BG802" s="55"/>
      <c r="BH802" s="9">
        <v>1</v>
      </c>
      <c r="BI802" s="242" t="s">
        <v>668</v>
      </c>
      <c r="BJ802" s="490"/>
    </row>
    <row r="803" spans="1:62" s="16" customFormat="1" ht="12" hidden="1" customHeight="1">
      <c r="A803" s="517"/>
      <c r="B803" s="590" t="s">
        <v>1</v>
      </c>
      <c r="C803" s="421" t="s">
        <v>992</v>
      </c>
      <c r="D803" s="57" t="s">
        <v>529</v>
      </c>
      <c r="E803" s="421" t="s">
        <v>328</v>
      </c>
      <c r="F803" s="123" t="s">
        <v>671</v>
      </c>
      <c r="G803" s="55"/>
      <c r="H803" s="55"/>
      <c r="I803" s="9"/>
      <c r="J803" s="242" t="s">
        <v>396</v>
      </c>
      <c r="K803" s="55"/>
      <c r="L803" s="55"/>
      <c r="M803" s="55"/>
      <c r="N803" s="55">
        <v>1</v>
      </c>
      <c r="O803" s="55"/>
      <c r="P803" s="55"/>
      <c r="Q803" s="9">
        <v>1</v>
      </c>
      <c r="R803" s="242" t="s">
        <v>668</v>
      </c>
      <c r="S803" s="55"/>
      <c r="T803" s="55"/>
      <c r="U803" s="55"/>
      <c r="V803" s="55"/>
      <c r="W803" s="55"/>
      <c r="X803" s="55"/>
      <c r="Y803" s="55"/>
      <c r="Z803" s="9">
        <v>1</v>
      </c>
      <c r="AA803" s="242" t="s">
        <v>668</v>
      </c>
      <c r="AB803" s="242"/>
      <c r="AC803" s="55"/>
      <c r="AD803" s="55"/>
      <c r="AE803" s="55"/>
      <c r="AF803" s="55"/>
      <c r="AG803" s="55"/>
      <c r="AH803" s="55"/>
      <c r="AI803" s="55"/>
      <c r="AJ803" s="55"/>
      <c r="AK803" s="55"/>
      <c r="AL803" s="9">
        <v>1</v>
      </c>
      <c r="AM803" s="242" t="s">
        <v>668</v>
      </c>
      <c r="AN803" s="55"/>
      <c r="AO803" s="55"/>
      <c r="AP803" s="55"/>
      <c r="AQ803" s="55"/>
      <c r="AR803" s="55"/>
      <c r="AS803" s="55"/>
      <c r="AT803" s="55"/>
      <c r="AU803" s="55"/>
      <c r="AV803" s="55"/>
      <c r="AW803" s="9">
        <v>1</v>
      </c>
      <c r="AX803" s="242" t="s">
        <v>668</v>
      </c>
      <c r="AY803" s="55"/>
      <c r="AZ803" s="55"/>
      <c r="BA803" s="55"/>
      <c r="BB803" s="55"/>
      <c r="BC803" s="55"/>
      <c r="BD803" s="55"/>
      <c r="BE803" s="55"/>
      <c r="BF803" s="55"/>
      <c r="BG803" s="55"/>
      <c r="BH803" s="9">
        <v>1</v>
      </c>
      <c r="BI803" s="242" t="s">
        <v>668</v>
      </c>
      <c r="BJ803" s="490"/>
    </row>
    <row r="804" spans="1:62" s="16" customFormat="1" ht="12" hidden="1" customHeight="1">
      <c r="A804" s="517"/>
      <c r="B804" s="590" t="s">
        <v>1</v>
      </c>
      <c r="C804" s="421" t="s">
        <v>844</v>
      </c>
      <c r="D804" s="57" t="s">
        <v>529</v>
      </c>
      <c r="E804" s="421" t="s">
        <v>328</v>
      </c>
      <c r="F804" s="123" t="s">
        <v>671</v>
      </c>
      <c r="G804" s="55"/>
      <c r="H804" s="55"/>
      <c r="I804" s="9"/>
      <c r="J804" s="242" t="s">
        <v>396</v>
      </c>
      <c r="K804" s="55"/>
      <c r="L804" s="55"/>
      <c r="M804" s="55"/>
      <c r="N804" s="55">
        <v>1</v>
      </c>
      <c r="O804" s="55"/>
      <c r="P804" s="55"/>
      <c r="Q804" s="9">
        <v>1</v>
      </c>
      <c r="R804" s="242" t="s">
        <v>668</v>
      </c>
      <c r="S804" s="55"/>
      <c r="T804" s="55"/>
      <c r="U804" s="55"/>
      <c r="V804" s="55"/>
      <c r="W804" s="55"/>
      <c r="X804" s="55"/>
      <c r="Y804" s="55"/>
      <c r="Z804" s="9">
        <v>1</v>
      </c>
      <c r="AA804" s="242" t="s">
        <v>668</v>
      </c>
      <c r="AB804" s="242"/>
      <c r="AC804" s="55"/>
      <c r="AD804" s="55"/>
      <c r="AE804" s="55"/>
      <c r="AF804" s="55"/>
      <c r="AG804" s="55"/>
      <c r="AH804" s="55"/>
      <c r="AI804" s="55"/>
      <c r="AJ804" s="55"/>
      <c r="AK804" s="55"/>
      <c r="AL804" s="9">
        <v>1</v>
      </c>
      <c r="AM804" s="242" t="s">
        <v>668</v>
      </c>
      <c r="AN804" s="55"/>
      <c r="AO804" s="55"/>
      <c r="AP804" s="55"/>
      <c r="AQ804" s="55"/>
      <c r="AR804" s="55"/>
      <c r="AS804" s="55"/>
      <c r="AT804" s="55"/>
      <c r="AU804" s="55"/>
      <c r="AV804" s="55"/>
      <c r="AW804" s="9">
        <v>1</v>
      </c>
      <c r="AX804" s="242" t="s">
        <v>668</v>
      </c>
      <c r="AY804" s="55"/>
      <c r="AZ804" s="55"/>
      <c r="BA804" s="55"/>
      <c r="BB804" s="55"/>
      <c r="BC804" s="55"/>
      <c r="BD804" s="55"/>
      <c r="BE804" s="55"/>
      <c r="BF804" s="55"/>
      <c r="BG804" s="55"/>
      <c r="BH804" s="9">
        <v>1</v>
      </c>
      <c r="BI804" s="242" t="s">
        <v>668</v>
      </c>
      <c r="BJ804" s="490"/>
    </row>
    <row r="805" spans="1:62" s="16" customFormat="1" ht="12" hidden="1" customHeight="1">
      <c r="A805" s="517"/>
      <c r="B805" s="590" t="s">
        <v>1</v>
      </c>
      <c r="C805" s="421" t="s">
        <v>845</v>
      </c>
      <c r="D805" s="57" t="s">
        <v>327</v>
      </c>
      <c r="E805" s="421" t="s">
        <v>328</v>
      </c>
      <c r="F805" s="123" t="s">
        <v>681</v>
      </c>
      <c r="G805" s="55"/>
      <c r="H805" s="55"/>
      <c r="I805" s="9"/>
      <c r="J805" s="242" t="s">
        <v>396</v>
      </c>
      <c r="K805" s="55"/>
      <c r="L805" s="55"/>
      <c r="M805" s="55"/>
      <c r="N805" s="55">
        <v>1</v>
      </c>
      <c r="O805" s="55"/>
      <c r="P805" s="55"/>
      <c r="Q805" s="9">
        <v>1</v>
      </c>
      <c r="R805" s="242" t="s">
        <v>668</v>
      </c>
      <c r="S805" s="55"/>
      <c r="T805" s="55"/>
      <c r="U805" s="55"/>
      <c r="V805" s="55"/>
      <c r="W805" s="55"/>
      <c r="X805" s="55"/>
      <c r="Y805" s="55"/>
      <c r="Z805" s="9">
        <v>1</v>
      </c>
      <c r="AA805" s="242" t="s">
        <v>668</v>
      </c>
      <c r="AB805" s="242"/>
      <c r="AC805" s="55"/>
      <c r="AD805" s="55"/>
      <c r="AE805" s="55"/>
      <c r="AF805" s="55"/>
      <c r="AG805" s="55"/>
      <c r="AH805" s="55"/>
      <c r="AI805" s="55"/>
      <c r="AJ805" s="55"/>
      <c r="AK805" s="55"/>
      <c r="AL805" s="9">
        <v>1</v>
      </c>
      <c r="AM805" s="242" t="s">
        <v>668</v>
      </c>
      <c r="AN805" s="55"/>
      <c r="AO805" s="55"/>
      <c r="AP805" s="55"/>
      <c r="AQ805" s="55"/>
      <c r="AR805" s="55"/>
      <c r="AS805" s="55"/>
      <c r="AT805" s="55"/>
      <c r="AU805" s="55"/>
      <c r="AV805" s="55"/>
      <c r="AW805" s="9">
        <v>1</v>
      </c>
      <c r="AX805" s="242" t="s">
        <v>668</v>
      </c>
      <c r="AY805" s="55"/>
      <c r="AZ805" s="55"/>
      <c r="BA805" s="55"/>
      <c r="BB805" s="55"/>
      <c r="BC805" s="55"/>
      <c r="BD805" s="55"/>
      <c r="BE805" s="55"/>
      <c r="BF805" s="55"/>
      <c r="BG805" s="55"/>
      <c r="BH805" s="9">
        <v>1</v>
      </c>
      <c r="BI805" s="242" t="s">
        <v>668</v>
      </c>
      <c r="BJ805" s="490"/>
    </row>
    <row r="806" spans="1:62" s="16" customFormat="1" ht="12" hidden="1" customHeight="1">
      <c r="A806" s="517"/>
      <c r="B806" s="590" t="s">
        <v>1</v>
      </c>
      <c r="C806" s="421" t="s">
        <v>573</v>
      </c>
      <c r="D806" s="57" t="s">
        <v>395</v>
      </c>
      <c r="E806" s="421" t="s">
        <v>328</v>
      </c>
      <c r="F806" s="123" t="s">
        <v>671</v>
      </c>
      <c r="G806" s="55"/>
      <c r="H806" s="55">
        <v>1</v>
      </c>
      <c r="I806" s="9"/>
      <c r="J806" s="242" t="s">
        <v>396</v>
      </c>
      <c r="K806" s="55">
        <v>1</v>
      </c>
      <c r="L806" s="55"/>
      <c r="M806" s="55"/>
      <c r="N806" s="55">
        <v>1</v>
      </c>
      <c r="O806" s="55"/>
      <c r="P806" s="55"/>
      <c r="Q806" s="9">
        <v>1</v>
      </c>
      <c r="R806" s="242" t="s">
        <v>668</v>
      </c>
      <c r="S806" s="55"/>
      <c r="T806" s="55"/>
      <c r="U806" s="55"/>
      <c r="V806" s="55"/>
      <c r="W806" s="55"/>
      <c r="X806" s="55"/>
      <c r="Y806" s="55"/>
      <c r="Z806" s="9">
        <v>1</v>
      </c>
      <c r="AA806" s="242" t="s">
        <v>668</v>
      </c>
      <c r="AB806" s="242"/>
      <c r="AC806" s="55"/>
      <c r="AD806" s="55"/>
      <c r="AE806" s="55"/>
      <c r="AF806" s="55"/>
      <c r="AG806" s="55"/>
      <c r="AH806" s="55"/>
      <c r="AI806" s="55"/>
      <c r="AJ806" s="55"/>
      <c r="AK806" s="55"/>
      <c r="AL806" s="9">
        <v>1</v>
      </c>
      <c r="AM806" s="242" t="s">
        <v>668</v>
      </c>
      <c r="AN806" s="55"/>
      <c r="AO806" s="55"/>
      <c r="AP806" s="55"/>
      <c r="AQ806" s="55"/>
      <c r="AR806" s="55"/>
      <c r="AS806" s="55"/>
      <c r="AT806" s="55"/>
      <c r="AU806" s="55"/>
      <c r="AV806" s="55"/>
      <c r="AW806" s="9">
        <v>1</v>
      </c>
      <c r="AX806" s="242" t="s">
        <v>668</v>
      </c>
      <c r="AY806" s="55"/>
      <c r="AZ806" s="55"/>
      <c r="BA806" s="55"/>
      <c r="BB806" s="55"/>
      <c r="BC806" s="55"/>
      <c r="BD806" s="55"/>
      <c r="BE806" s="55"/>
      <c r="BF806" s="55"/>
      <c r="BG806" s="55"/>
      <c r="BH806" s="9">
        <v>1</v>
      </c>
      <c r="BI806" s="242" t="s">
        <v>668</v>
      </c>
      <c r="BJ806" s="490"/>
    </row>
    <row r="807" spans="1:62" s="16" customFormat="1" ht="12" hidden="1" customHeight="1">
      <c r="A807" s="517"/>
      <c r="B807" s="590" t="s">
        <v>1</v>
      </c>
      <c r="C807" s="421" t="s">
        <v>546</v>
      </c>
      <c r="D807" s="57" t="s">
        <v>605</v>
      </c>
      <c r="E807" s="421" t="s">
        <v>328</v>
      </c>
      <c r="F807" s="123" t="s">
        <v>681</v>
      </c>
      <c r="G807" s="55"/>
      <c r="H807" s="55">
        <v>1</v>
      </c>
      <c r="I807" s="9"/>
      <c r="J807" s="242" t="s">
        <v>396</v>
      </c>
      <c r="K807" s="55">
        <v>1</v>
      </c>
      <c r="L807" s="55"/>
      <c r="M807" s="55"/>
      <c r="N807" s="55">
        <v>1</v>
      </c>
      <c r="O807" s="55"/>
      <c r="P807" s="55"/>
      <c r="Q807" s="9">
        <v>1</v>
      </c>
      <c r="R807" s="242" t="s">
        <v>668</v>
      </c>
      <c r="S807" s="55"/>
      <c r="T807" s="55"/>
      <c r="U807" s="55"/>
      <c r="V807" s="55"/>
      <c r="W807" s="55"/>
      <c r="X807" s="55"/>
      <c r="Y807" s="55"/>
      <c r="Z807" s="9">
        <v>1</v>
      </c>
      <c r="AA807" s="242" t="s">
        <v>668</v>
      </c>
      <c r="AB807" s="242"/>
      <c r="AC807" s="55"/>
      <c r="AD807" s="55"/>
      <c r="AE807" s="55"/>
      <c r="AF807" s="55"/>
      <c r="AG807" s="55"/>
      <c r="AH807" s="55"/>
      <c r="AI807" s="55"/>
      <c r="AJ807" s="55"/>
      <c r="AK807" s="55"/>
      <c r="AL807" s="9">
        <v>1</v>
      </c>
      <c r="AM807" s="242" t="s">
        <v>668</v>
      </c>
      <c r="AN807" s="55"/>
      <c r="AO807" s="55"/>
      <c r="AP807" s="55"/>
      <c r="AQ807" s="55"/>
      <c r="AR807" s="55"/>
      <c r="AS807" s="55"/>
      <c r="AT807" s="55"/>
      <c r="AU807" s="55"/>
      <c r="AV807" s="55"/>
      <c r="AW807" s="9">
        <v>1</v>
      </c>
      <c r="AX807" s="242" t="s">
        <v>668</v>
      </c>
      <c r="AY807" s="55"/>
      <c r="AZ807" s="55"/>
      <c r="BA807" s="55"/>
      <c r="BB807" s="55"/>
      <c r="BC807" s="55"/>
      <c r="BD807" s="55"/>
      <c r="BE807" s="55"/>
      <c r="BF807" s="55"/>
      <c r="BG807" s="55"/>
      <c r="BH807" s="9">
        <v>1</v>
      </c>
      <c r="BI807" s="242" t="s">
        <v>668</v>
      </c>
      <c r="BJ807" s="490"/>
    </row>
    <row r="808" spans="1:62" s="16" customFormat="1" ht="12" customHeight="1">
      <c r="A808" s="517"/>
      <c r="B808" s="590" t="s">
        <v>1</v>
      </c>
      <c r="C808" s="121" t="s">
        <v>583</v>
      </c>
      <c r="D808" s="57" t="s">
        <v>447</v>
      </c>
      <c r="E808" s="421" t="s">
        <v>328</v>
      </c>
      <c r="F808" s="123" t="s">
        <v>648</v>
      </c>
      <c r="G808" s="55"/>
      <c r="H808" s="55"/>
      <c r="I808" s="9"/>
      <c r="J808" s="242"/>
      <c r="K808" s="55">
        <v>1</v>
      </c>
      <c r="L808" s="55">
        <v>1</v>
      </c>
      <c r="M808" s="55"/>
      <c r="N808" s="55"/>
      <c r="O808" s="55"/>
      <c r="P808" s="55"/>
      <c r="Q808" s="9">
        <v>0</v>
      </c>
      <c r="R808" s="242" t="s">
        <v>532</v>
      </c>
      <c r="S808" s="55"/>
      <c r="T808" s="55"/>
      <c r="U808" s="55">
        <v>1</v>
      </c>
      <c r="V808" s="55"/>
      <c r="W808" s="55"/>
      <c r="X808" s="55"/>
      <c r="Y808" s="55"/>
      <c r="Z808" s="9">
        <v>0</v>
      </c>
      <c r="AA808" s="242" t="s">
        <v>532</v>
      </c>
      <c r="AB808" s="242"/>
      <c r="AC808" s="55">
        <v>1</v>
      </c>
      <c r="AD808" s="446"/>
      <c r="AE808" s="55"/>
      <c r="AF808" s="55"/>
      <c r="AG808" s="55"/>
      <c r="AH808" s="55">
        <v>1</v>
      </c>
      <c r="AI808" s="55"/>
      <c r="AJ808" s="55"/>
      <c r="AK808" s="55"/>
      <c r="AL808" s="9">
        <v>0</v>
      </c>
      <c r="AM808" s="242" t="s">
        <v>396</v>
      </c>
      <c r="AN808" s="55">
        <v>1</v>
      </c>
      <c r="AO808" s="446"/>
      <c r="AP808" s="55"/>
      <c r="AQ808" s="55"/>
      <c r="AR808" s="55"/>
      <c r="AS808" s="55">
        <v>1</v>
      </c>
      <c r="AT808" s="55"/>
      <c r="AU808" s="55"/>
      <c r="AV808" s="55"/>
      <c r="AW808" s="9">
        <v>0</v>
      </c>
      <c r="AX808" s="242" t="s">
        <v>396</v>
      </c>
      <c r="AY808" s="55"/>
      <c r="AZ808" s="55">
        <v>1</v>
      </c>
      <c r="BA808" s="55"/>
      <c r="BB808" s="55"/>
      <c r="BC808" s="55"/>
      <c r="BD808" s="55">
        <v>1</v>
      </c>
      <c r="BE808" s="55"/>
      <c r="BF808" s="55"/>
      <c r="BG808" s="55"/>
      <c r="BH808" s="9">
        <v>0</v>
      </c>
      <c r="BI808" s="242" t="s">
        <v>396</v>
      </c>
      <c r="BJ808" s="490"/>
    </row>
    <row r="809" spans="1:62" s="16" customFormat="1" ht="45">
      <c r="A809" s="517"/>
      <c r="B809" s="590" t="s">
        <v>1</v>
      </c>
      <c r="C809" s="121" t="s">
        <v>584</v>
      </c>
      <c r="D809" s="57" t="s">
        <v>447</v>
      </c>
      <c r="E809" s="421" t="s">
        <v>328</v>
      </c>
      <c r="F809" s="123" t="s">
        <v>648</v>
      </c>
      <c r="G809" s="55"/>
      <c r="H809" s="55"/>
      <c r="I809" s="9"/>
      <c r="J809" s="242"/>
      <c r="K809" s="55">
        <v>1</v>
      </c>
      <c r="L809" s="55">
        <v>1</v>
      </c>
      <c r="M809" s="55"/>
      <c r="N809" s="55"/>
      <c r="O809" s="55"/>
      <c r="P809" s="55"/>
      <c r="Q809" s="9">
        <v>0</v>
      </c>
      <c r="R809" s="242" t="s">
        <v>532</v>
      </c>
      <c r="S809" s="55"/>
      <c r="T809" s="55"/>
      <c r="U809" s="55">
        <v>1</v>
      </c>
      <c r="V809" s="55"/>
      <c r="W809" s="55"/>
      <c r="X809" s="55"/>
      <c r="Y809" s="55"/>
      <c r="Z809" s="9">
        <v>0</v>
      </c>
      <c r="AA809" s="242" t="s">
        <v>532</v>
      </c>
      <c r="AB809" s="242"/>
      <c r="AC809" s="55">
        <v>1</v>
      </c>
      <c r="AD809" s="55"/>
      <c r="AE809" s="55"/>
      <c r="AF809" s="55"/>
      <c r="AG809" s="55"/>
      <c r="AH809" s="55">
        <v>1</v>
      </c>
      <c r="AI809" s="55"/>
      <c r="AJ809" s="55"/>
      <c r="AK809" s="55"/>
      <c r="AL809" s="9">
        <v>0</v>
      </c>
      <c r="AM809" s="242" t="s">
        <v>396</v>
      </c>
      <c r="AN809" s="55">
        <v>1</v>
      </c>
      <c r="AO809" s="55"/>
      <c r="AP809" s="55"/>
      <c r="AQ809" s="55"/>
      <c r="AR809" s="55"/>
      <c r="AS809" s="55">
        <v>1</v>
      </c>
      <c r="AT809" s="55"/>
      <c r="AU809" s="55"/>
      <c r="AV809" s="55"/>
      <c r="AW809" s="9">
        <v>0</v>
      </c>
      <c r="AX809" s="242" t="s">
        <v>396</v>
      </c>
      <c r="AY809" s="55"/>
      <c r="AZ809" s="55">
        <v>1</v>
      </c>
      <c r="BA809" s="55"/>
      <c r="BB809" s="55"/>
      <c r="BC809" s="55"/>
      <c r="BD809" s="55">
        <v>1</v>
      </c>
      <c r="BE809" s="55"/>
      <c r="BF809" s="55"/>
      <c r="BG809" s="55"/>
      <c r="BH809" s="9">
        <v>0</v>
      </c>
      <c r="BI809" s="242" t="s">
        <v>396</v>
      </c>
      <c r="BJ809" s="490"/>
    </row>
    <row r="810" spans="1:62" s="16" customFormat="1" ht="45">
      <c r="A810" s="517"/>
      <c r="B810" s="590" t="s">
        <v>1</v>
      </c>
      <c r="C810" s="121" t="s">
        <v>585</v>
      </c>
      <c r="D810" s="57" t="s">
        <v>447</v>
      </c>
      <c r="E810" s="421" t="s">
        <v>328</v>
      </c>
      <c r="F810" s="123" t="s">
        <v>648</v>
      </c>
      <c r="G810" s="55"/>
      <c r="H810" s="55"/>
      <c r="I810" s="9"/>
      <c r="J810" s="242"/>
      <c r="K810" s="55">
        <v>1</v>
      </c>
      <c r="L810" s="55">
        <v>1</v>
      </c>
      <c r="M810" s="55"/>
      <c r="N810" s="55"/>
      <c r="O810" s="55"/>
      <c r="P810" s="55"/>
      <c r="Q810" s="9">
        <v>0</v>
      </c>
      <c r="R810" s="242" t="s">
        <v>532</v>
      </c>
      <c r="S810" s="55"/>
      <c r="T810" s="55"/>
      <c r="U810" s="55">
        <v>1</v>
      </c>
      <c r="V810" s="55"/>
      <c r="W810" s="55"/>
      <c r="X810" s="55"/>
      <c r="Y810" s="55"/>
      <c r="Z810" s="9">
        <v>0</v>
      </c>
      <c r="AA810" s="242" t="s">
        <v>532</v>
      </c>
      <c r="AB810" s="242"/>
      <c r="AC810" s="55">
        <v>1</v>
      </c>
      <c r="AD810" s="446"/>
      <c r="AE810" s="55"/>
      <c r="AF810" s="55"/>
      <c r="AG810" s="55"/>
      <c r="AH810" s="55">
        <v>1</v>
      </c>
      <c r="AI810" s="55"/>
      <c r="AJ810" s="55"/>
      <c r="AK810" s="55"/>
      <c r="AL810" s="9">
        <v>0</v>
      </c>
      <c r="AM810" s="242" t="s">
        <v>396</v>
      </c>
      <c r="AN810" s="55">
        <v>1</v>
      </c>
      <c r="AO810" s="446"/>
      <c r="AP810" s="55"/>
      <c r="AQ810" s="55"/>
      <c r="AR810" s="55"/>
      <c r="AS810" s="55">
        <v>1</v>
      </c>
      <c r="AT810" s="55"/>
      <c r="AU810" s="55"/>
      <c r="AV810" s="55"/>
      <c r="AW810" s="9">
        <v>0</v>
      </c>
      <c r="AX810" s="242" t="s">
        <v>396</v>
      </c>
      <c r="AY810" s="55"/>
      <c r="AZ810" s="55">
        <v>1</v>
      </c>
      <c r="BA810" s="55"/>
      <c r="BB810" s="55"/>
      <c r="BC810" s="55"/>
      <c r="BD810" s="55">
        <v>1</v>
      </c>
      <c r="BE810" s="55"/>
      <c r="BF810" s="55"/>
      <c r="BG810" s="55"/>
      <c r="BH810" s="9">
        <v>0</v>
      </c>
      <c r="BI810" s="242" t="s">
        <v>396</v>
      </c>
      <c r="BJ810" s="490"/>
    </row>
    <row r="811" spans="1:62" s="16" customFormat="1" ht="45">
      <c r="A811" s="517"/>
      <c r="B811" s="590" t="s">
        <v>1</v>
      </c>
      <c r="C811" s="121" t="s">
        <v>586</v>
      </c>
      <c r="D811" s="57" t="s">
        <v>447</v>
      </c>
      <c r="E811" s="421" t="s">
        <v>328</v>
      </c>
      <c r="F811" s="123" t="s">
        <v>648</v>
      </c>
      <c r="G811" s="55"/>
      <c r="H811" s="55"/>
      <c r="I811" s="9"/>
      <c r="J811" s="242"/>
      <c r="K811" s="55">
        <v>1</v>
      </c>
      <c r="L811" s="55">
        <v>1</v>
      </c>
      <c r="M811" s="55"/>
      <c r="N811" s="55"/>
      <c r="O811" s="55"/>
      <c r="P811" s="55"/>
      <c r="Q811" s="9">
        <v>0</v>
      </c>
      <c r="R811" s="242" t="s">
        <v>532</v>
      </c>
      <c r="S811" s="55"/>
      <c r="T811" s="55"/>
      <c r="U811" s="55">
        <v>1</v>
      </c>
      <c r="V811" s="55"/>
      <c r="W811" s="55"/>
      <c r="X811" s="55"/>
      <c r="Y811" s="55"/>
      <c r="Z811" s="9">
        <v>0</v>
      </c>
      <c r="AA811" s="242" t="s">
        <v>532</v>
      </c>
      <c r="AB811" s="242"/>
      <c r="AC811" s="55">
        <v>1</v>
      </c>
      <c r="AD811" s="446"/>
      <c r="AE811" s="55"/>
      <c r="AF811" s="55"/>
      <c r="AG811" s="55"/>
      <c r="AH811" s="55">
        <v>1</v>
      </c>
      <c r="AI811" s="55"/>
      <c r="AJ811" s="55"/>
      <c r="AK811" s="55"/>
      <c r="AL811" s="9">
        <v>0</v>
      </c>
      <c r="AM811" s="242" t="s">
        <v>396</v>
      </c>
      <c r="AN811" s="55">
        <v>1</v>
      </c>
      <c r="AO811" s="446"/>
      <c r="AP811" s="55"/>
      <c r="AQ811" s="55"/>
      <c r="AR811" s="55"/>
      <c r="AS811" s="55">
        <v>1</v>
      </c>
      <c r="AT811" s="55"/>
      <c r="AU811" s="55"/>
      <c r="AV811" s="55"/>
      <c r="AW811" s="9">
        <v>0</v>
      </c>
      <c r="AX811" s="242" t="s">
        <v>396</v>
      </c>
      <c r="AY811" s="55"/>
      <c r="AZ811" s="55">
        <v>1</v>
      </c>
      <c r="BA811" s="55"/>
      <c r="BB811" s="55"/>
      <c r="BC811" s="55"/>
      <c r="BD811" s="55">
        <v>1</v>
      </c>
      <c r="BE811" s="55"/>
      <c r="BF811" s="55"/>
      <c r="BG811" s="55"/>
      <c r="BH811" s="9">
        <v>0</v>
      </c>
      <c r="BI811" s="242" t="s">
        <v>396</v>
      </c>
      <c r="BJ811" s="490"/>
    </row>
    <row r="812" spans="1:62" s="16" customFormat="1" ht="45">
      <c r="A812" s="517"/>
      <c r="B812" s="590" t="s">
        <v>1</v>
      </c>
      <c r="C812" s="121" t="s">
        <v>587</v>
      </c>
      <c r="D812" s="57" t="s">
        <v>447</v>
      </c>
      <c r="E812" s="421" t="s">
        <v>328</v>
      </c>
      <c r="F812" s="123" t="s">
        <v>648</v>
      </c>
      <c r="G812" s="55"/>
      <c r="H812" s="55"/>
      <c r="I812" s="9"/>
      <c r="J812" s="242"/>
      <c r="K812" s="55">
        <v>1</v>
      </c>
      <c r="L812" s="55">
        <v>1</v>
      </c>
      <c r="M812" s="55"/>
      <c r="N812" s="55"/>
      <c r="O812" s="55"/>
      <c r="P812" s="55"/>
      <c r="Q812" s="9">
        <v>0</v>
      </c>
      <c r="R812" s="242" t="s">
        <v>532</v>
      </c>
      <c r="S812" s="55"/>
      <c r="T812" s="55"/>
      <c r="U812" s="55">
        <v>1</v>
      </c>
      <c r="V812" s="55"/>
      <c r="W812" s="55"/>
      <c r="X812" s="55"/>
      <c r="Y812" s="55"/>
      <c r="Z812" s="9">
        <v>0</v>
      </c>
      <c r="AA812" s="242" t="s">
        <v>532</v>
      </c>
      <c r="AB812" s="242"/>
      <c r="AC812" s="55">
        <v>1</v>
      </c>
      <c r="AD812" s="446"/>
      <c r="AE812" s="55"/>
      <c r="AF812" s="55"/>
      <c r="AG812" s="55"/>
      <c r="AH812" s="55">
        <v>1</v>
      </c>
      <c r="AI812" s="55"/>
      <c r="AJ812" s="55"/>
      <c r="AK812" s="55"/>
      <c r="AL812" s="9">
        <v>0</v>
      </c>
      <c r="AM812" s="242" t="s">
        <v>396</v>
      </c>
      <c r="AN812" s="55">
        <v>1</v>
      </c>
      <c r="AO812" s="446"/>
      <c r="AP812" s="55"/>
      <c r="AQ812" s="55"/>
      <c r="AR812" s="55"/>
      <c r="AS812" s="55">
        <v>1</v>
      </c>
      <c r="AT812" s="55"/>
      <c r="AU812" s="55"/>
      <c r="AV812" s="55"/>
      <c r="AW812" s="9">
        <v>0</v>
      </c>
      <c r="AX812" s="242" t="s">
        <v>396</v>
      </c>
      <c r="AY812" s="55"/>
      <c r="AZ812" s="55">
        <v>1</v>
      </c>
      <c r="BA812" s="55"/>
      <c r="BB812" s="55"/>
      <c r="BC812" s="55"/>
      <c r="BD812" s="55">
        <v>1</v>
      </c>
      <c r="BE812" s="55"/>
      <c r="BF812" s="55"/>
      <c r="BG812" s="55"/>
      <c r="BH812" s="9">
        <v>0</v>
      </c>
      <c r="BI812" s="242" t="s">
        <v>396</v>
      </c>
      <c r="BJ812" s="490"/>
    </row>
    <row r="813" spans="1:62" s="16" customFormat="1" ht="45">
      <c r="A813" s="517"/>
      <c r="B813" s="590" t="s">
        <v>1</v>
      </c>
      <c r="C813" s="121" t="s">
        <v>588</v>
      </c>
      <c r="D813" s="57" t="s">
        <v>447</v>
      </c>
      <c r="E813" s="421" t="s">
        <v>328</v>
      </c>
      <c r="F813" s="123" t="s">
        <v>648</v>
      </c>
      <c r="G813" s="55"/>
      <c r="H813" s="55"/>
      <c r="I813" s="9"/>
      <c r="J813" s="242"/>
      <c r="K813" s="55">
        <v>1</v>
      </c>
      <c r="L813" s="55">
        <v>1</v>
      </c>
      <c r="M813" s="55"/>
      <c r="N813" s="55"/>
      <c r="O813" s="55"/>
      <c r="P813" s="55"/>
      <c r="Q813" s="9">
        <v>0</v>
      </c>
      <c r="R813" s="242" t="s">
        <v>532</v>
      </c>
      <c r="S813" s="55"/>
      <c r="T813" s="55"/>
      <c r="U813" s="55">
        <v>1</v>
      </c>
      <c r="V813" s="55"/>
      <c r="W813" s="55"/>
      <c r="X813" s="55"/>
      <c r="Y813" s="55"/>
      <c r="Z813" s="9">
        <v>0</v>
      </c>
      <c r="AA813" s="242" t="s">
        <v>532</v>
      </c>
      <c r="AB813" s="242"/>
      <c r="AC813" s="55">
        <v>1</v>
      </c>
      <c r="AD813" s="446"/>
      <c r="AE813" s="55"/>
      <c r="AF813" s="55"/>
      <c r="AG813" s="55"/>
      <c r="AH813" s="55">
        <v>1</v>
      </c>
      <c r="AI813" s="55"/>
      <c r="AJ813" s="55"/>
      <c r="AK813" s="55"/>
      <c r="AL813" s="9">
        <v>0</v>
      </c>
      <c r="AM813" s="242" t="s">
        <v>396</v>
      </c>
      <c r="AN813" s="55">
        <v>1</v>
      </c>
      <c r="AO813" s="446"/>
      <c r="AP813" s="55"/>
      <c r="AQ813" s="55"/>
      <c r="AR813" s="55"/>
      <c r="AS813" s="55">
        <v>1</v>
      </c>
      <c r="AT813" s="55"/>
      <c r="AU813" s="55"/>
      <c r="AV813" s="55"/>
      <c r="AW813" s="9">
        <v>0</v>
      </c>
      <c r="AX813" s="242" t="s">
        <v>396</v>
      </c>
      <c r="AY813" s="55"/>
      <c r="AZ813" s="55">
        <v>1</v>
      </c>
      <c r="BA813" s="55"/>
      <c r="BB813" s="55"/>
      <c r="BC813" s="55"/>
      <c r="BD813" s="55">
        <v>1</v>
      </c>
      <c r="BE813" s="55"/>
      <c r="BF813" s="55"/>
      <c r="BG813" s="55"/>
      <c r="BH813" s="9">
        <v>0</v>
      </c>
      <c r="BI813" s="242" t="s">
        <v>396</v>
      </c>
      <c r="BJ813" s="490"/>
    </row>
    <row r="814" spans="1:62" s="16" customFormat="1" ht="18" customHeight="1">
      <c r="A814" s="517"/>
      <c r="B814" s="590" t="s">
        <v>1</v>
      </c>
      <c r="C814" s="121" t="s">
        <v>589</v>
      </c>
      <c r="D814" s="57" t="s">
        <v>395</v>
      </c>
      <c r="E814" s="421" t="s">
        <v>328</v>
      </c>
      <c r="F814" s="123" t="s">
        <v>648</v>
      </c>
      <c r="G814" s="55"/>
      <c r="H814" s="55"/>
      <c r="I814" s="9"/>
      <c r="J814" s="242"/>
      <c r="K814" s="55">
        <v>1</v>
      </c>
      <c r="L814" s="55"/>
      <c r="M814" s="55">
        <v>1</v>
      </c>
      <c r="N814" s="55"/>
      <c r="O814" s="55"/>
      <c r="P814" s="55"/>
      <c r="Q814" s="9">
        <v>0.45</v>
      </c>
      <c r="R814" s="242" t="s">
        <v>41</v>
      </c>
      <c r="S814" s="55"/>
      <c r="T814" s="55"/>
      <c r="U814" s="55"/>
      <c r="V814" s="55">
        <v>1</v>
      </c>
      <c r="W814" s="55"/>
      <c r="X814" s="55"/>
      <c r="Y814" s="55"/>
      <c r="Z814" s="9">
        <v>0.45</v>
      </c>
      <c r="AA814" s="242" t="s">
        <v>41</v>
      </c>
      <c r="AB814" s="242"/>
      <c r="AC814" s="55">
        <v>1</v>
      </c>
      <c r="AD814" s="446"/>
      <c r="AE814" s="55"/>
      <c r="AF814" s="55">
        <v>1</v>
      </c>
      <c r="AG814" s="55"/>
      <c r="AH814" s="55"/>
      <c r="AI814" s="55"/>
      <c r="AJ814" s="55"/>
      <c r="AK814" s="55"/>
      <c r="AL814" s="9">
        <v>0.45</v>
      </c>
      <c r="AM814" s="242" t="s">
        <v>41</v>
      </c>
      <c r="AN814" s="55">
        <v>1</v>
      </c>
      <c r="AO814" s="446"/>
      <c r="AP814" s="55"/>
      <c r="AQ814" s="55">
        <v>1</v>
      </c>
      <c r="AR814" s="55"/>
      <c r="AS814" s="55"/>
      <c r="AT814" s="55"/>
      <c r="AU814" s="55"/>
      <c r="AV814" s="55"/>
      <c r="AW814" s="9">
        <v>0.45</v>
      </c>
      <c r="AX814" s="242" t="s">
        <v>41</v>
      </c>
      <c r="AY814" s="55"/>
      <c r="AZ814" s="55">
        <v>1</v>
      </c>
      <c r="BA814" s="55"/>
      <c r="BB814" s="55">
        <v>1</v>
      </c>
      <c r="BC814" s="55"/>
      <c r="BD814" s="55"/>
      <c r="BE814" s="55"/>
      <c r="BF814" s="55"/>
      <c r="BG814" s="55"/>
      <c r="BH814" s="9">
        <v>0.45</v>
      </c>
      <c r="BI814" s="242" t="s">
        <v>41</v>
      </c>
      <c r="BJ814" s="490"/>
    </row>
    <row r="815" spans="1:62" s="16" customFormat="1" ht="18" customHeight="1">
      <c r="A815" s="517"/>
      <c r="B815" s="590" t="s">
        <v>1</v>
      </c>
      <c r="C815" s="121" t="s">
        <v>972</v>
      </c>
      <c r="D815" s="57" t="s">
        <v>395</v>
      </c>
      <c r="E815" s="421" t="s">
        <v>328</v>
      </c>
      <c r="F815" s="123" t="s">
        <v>648</v>
      </c>
      <c r="G815" s="55"/>
      <c r="H815" s="55"/>
      <c r="I815" s="9"/>
      <c r="J815" s="242"/>
      <c r="K815" s="55"/>
      <c r="L815" s="55">
        <v>1</v>
      </c>
      <c r="M815" s="55"/>
      <c r="N815" s="55"/>
      <c r="O815" s="55"/>
      <c r="P815" s="55"/>
      <c r="Q815" s="9">
        <v>0</v>
      </c>
      <c r="R815" s="242" t="s">
        <v>532</v>
      </c>
      <c r="S815" s="55"/>
      <c r="T815" s="55"/>
      <c r="U815" s="55">
        <v>1</v>
      </c>
      <c r="V815" s="55"/>
      <c r="W815" s="55"/>
      <c r="X815" s="55"/>
      <c r="Y815" s="55"/>
      <c r="Z815" s="9">
        <v>0</v>
      </c>
      <c r="AA815" s="242" t="s">
        <v>532</v>
      </c>
      <c r="AB815" s="242"/>
      <c r="AC815" s="55">
        <v>1</v>
      </c>
      <c r="AD815" s="446"/>
      <c r="AE815" s="55">
        <v>1</v>
      </c>
      <c r="AF815" s="55"/>
      <c r="AG815" s="55"/>
      <c r="AH815" s="55"/>
      <c r="AI815" s="55"/>
      <c r="AJ815" s="55"/>
      <c r="AK815" s="55"/>
      <c r="AL815" s="9">
        <v>0</v>
      </c>
      <c r="AM815" s="242" t="s">
        <v>532</v>
      </c>
      <c r="AN815" s="55">
        <v>1</v>
      </c>
      <c r="AO815" s="446"/>
      <c r="AP815" s="55">
        <v>1</v>
      </c>
      <c r="AQ815" s="55"/>
      <c r="AR815" s="55"/>
      <c r="AS815" s="55"/>
      <c r="AT815" s="55"/>
      <c r="AU815" s="55"/>
      <c r="AV815" s="55"/>
      <c r="AW815" s="9">
        <v>0</v>
      </c>
      <c r="AX815" s="242" t="s">
        <v>532</v>
      </c>
      <c r="AY815" s="55"/>
      <c r="AZ815" s="55">
        <v>1</v>
      </c>
      <c r="BA815" s="55">
        <v>1</v>
      </c>
      <c r="BB815" s="55"/>
      <c r="BC815" s="55"/>
      <c r="BD815" s="55"/>
      <c r="BE815" s="55"/>
      <c r="BF815" s="55"/>
      <c r="BG815" s="55"/>
      <c r="BH815" s="9">
        <v>0</v>
      </c>
      <c r="BI815" s="242" t="s">
        <v>532</v>
      </c>
      <c r="BJ815" s="490"/>
    </row>
    <row r="816" spans="1:62" s="16" customFormat="1" ht="4.5" hidden="1" customHeight="1">
      <c r="A816" s="517"/>
      <c r="B816" s="590" t="s">
        <v>1</v>
      </c>
      <c r="C816" s="121" t="s">
        <v>596</v>
      </c>
      <c r="D816" s="421" t="s">
        <v>604</v>
      </c>
      <c r="E816" s="421" t="s">
        <v>328</v>
      </c>
      <c r="F816" s="123" t="s">
        <v>685</v>
      </c>
      <c r="G816" s="55"/>
      <c r="H816" s="55"/>
      <c r="I816" s="9"/>
      <c r="J816" s="242"/>
      <c r="K816" s="55">
        <v>1</v>
      </c>
      <c r="L816" s="55"/>
      <c r="M816" s="55"/>
      <c r="N816" s="55">
        <v>1</v>
      </c>
      <c r="O816" s="55"/>
      <c r="P816" s="55"/>
      <c r="Q816" s="9">
        <v>1</v>
      </c>
      <c r="R816" s="242" t="s">
        <v>668</v>
      </c>
      <c r="S816" s="55"/>
      <c r="T816" s="55"/>
      <c r="U816" s="55"/>
      <c r="V816" s="55"/>
      <c r="W816" s="55"/>
      <c r="X816" s="55"/>
      <c r="Y816" s="55"/>
      <c r="Z816" s="9">
        <v>1</v>
      </c>
      <c r="AA816" s="242" t="s">
        <v>668</v>
      </c>
      <c r="AB816" s="242"/>
      <c r="AC816" s="55"/>
      <c r="AD816" s="55"/>
      <c r="AE816" s="55"/>
      <c r="AF816" s="55"/>
      <c r="AG816" s="55"/>
      <c r="AH816" s="55"/>
      <c r="AI816" s="55"/>
      <c r="AJ816" s="55"/>
      <c r="AK816" s="55"/>
      <c r="AL816" s="9">
        <v>1</v>
      </c>
      <c r="AM816" s="242" t="s">
        <v>668</v>
      </c>
      <c r="AN816" s="55"/>
      <c r="AO816" s="55"/>
      <c r="AP816" s="55"/>
      <c r="AQ816" s="55"/>
      <c r="AR816" s="55"/>
      <c r="AS816" s="55"/>
      <c r="AT816" s="55"/>
      <c r="AU816" s="55"/>
      <c r="AV816" s="55"/>
      <c r="AW816" s="9">
        <v>1</v>
      </c>
      <c r="AX816" s="242" t="s">
        <v>668</v>
      </c>
      <c r="AY816" s="55"/>
      <c r="AZ816" s="55"/>
      <c r="BA816" s="55"/>
      <c r="BB816" s="55"/>
      <c r="BC816" s="55"/>
      <c r="BD816" s="55"/>
      <c r="BE816" s="55"/>
      <c r="BF816" s="55"/>
      <c r="BG816" s="55"/>
      <c r="BH816" s="9">
        <v>1</v>
      </c>
      <c r="BI816" s="242" t="s">
        <v>668</v>
      </c>
      <c r="BJ816" s="490"/>
    </row>
    <row r="817" spans="1:62" s="16" customFormat="1" ht="18" hidden="1" customHeight="1">
      <c r="A817" s="517"/>
      <c r="B817" s="590" t="s">
        <v>1</v>
      </c>
      <c r="C817" s="121" t="s">
        <v>598</v>
      </c>
      <c r="D817" s="421" t="s">
        <v>604</v>
      </c>
      <c r="E817" s="421" t="s">
        <v>328</v>
      </c>
      <c r="F817" s="123" t="s">
        <v>685</v>
      </c>
      <c r="G817" s="55"/>
      <c r="H817" s="55"/>
      <c r="I817" s="9"/>
      <c r="J817" s="242"/>
      <c r="K817" s="55">
        <v>1</v>
      </c>
      <c r="L817" s="202"/>
      <c r="M817" s="202"/>
      <c r="N817" s="202"/>
      <c r="O817" s="202">
        <v>1</v>
      </c>
      <c r="P817" s="202"/>
      <c r="Q817" s="9">
        <v>0</v>
      </c>
      <c r="R817" s="421" t="s">
        <v>396</v>
      </c>
      <c r="S817" s="55"/>
      <c r="T817" s="55"/>
      <c r="U817" s="202"/>
      <c r="V817" s="202"/>
      <c r="W817" s="202"/>
      <c r="X817" s="202">
        <v>1</v>
      </c>
      <c r="Y817" s="202"/>
      <c r="Z817" s="9">
        <v>0</v>
      </c>
      <c r="AA817" s="421" t="s">
        <v>396</v>
      </c>
      <c r="AB817" s="421"/>
      <c r="AC817" s="55">
        <v>1</v>
      </c>
      <c r="AD817" s="446"/>
      <c r="AE817" s="202"/>
      <c r="AF817" s="202"/>
      <c r="AG817" s="55">
        <v>1</v>
      </c>
      <c r="AH817" s="202"/>
      <c r="AI817" s="202"/>
      <c r="AJ817" s="202"/>
      <c r="AK817" s="202"/>
      <c r="AL817" s="9">
        <v>1</v>
      </c>
      <c r="AM817" s="421" t="s">
        <v>668</v>
      </c>
      <c r="AN817" s="55">
        <v>1</v>
      </c>
      <c r="AO817" s="446"/>
      <c r="AP817" s="202"/>
      <c r="AQ817" s="202"/>
      <c r="AR817" s="55">
        <v>1</v>
      </c>
      <c r="AS817" s="202"/>
      <c r="AT817" s="202"/>
      <c r="AU817" s="202"/>
      <c r="AV817" s="202"/>
      <c r="AW817" s="9">
        <v>1</v>
      </c>
      <c r="AX817" s="421" t="s">
        <v>668</v>
      </c>
      <c r="AY817" s="55"/>
      <c r="AZ817" s="55"/>
      <c r="BA817" s="202"/>
      <c r="BB817" s="202"/>
      <c r="BC817" s="55"/>
      <c r="BD817" s="202"/>
      <c r="BE817" s="202"/>
      <c r="BF817" s="202"/>
      <c r="BG817" s="202"/>
      <c r="BH817" s="9">
        <v>1</v>
      </c>
      <c r="BI817" s="421" t="s">
        <v>668</v>
      </c>
      <c r="BJ817" s="421" t="s">
        <v>597</v>
      </c>
    </row>
    <row r="818" spans="1:62" s="16" customFormat="1" ht="23.25" hidden="1" customHeight="1">
      <c r="A818" s="517"/>
      <c r="B818" s="590" t="s">
        <v>1</v>
      </c>
      <c r="C818" s="121" t="s">
        <v>599</v>
      </c>
      <c r="D818" s="421" t="s">
        <v>604</v>
      </c>
      <c r="E818" s="421" t="s">
        <v>328</v>
      </c>
      <c r="F818" s="123" t="s">
        <v>685</v>
      </c>
      <c r="G818" s="55"/>
      <c r="H818" s="55"/>
      <c r="I818" s="9"/>
      <c r="J818" s="242"/>
      <c r="K818" s="55">
        <v>1</v>
      </c>
      <c r="L818" s="202"/>
      <c r="M818" s="202"/>
      <c r="N818" s="202"/>
      <c r="O818" s="202">
        <v>1</v>
      </c>
      <c r="P818" s="202"/>
      <c r="Q818" s="9">
        <v>0</v>
      </c>
      <c r="R818" s="421" t="s">
        <v>396</v>
      </c>
      <c r="S818" s="55"/>
      <c r="T818" s="55"/>
      <c r="U818" s="202"/>
      <c r="V818" s="202"/>
      <c r="W818" s="202"/>
      <c r="X818" s="202">
        <v>1</v>
      </c>
      <c r="Y818" s="202"/>
      <c r="Z818" s="9">
        <v>0</v>
      </c>
      <c r="AA818" s="421" t="s">
        <v>396</v>
      </c>
      <c r="AB818" s="421"/>
      <c r="AC818" s="55">
        <v>1</v>
      </c>
      <c r="AD818" s="446"/>
      <c r="AE818" s="202"/>
      <c r="AF818" s="202"/>
      <c r="AG818" s="55">
        <v>1</v>
      </c>
      <c r="AH818" s="202"/>
      <c r="AI818" s="202"/>
      <c r="AJ818" s="202"/>
      <c r="AK818" s="202"/>
      <c r="AL818" s="9">
        <v>1</v>
      </c>
      <c r="AM818" s="242" t="s">
        <v>668</v>
      </c>
      <c r="AN818" s="55">
        <v>1</v>
      </c>
      <c r="AO818" s="446"/>
      <c r="AP818" s="202"/>
      <c r="AQ818" s="202"/>
      <c r="AR818" s="55">
        <v>1</v>
      </c>
      <c r="AS818" s="202"/>
      <c r="AT818" s="202"/>
      <c r="AU818" s="202"/>
      <c r="AV818" s="202"/>
      <c r="AW818" s="9">
        <v>1</v>
      </c>
      <c r="AX818" s="242" t="s">
        <v>668</v>
      </c>
      <c r="AY818" s="55"/>
      <c r="AZ818" s="55"/>
      <c r="BA818" s="202"/>
      <c r="BB818" s="202"/>
      <c r="BC818" s="55"/>
      <c r="BD818" s="202"/>
      <c r="BE818" s="202"/>
      <c r="BF818" s="202"/>
      <c r="BG818" s="202"/>
      <c r="BH818" s="9">
        <v>1</v>
      </c>
      <c r="BI818" s="242" t="s">
        <v>668</v>
      </c>
      <c r="BJ818" s="576" t="s">
        <v>657</v>
      </c>
    </row>
    <row r="819" spans="1:62" s="16" customFormat="1" ht="4.5" hidden="1" customHeight="1">
      <c r="A819" s="517"/>
      <c r="B819" s="590" t="s">
        <v>1</v>
      </c>
      <c r="C819" s="121" t="s">
        <v>600</v>
      </c>
      <c r="D819" s="421" t="s">
        <v>604</v>
      </c>
      <c r="E819" s="421" t="s">
        <v>328</v>
      </c>
      <c r="F819" s="123" t="s">
        <v>685</v>
      </c>
      <c r="G819" s="55"/>
      <c r="H819" s="55"/>
      <c r="I819" s="9"/>
      <c r="J819" s="242"/>
      <c r="K819" s="202">
        <v>1</v>
      </c>
      <c r="L819" s="202"/>
      <c r="M819" s="202"/>
      <c r="N819" s="202">
        <v>1</v>
      </c>
      <c r="O819" s="202"/>
      <c r="P819" s="202"/>
      <c r="Q819" s="9">
        <v>1</v>
      </c>
      <c r="R819" s="242" t="s">
        <v>668</v>
      </c>
      <c r="S819" s="202"/>
      <c r="T819" s="202"/>
      <c r="U819" s="202"/>
      <c r="V819" s="202"/>
      <c r="W819" s="202"/>
      <c r="X819" s="202"/>
      <c r="Y819" s="202"/>
      <c r="Z819" s="9">
        <v>1</v>
      </c>
      <c r="AA819" s="242" t="s">
        <v>668</v>
      </c>
      <c r="AB819" s="242"/>
      <c r="AC819" s="55"/>
      <c r="AD819" s="202"/>
      <c r="AE819" s="202"/>
      <c r="AF819" s="202"/>
      <c r="AG819" s="202"/>
      <c r="AH819" s="202"/>
      <c r="AI819" s="202"/>
      <c r="AJ819" s="202"/>
      <c r="AK819" s="202"/>
      <c r="AL819" s="9">
        <v>1</v>
      </c>
      <c r="AM819" s="242" t="s">
        <v>668</v>
      </c>
      <c r="AN819" s="55"/>
      <c r="AO819" s="202"/>
      <c r="AP819" s="202"/>
      <c r="AQ819" s="202"/>
      <c r="AR819" s="202"/>
      <c r="AS819" s="202"/>
      <c r="AT819" s="202"/>
      <c r="AU819" s="202"/>
      <c r="AV819" s="202"/>
      <c r="AW819" s="9">
        <v>1</v>
      </c>
      <c r="AX819" s="242" t="s">
        <v>668</v>
      </c>
      <c r="AY819" s="55"/>
      <c r="AZ819" s="55"/>
      <c r="BA819" s="202"/>
      <c r="BB819" s="202"/>
      <c r="BC819" s="202"/>
      <c r="BD819" s="202"/>
      <c r="BE819" s="202"/>
      <c r="BF819" s="202"/>
      <c r="BG819" s="202"/>
      <c r="BH819" s="9">
        <v>1</v>
      </c>
      <c r="BI819" s="242" t="s">
        <v>668</v>
      </c>
      <c r="BJ819" s="497" t="s">
        <v>849</v>
      </c>
    </row>
    <row r="820" spans="1:62" s="16" customFormat="1" ht="4.5" hidden="1" customHeight="1">
      <c r="A820" s="517"/>
      <c r="B820" s="590" t="s">
        <v>1</v>
      </c>
      <c r="C820" s="121" t="s">
        <v>601</v>
      </c>
      <c r="D820" s="421" t="s">
        <v>604</v>
      </c>
      <c r="E820" s="421" t="s">
        <v>328</v>
      </c>
      <c r="F820" s="123" t="s">
        <v>687</v>
      </c>
      <c r="G820" s="55"/>
      <c r="H820" s="55"/>
      <c r="I820" s="9"/>
      <c r="J820" s="242"/>
      <c r="K820" s="202">
        <v>1</v>
      </c>
      <c r="L820" s="202"/>
      <c r="M820" s="202"/>
      <c r="N820" s="202">
        <v>1</v>
      </c>
      <c r="O820" s="202"/>
      <c r="P820" s="202"/>
      <c r="Q820" s="9">
        <v>1</v>
      </c>
      <c r="R820" s="242" t="s">
        <v>668</v>
      </c>
      <c r="S820" s="202"/>
      <c r="T820" s="202"/>
      <c r="U820" s="202"/>
      <c r="V820" s="202"/>
      <c r="W820" s="202"/>
      <c r="X820" s="202"/>
      <c r="Y820" s="202"/>
      <c r="Z820" s="9">
        <v>1</v>
      </c>
      <c r="AA820" s="242" t="s">
        <v>668</v>
      </c>
      <c r="AB820" s="242"/>
      <c r="AC820" s="55"/>
      <c r="AD820" s="202"/>
      <c r="AE820" s="202"/>
      <c r="AF820" s="202"/>
      <c r="AG820" s="202"/>
      <c r="AH820" s="202"/>
      <c r="AI820" s="202"/>
      <c r="AJ820" s="202"/>
      <c r="AK820" s="202"/>
      <c r="AL820" s="9">
        <v>1</v>
      </c>
      <c r="AM820" s="242" t="s">
        <v>668</v>
      </c>
      <c r="AN820" s="55"/>
      <c r="AO820" s="202"/>
      <c r="AP820" s="202"/>
      <c r="AQ820" s="202"/>
      <c r="AR820" s="202"/>
      <c r="AS820" s="202"/>
      <c r="AT820" s="202"/>
      <c r="AU820" s="202"/>
      <c r="AV820" s="202"/>
      <c r="AW820" s="9">
        <v>1</v>
      </c>
      <c r="AX820" s="242" t="s">
        <v>668</v>
      </c>
      <c r="AY820" s="55"/>
      <c r="AZ820" s="55"/>
      <c r="BA820" s="202"/>
      <c r="BB820" s="202"/>
      <c r="BC820" s="202"/>
      <c r="BD820" s="202"/>
      <c r="BE820" s="202"/>
      <c r="BF820" s="202"/>
      <c r="BG820" s="202"/>
      <c r="BH820" s="9">
        <v>1</v>
      </c>
      <c r="BI820" s="242" t="s">
        <v>668</v>
      </c>
      <c r="BJ820" s="490"/>
    </row>
    <row r="821" spans="1:62" s="16" customFormat="1" ht="4.5" hidden="1" customHeight="1">
      <c r="A821" s="517"/>
      <c r="B821" s="590" t="s">
        <v>1</v>
      </c>
      <c r="C821" s="121" t="s">
        <v>840</v>
      </c>
      <c r="D821" s="421" t="s">
        <v>604</v>
      </c>
      <c r="E821" s="421" t="s">
        <v>328</v>
      </c>
      <c r="F821" s="123" t="s">
        <v>681</v>
      </c>
      <c r="G821" s="55"/>
      <c r="H821" s="55"/>
      <c r="I821" s="9"/>
      <c r="J821" s="242"/>
      <c r="K821" s="202">
        <v>1</v>
      </c>
      <c r="L821" s="202"/>
      <c r="M821" s="202"/>
      <c r="N821" s="202">
        <v>1</v>
      </c>
      <c r="O821" s="202"/>
      <c r="P821" s="202"/>
      <c r="Q821" s="9">
        <v>1</v>
      </c>
      <c r="R821" s="242" t="s">
        <v>668</v>
      </c>
      <c r="S821" s="202"/>
      <c r="T821" s="202"/>
      <c r="U821" s="202"/>
      <c r="V821" s="202"/>
      <c r="W821" s="202"/>
      <c r="X821" s="202"/>
      <c r="Y821" s="202"/>
      <c r="Z821" s="9">
        <v>1</v>
      </c>
      <c r="AA821" s="242" t="s">
        <v>668</v>
      </c>
      <c r="AB821" s="242"/>
      <c r="AC821" s="55"/>
      <c r="AD821" s="202"/>
      <c r="AE821" s="202"/>
      <c r="AF821" s="202"/>
      <c r="AG821" s="202"/>
      <c r="AH821" s="202"/>
      <c r="AI821" s="202"/>
      <c r="AJ821" s="202"/>
      <c r="AK821" s="202"/>
      <c r="AL821" s="9">
        <v>1</v>
      </c>
      <c r="AM821" s="242" t="s">
        <v>668</v>
      </c>
      <c r="AN821" s="55"/>
      <c r="AO821" s="202"/>
      <c r="AP821" s="202"/>
      <c r="AQ821" s="202"/>
      <c r="AR821" s="202"/>
      <c r="AS821" s="202"/>
      <c r="AT821" s="202"/>
      <c r="AU821" s="202"/>
      <c r="AV821" s="202"/>
      <c r="AW821" s="9">
        <v>1</v>
      </c>
      <c r="AX821" s="242" t="s">
        <v>668</v>
      </c>
      <c r="AY821" s="55"/>
      <c r="AZ821" s="55"/>
      <c r="BA821" s="202"/>
      <c r="BB821" s="202"/>
      <c r="BC821" s="202"/>
      <c r="BD821" s="202"/>
      <c r="BE821" s="202"/>
      <c r="BF821" s="202"/>
      <c r="BG821" s="202"/>
      <c r="BH821" s="9">
        <v>1</v>
      </c>
      <c r="BI821" s="242" t="s">
        <v>668</v>
      </c>
      <c r="BJ821" s="490"/>
    </row>
    <row r="822" spans="1:62" s="16" customFormat="1" ht="4.5" hidden="1" customHeight="1">
      <c r="A822" s="517"/>
      <c r="B822" s="590" t="s">
        <v>1</v>
      </c>
      <c r="C822" s="121" t="s">
        <v>850</v>
      </c>
      <c r="D822" s="421" t="s">
        <v>604</v>
      </c>
      <c r="E822" s="421" t="s">
        <v>328</v>
      </c>
      <c r="F822" s="123" t="s">
        <v>683</v>
      </c>
      <c r="G822" s="55"/>
      <c r="H822" s="55"/>
      <c r="I822" s="9"/>
      <c r="J822" s="242"/>
      <c r="K822" s="202">
        <v>1</v>
      </c>
      <c r="L822" s="202"/>
      <c r="M822" s="202"/>
      <c r="N822" s="202">
        <v>1</v>
      </c>
      <c r="O822" s="202"/>
      <c r="P822" s="202"/>
      <c r="Q822" s="9">
        <v>1</v>
      </c>
      <c r="R822" s="242" t="s">
        <v>668</v>
      </c>
      <c r="S822" s="202"/>
      <c r="T822" s="202"/>
      <c r="U822" s="202"/>
      <c r="V822" s="202"/>
      <c r="W822" s="202"/>
      <c r="X822" s="202"/>
      <c r="Y822" s="202"/>
      <c r="Z822" s="9">
        <v>1</v>
      </c>
      <c r="AA822" s="242" t="s">
        <v>668</v>
      </c>
      <c r="AB822" s="242"/>
      <c r="AC822" s="55"/>
      <c r="AD822" s="202"/>
      <c r="AE822" s="202"/>
      <c r="AF822" s="202"/>
      <c r="AG822" s="202"/>
      <c r="AH822" s="202"/>
      <c r="AI822" s="202"/>
      <c r="AJ822" s="202"/>
      <c r="AK822" s="202"/>
      <c r="AL822" s="9">
        <v>1</v>
      </c>
      <c r="AM822" s="242" t="s">
        <v>668</v>
      </c>
      <c r="AN822" s="55"/>
      <c r="AO822" s="202"/>
      <c r="AP822" s="202"/>
      <c r="AQ822" s="202"/>
      <c r="AR822" s="202"/>
      <c r="AS822" s="202"/>
      <c r="AT822" s="202"/>
      <c r="AU822" s="202"/>
      <c r="AV822" s="202"/>
      <c r="AW822" s="9">
        <v>1</v>
      </c>
      <c r="AX822" s="242" t="s">
        <v>668</v>
      </c>
      <c r="AY822" s="55"/>
      <c r="AZ822" s="55"/>
      <c r="BA822" s="202"/>
      <c r="BB822" s="202"/>
      <c r="BC822" s="202"/>
      <c r="BD822" s="202"/>
      <c r="BE822" s="202"/>
      <c r="BF822" s="202"/>
      <c r="BG822" s="202"/>
      <c r="BH822" s="9">
        <v>1</v>
      </c>
      <c r="BI822" s="242" t="s">
        <v>668</v>
      </c>
      <c r="BJ822" s="490"/>
    </row>
    <row r="823" spans="1:62" s="16" customFormat="1" ht="4.5" hidden="1" customHeight="1">
      <c r="A823" s="517"/>
      <c r="B823" s="590" t="s">
        <v>1</v>
      </c>
      <c r="C823" s="121" t="s">
        <v>602</v>
      </c>
      <c r="D823" s="421" t="s">
        <v>604</v>
      </c>
      <c r="E823" s="421" t="s">
        <v>328</v>
      </c>
      <c r="F823" s="123" t="s">
        <v>687</v>
      </c>
      <c r="G823" s="55"/>
      <c r="H823" s="55"/>
      <c r="I823" s="9"/>
      <c r="J823" s="242"/>
      <c r="K823" s="202">
        <v>1</v>
      </c>
      <c r="L823" s="202"/>
      <c r="M823" s="202"/>
      <c r="N823" s="202">
        <v>1</v>
      </c>
      <c r="O823" s="202"/>
      <c r="P823" s="202"/>
      <c r="Q823" s="9">
        <v>1</v>
      </c>
      <c r="R823" s="242" t="s">
        <v>668</v>
      </c>
      <c r="S823" s="202"/>
      <c r="T823" s="202"/>
      <c r="U823" s="202"/>
      <c r="V823" s="202"/>
      <c r="W823" s="202"/>
      <c r="X823" s="202"/>
      <c r="Y823" s="202"/>
      <c r="Z823" s="9">
        <v>1</v>
      </c>
      <c r="AA823" s="242" t="s">
        <v>668</v>
      </c>
      <c r="AB823" s="242"/>
      <c r="AC823" s="55"/>
      <c r="AD823" s="202"/>
      <c r="AE823" s="202"/>
      <c r="AF823" s="202"/>
      <c r="AG823" s="202"/>
      <c r="AH823" s="202"/>
      <c r="AI823" s="202"/>
      <c r="AJ823" s="202"/>
      <c r="AK823" s="202"/>
      <c r="AL823" s="9">
        <v>1</v>
      </c>
      <c r="AM823" s="242" t="s">
        <v>668</v>
      </c>
      <c r="AN823" s="55"/>
      <c r="AO823" s="202"/>
      <c r="AP823" s="202"/>
      <c r="AQ823" s="202"/>
      <c r="AR823" s="202"/>
      <c r="AS823" s="202"/>
      <c r="AT823" s="202"/>
      <c r="AU823" s="202"/>
      <c r="AV823" s="202"/>
      <c r="AW823" s="9">
        <v>1</v>
      </c>
      <c r="AX823" s="242" t="s">
        <v>668</v>
      </c>
      <c r="AY823" s="55"/>
      <c r="AZ823" s="55"/>
      <c r="BA823" s="202"/>
      <c r="BB823" s="202"/>
      <c r="BC823" s="202"/>
      <c r="BD823" s="202"/>
      <c r="BE823" s="202"/>
      <c r="BF823" s="202"/>
      <c r="BG823" s="202"/>
      <c r="BH823" s="9">
        <v>1</v>
      </c>
      <c r="BI823" s="242" t="s">
        <v>668</v>
      </c>
      <c r="BJ823" s="490"/>
    </row>
    <row r="824" spans="1:62" s="16" customFormat="1" ht="4.5" hidden="1" customHeight="1">
      <c r="A824" s="517"/>
      <c r="B824" s="590" t="s">
        <v>1</v>
      </c>
      <c r="C824" s="121" t="s">
        <v>851</v>
      </c>
      <c r="D824" s="421" t="s">
        <v>604</v>
      </c>
      <c r="E824" s="421" t="s">
        <v>328</v>
      </c>
      <c r="F824" s="123" t="s">
        <v>681</v>
      </c>
      <c r="G824" s="55"/>
      <c r="H824" s="55"/>
      <c r="I824" s="9"/>
      <c r="J824" s="242"/>
      <c r="K824" s="202">
        <v>1</v>
      </c>
      <c r="L824" s="202"/>
      <c r="M824" s="202"/>
      <c r="N824" s="202">
        <v>1</v>
      </c>
      <c r="O824" s="202"/>
      <c r="P824" s="202"/>
      <c r="Q824" s="9">
        <v>1</v>
      </c>
      <c r="R824" s="242" t="s">
        <v>668</v>
      </c>
      <c r="S824" s="202"/>
      <c r="T824" s="202"/>
      <c r="U824" s="202"/>
      <c r="V824" s="202"/>
      <c r="W824" s="202"/>
      <c r="X824" s="202"/>
      <c r="Y824" s="202"/>
      <c r="Z824" s="9">
        <v>1</v>
      </c>
      <c r="AA824" s="242" t="s">
        <v>668</v>
      </c>
      <c r="AB824" s="242"/>
      <c r="AC824" s="55"/>
      <c r="AD824" s="202"/>
      <c r="AE824" s="202"/>
      <c r="AF824" s="202"/>
      <c r="AG824" s="202"/>
      <c r="AH824" s="202"/>
      <c r="AI824" s="202"/>
      <c r="AJ824" s="202"/>
      <c r="AK824" s="202"/>
      <c r="AL824" s="9">
        <v>1</v>
      </c>
      <c r="AM824" s="242" t="s">
        <v>668</v>
      </c>
      <c r="AN824" s="55"/>
      <c r="AO824" s="202"/>
      <c r="AP824" s="202"/>
      <c r="AQ824" s="202"/>
      <c r="AR824" s="202"/>
      <c r="AS824" s="202"/>
      <c r="AT824" s="202"/>
      <c r="AU824" s="202"/>
      <c r="AV824" s="202"/>
      <c r="AW824" s="9">
        <v>1</v>
      </c>
      <c r="AX824" s="242" t="s">
        <v>668</v>
      </c>
      <c r="AY824" s="55"/>
      <c r="AZ824" s="55"/>
      <c r="BA824" s="202"/>
      <c r="BB824" s="202"/>
      <c r="BC824" s="202"/>
      <c r="BD824" s="202"/>
      <c r="BE824" s="202"/>
      <c r="BF824" s="202"/>
      <c r="BG824" s="202"/>
      <c r="BH824" s="9">
        <v>1</v>
      </c>
      <c r="BI824" s="242" t="s">
        <v>668</v>
      </c>
      <c r="BJ824" s="490" t="s">
        <v>699</v>
      </c>
    </row>
    <row r="825" spans="1:62" s="16" customFormat="1" ht="4.5" hidden="1" customHeight="1">
      <c r="A825" s="517"/>
      <c r="B825" s="590" t="s">
        <v>1</v>
      </c>
      <c r="C825" s="121" t="s">
        <v>852</v>
      </c>
      <c r="D825" s="57" t="s">
        <v>395</v>
      </c>
      <c r="E825" s="421" t="s">
        <v>328</v>
      </c>
      <c r="F825" s="123" t="s">
        <v>687</v>
      </c>
      <c r="G825" s="55"/>
      <c r="H825" s="55"/>
      <c r="I825" s="9"/>
      <c r="J825" s="242"/>
      <c r="K825" s="55">
        <v>1</v>
      </c>
      <c r="L825" s="55"/>
      <c r="M825" s="55"/>
      <c r="N825" s="55">
        <v>1</v>
      </c>
      <c r="O825" s="55"/>
      <c r="P825" s="55"/>
      <c r="Q825" s="9">
        <v>1</v>
      </c>
      <c r="R825" s="242" t="s">
        <v>668</v>
      </c>
      <c r="S825" s="55"/>
      <c r="T825" s="55"/>
      <c r="U825" s="55"/>
      <c r="V825" s="55"/>
      <c r="W825" s="55"/>
      <c r="X825" s="55"/>
      <c r="Y825" s="55"/>
      <c r="Z825" s="9">
        <v>1</v>
      </c>
      <c r="AA825" s="242" t="s">
        <v>668</v>
      </c>
      <c r="AB825" s="242"/>
      <c r="AC825" s="55"/>
      <c r="AD825" s="55"/>
      <c r="AE825" s="55"/>
      <c r="AF825" s="55"/>
      <c r="AG825" s="55"/>
      <c r="AH825" s="55"/>
      <c r="AI825" s="55"/>
      <c r="AJ825" s="55"/>
      <c r="AK825" s="55"/>
      <c r="AL825" s="9">
        <v>1</v>
      </c>
      <c r="AM825" s="242" t="s">
        <v>668</v>
      </c>
      <c r="AN825" s="55"/>
      <c r="AO825" s="55"/>
      <c r="AP825" s="55"/>
      <c r="AQ825" s="55"/>
      <c r="AR825" s="55"/>
      <c r="AS825" s="55"/>
      <c r="AT825" s="55"/>
      <c r="AU825" s="55"/>
      <c r="AV825" s="55"/>
      <c r="AW825" s="9">
        <v>1</v>
      </c>
      <c r="AX825" s="242" t="s">
        <v>668</v>
      </c>
      <c r="AY825" s="55"/>
      <c r="AZ825" s="55"/>
      <c r="BA825" s="55"/>
      <c r="BB825" s="55"/>
      <c r="BC825" s="55"/>
      <c r="BD825" s="55"/>
      <c r="BE825" s="55"/>
      <c r="BF825" s="55"/>
      <c r="BG825" s="55"/>
      <c r="BH825" s="9">
        <v>1</v>
      </c>
      <c r="BI825" s="242" t="s">
        <v>668</v>
      </c>
      <c r="BJ825" s="490" t="s">
        <v>699</v>
      </c>
    </row>
    <row r="826" spans="1:62" s="16" customFormat="1" ht="18" customHeight="1">
      <c r="A826" s="517"/>
      <c r="B826" s="590" t="s">
        <v>1</v>
      </c>
      <c r="C826" s="121" t="s">
        <v>606</v>
      </c>
      <c r="D826" s="57" t="s">
        <v>395</v>
      </c>
      <c r="E826" s="421" t="s">
        <v>328</v>
      </c>
      <c r="F826" s="123" t="s">
        <v>687</v>
      </c>
      <c r="G826" s="55"/>
      <c r="H826" s="55"/>
      <c r="I826" s="9"/>
      <c r="J826" s="242"/>
      <c r="K826" s="55">
        <v>1</v>
      </c>
      <c r="L826" s="55"/>
      <c r="M826" s="55"/>
      <c r="N826" s="55"/>
      <c r="O826" s="55">
        <v>1</v>
      </c>
      <c r="P826" s="55"/>
      <c r="Q826" s="9">
        <v>0</v>
      </c>
      <c r="R826" s="421" t="s">
        <v>396</v>
      </c>
      <c r="S826" s="55"/>
      <c r="T826" s="55"/>
      <c r="U826" s="55"/>
      <c r="V826" s="55"/>
      <c r="W826" s="55"/>
      <c r="X826" s="55">
        <v>1</v>
      </c>
      <c r="Y826" s="55"/>
      <c r="Z826" s="9">
        <v>0</v>
      </c>
      <c r="AA826" s="421" t="s">
        <v>396</v>
      </c>
      <c r="AB826" s="421"/>
      <c r="AC826" s="55">
        <v>1</v>
      </c>
      <c r="AD826" s="446"/>
      <c r="AE826" s="55"/>
      <c r="AF826" s="55"/>
      <c r="AG826" s="55"/>
      <c r="AH826" s="55">
        <v>1</v>
      </c>
      <c r="AI826" s="55"/>
      <c r="AJ826" s="55"/>
      <c r="AK826" s="55"/>
      <c r="AL826" s="9">
        <v>0</v>
      </c>
      <c r="AM826" s="421" t="s">
        <v>396</v>
      </c>
      <c r="AN826" s="55">
        <v>1</v>
      </c>
      <c r="AO826" s="446"/>
      <c r="AP826" s="55"/>
      <c r="AQ826" s="55"/>
      <c r="AR826" s="55"/>
      <c r="AS826" s="55">
        <v>1</v>
      </c>
      <c r="AT826" s="55"/>
      <c r="AU826" s="55"/>
      <c r="AV826" s="55"/>
      <c r="AW826" s="9">
        <v>0</v>
      </c>
      <c r="AX826" s="421" t="s">
        <v>396</v>
      </c>
      <c r="AY826" s="55"/>
      <c r="AZ826" s="55">
        <v>1</v>
      </c>
      <c r="BA826" s="55"/>
      <c r="BB826" s="55"/>
      <c r="BC826" s="55"/>
      <c r="BD826" s="55">
        <v>1</v>
      </c>
      <c r="BE826" s="55"/>
      <c r="BF826" s="55"/>
      <c r="BG826" s="55"/>
      <c r="BH826" s="9">
        <v>0</v>
      </c>
      <c r="BI826" s="421" t="s">
        <v>396</v>
      </c>
      <c r="BJ826" s="490"/>
    </row>
    <row r="827" spans="1:62" s="16" customFormat="1" ht="4.5" hidden="1" customHeight="1">
      <c r="A827" s="517"/>
      <c r="B827" s="590" t="s">
        <v>1</v>
      </c>
      <c r="C827" s="121" t="s">
        <v>603</v>
      </c>
      <c r="D827" s="57" t="s">
        <v>395</v>
      </c>
      <c r="E827" s="421" t="s">
        <v>328</v>
      </c>
      <c r="F827" s="123" t="s">
        <v>687</v>
      </c>
      <c r="G827" s="55"/>
      <c r="H827" s="55"/>
      <c r="I827" s="9"/>
      <c r="J827" s="242"/>
      <c r="K827" s="55">
        <v>1</v>
      </c>
      <c r="L827" s="55"/>
      <c r="M827" s="55">
        <v>1</v>
      </c>
      <c r="N827" s="55"/>
      <c r="O827" s="55"/>
      <c r="P827" s="55"/>
      <c r="Q827" s="9">
        <v>0.45</v>
      </c>
      <c r="R827" s="242" t="s">
        <v>41</v>
      </c>
      <c r="S827" s="55"/>
      <c r="T827" s="55"/>
      <c r="U827" s="55"/>
      <c r="V827" s="55">
        <v>1</v>
      </c>
      <c r="W827" s="55"/>
      <c r="X827" s="55"/>
      <c r="Y827" s="55"/>
      <c r="Z827" s="9">
        <v>0.45</v>
      </c>
      <c r="AA827" s="242" t="s">
        <v>41</v>
      </c>
      <c r="AB827" s="242"/>
      <c r="AC827" s="55"/>
      <c r="AD827" s="446"/>
      <c r="AE827" s="55"/>
      <c r="AF827" s="55"/>
      <c r="AG827" s="202"/>
      <c r="AH827" s="55"/>
      <c r="AI827" s="55"/>
      <c r="AJ827" s="55"/>
      <c r="AK827" s="55">
        <v>1</v>
      </c>
      <c r="AL827" s="9">
        <v>1</v>
      </c>
      <c r="AM827" s="242" t="s">
        <v>668</v>
      </c>
      <c r="AN827" s="55"/>
      <c r="AO827" s="446"/>
      <c r="AP827" s="55"/>
      <c r="AQ827" s="55"/>
      <c r="AR827" s="202"/>
      <c r="AS827" s="55"/>
      <c r="AT827" s="55"/>
      <c r="AU827" s="55"/>
      <c r="AV827" s="55"/>
      <c r="AW827" s="9">
        <v>1</v>
      </c>
      <c r="AX827" s="242" t="s">
        <v>668</v>
      </c>
      <c r="AY827" s="55"/>
      <c r="AZ827" s="55"/>
      <c r="BA827" s="55"/>
      <c r="BB827" s="55"/>
      <c r="BC827" s="202"/>
      <c r="BD827" s="55"/>
      <c r="BE827" s="55"/>
      <c r="BF827" s="55"/>
      <c r="BG827" s="55"/>
      <c r="BH827" s="9">
        <v>1</v>
      </c>
      <c r="BI827" s="242" t="s">
        <v>668</v>
      </c>
      <c r="BJ827" s="497" t="s">
        <v>853</v>
      </c>
    </row>
    <row r="828" spans="1:62" s="16" customFormat="1" ht="4.5" hidden="1" customHeight="1">
      <c r="A828" s="517"/>
      <c r="B828" s="590" t="s">
        <v>1</v>
      </c>
      <c r="C828" s="121" t="s">
        <v>652</v>
      </c>
      <c r="D828" s="421" t="s">
        <v>327</v>
      </c>
      <c r="E828" s="421" t="s">
        <v>328</v>
      </c>
      <c r="F828" s="123" t="s">
        <v>687</v>
      </c>
      <c r="G828" s="55"/>
      <c r="H828" s="55"/>
      <c r="I828" s="9"/>
      <c r="J828" s="242"/>
      <c r="K828" s="202">
        <v>1</v>
      </c>
      <c r="L828" s="202"/>
      <c r="M828" s="202"/>
      <c r="N828" s="202">
        <v>1</v>
      </c>
      <c r="O828" s="202"/>
      <c r="P828" s="202"/>
      <c r="Q828" s="9">
        <v>1</v>
      </c>
      <c r="R828" s="242" t="s">
        <v>668</v>
      </c>
      <c r="S828" s="202"/>
      <c r="T828" s="202"/>
      <c r="U828" s="202"/>
      <c r="V828" s="202"/>
      <c r="W828" s="202"/>
      <c r="X828" s="202"/>
      <c r="Y828" s="202"/>
      <c r="Z828" s="9">
        <v>1</v>
      </c>
      <c r="AA828" s="242" t="s">
        <v>668</v>
      </c>
      <c r="AB828" s="242"/>
      <c r="AC828" s="55"/>
      <c r="AD828" s="202"/>
      <c r="AE828" s="202"/>
      <c r="AF828" s="202"/>
      <c r="AG828" s="202"/>
      <c r="AH828" s="202"/>
      <c r="AI828" s="202"/>
      <c r="AJ828" s="202"/>
      <c r="AK828" s="202"/>
      <c r="AL828" s="9">
        <v>1</v>
      </c>
      <c r="AM828" s="242" t="s">
        <v>668</v>
      </c>
      <c r="AN828" s="55"/>
      <c r="AO828" s="202"/>
      <c r="AP828" s="202"/>
      <c r="AQ828" s="202"/>
      <c r="AR828" s="202"/>
      <c r="AS828" s="202"/>
      <c r="AT828" s="202"/>
      <c r="AU828" s="202"/>
      <c r="AV828" s="202"/>
      <c r="AW828" s="9">
        <v>1</v>
      </c>
      <c r="AX828" s="242" t="s">
        <v>668</v>
      </c>
      <c r="AY828" s="55"/>
      <c r="AZ828" s="55"/>
      <c r="BA828" s="202"/>
      <c r="BB828" s="202"/>
      <c r="BC828" s="202"/>
      <c r="BD828" s="202"/>
      <c r="BE828" s="202"/>
      <c r="BF828" s="202"/>
      <c r="BG828" s="202"/>
      <c r="BH828" s="9">
        <v>1</v>
      </c>
      <c r="BI828" s="242" t="s">
        <v>668</v>
      </c>
      <c r="BJ828" s="490" t="s">
        <v>1135</v>
      </c>
    </row>
    <row r="829" spans="1:62" s="16" customFormat="1" ht="4.5" hidden="1" customHeight="1">
      <c r="A829" s="517"/>
      <c r="B829" s="590" t="s">
        <v>1</v>
      </c>
      <c r="C829" s="121" t="s">
        <v>614</v>
      </c>
      <c r="D829" s="57" t="s">
        <v>529</v>
      </c>
      <c r="E829" s="421" t="s">
        <v>328</v>
      </c>
      <c r="F829" s="123" t="s">
        <v>671</v>
      </c>
      <c r="G829" s="55"/>
      <c r="H829" s="55"/>
      <c r="I829" s="9"/>
      <c r="J829" s="242"/>
      <c r="K829" s="55">
        <v>1</v>
      </c>
      <c r="L829" s="55"/>
      <c r="M829" s="55"/>
      <c r="N829" s="55">
        <v>1</v>
      </c>
      <c r="O829" s="55"/>
      <c r="P829" s="55"/>
      <c r="Q829" s="9">
        <v>1</v>
      </c>
      <c r="R829" s="242" t="s">
        <v>668</v>
      </c>
      <c r="S829" s="55"/>
      <c r="T829" s="55"/>
      <c r="U829" s="55"/>
      <c r="V829" s="55"/>
      <c r="W829" s="55"/>
      <c r="X829" s="55"/>
      <c r="Y829" s="55"/>
      <c r="Z829" s="9">
        <v>1</v>
      </c>
      <c r="AA829" s="242" t="s">
        <v>668</v>
      </c>
      <c r="AB829" s="242"/>
      <c r="AC829" s="55"/>
      <c r="AD829" s="55"/>
      <c r="AE829" s="55"/>
      <c r="AF829" s="55"/>
      <c r="AG829" s="55"/>
      <c r="AH829" s="55"/>
      <c r="AI829" s="55"/>
      <c r="AJ829" s="55"/>
      <c r="AK829" s="55"/>
      <c r="AL829" s="9">
        <v>1</v>
      </c>
      <c r="AM829" s="242" t="s">
        <v>668</v>
      </c>
      <c r="AN829" s="55"/>
      <c r="AO829" s="55"/>
      <c r="AP829" s="55"/>
      <c r="AQ829" s="55"/>
      <c r="AR829" s="55"/>
      <c r="AS829" s="55"/>
      <c r="AT829" s="55"/>
      <c r="AU829" s="55"/>
      <c r="AV829" s="55"/>
      <c r="AW829" s="9">
        <v>1</v>
      </c>
      <c r="AX829" s="242" t="s">
        <v>668</v>
      </c>
      <c r="AY829" s="55"/>
      <c r="AZ829" s="55"/>
      <c r="BA829" s="55"/>
      <c r="BB829" s="55"/>
      <c r="BC829" s="55"/>
      <c r="BD829" s="55"/>
      <c r="BE829" s="55"/>
      <c r="BF829" s="55"/>
      <c r="BG829" s="55"/>
      <c r="BH829" s="9">
        <v>1</v>
      </c>
      <c r="BI829" s="242" t="s">
        <v>668</v>
      </c>
      <c r="BJ829" s="490"/>
    </row>
    <row r="830" spans="1:62" s="16" customFormat="1" ht="4.5" hidden="1" customHeight="1">
      <c r="A830" s="517"/>
      <c r="B830" s="590" t="s">
        <v>1</v>
      </c>
      <c r="C830" s="121" t="s">
        <v>615</v>
      </c>
      <c r="D830" s="57" t="s">
        <v>529</v>
      </c>
      <c r="E830" s="421" t="s">
        <v>328</v>
      </c>
      <c r="F830" s="123" t="s">
        <v>671</v>
      </c>
      <c r="G830" s="55"/>
      <c r="H830" s="55"/>
      <c r="I830" s="9"/>
      <c r="J830" s="242"/>
      <c r="K830" s="55">
        <v>1</v>
      </c>
      <c r="L830" s="55"/>
      <c r="M830" s="55"/>
      <c r="N830" s="55">
        <v>1</v>
      </c>
      <c r="O830" s="55"/>
      <c r="P830" s="55"/>
      <c r="Q830" s="9">
        <v>1</v>
      </c>
      <c r="R830" s="242" t="s">
        <v>668</v>
      </c>
      <c r="S830" s="55"/>
      <c r="T830" s="55"/>
      <c r="U830" s="55"/>
      <c r="V830" s="55"/>
      <c r="W830" s="55"/>
      <c r="X830" s="55"/>
      <c r="Y830" s="55"/>
      <c r="Z830" s="9">
        <v>1</v>
      </c>
      <c r="AA830" s="242" t="s">
        <v>668</v>
      </c>
      <c r="AB830" s="242"/>
      <c r="AC830" s="55"/>
      <c r="AD830" s="55"/>
      <c r="AE830" s="55"/>
      <c r="AF830" s="55"/>
      <c r="AG830" s="55"/>
      <c r="AH830" s="55"/>
      <c r="AI830" s="55"/>
      <c r="AJ830" s="55"/>
      <c r="AK830" s="55"/>
      <c r="AL830" s="9">
        <v>1</v>
      </c>
      <c r="AM830" s="242" t="s">
        <v>668</v>
      </c>
      <c r="AN830" s="55"/>
      <c r="AO830" s="55"/>
      <c r="AP830" s="55"/>
      <c r="AQ830" s="55"/>
      <c r="AR830" s="55"/>
      <c r="AS830" s="55"/>
      <c r="AT830" s="55"/>
      <c r="AU830" s="55"/>
      <c r="AV830" s="55"/>
      <c r="AW830" s="9">
        <v>1</v>
      </c>
      <c r="AX830" s="242" t="s">
        <v>668</v>
      </c>
      <c r="AY830" s="55"/>
      <c r="AZ830" s="55"/>
      <c r="BA830" s="55"/>
      <c r="BB830" s="55"/>
      <c r="BC830" s="55"/>
      <c r="BD830" s="55"/>
      <c r="BE830" s="55"/>
      <c r="BF830" s="55"/>
      <c r="BG830" s="55"/>
      <c r="BH830" s="9">
        <v>1</v>
      </c>
      <c r="BI830" s="242" t="s">
        <v>668</v>
      </c>
      <c r="BJ830" s="490" t="s">
        <v>700</v>
      </c>
    </row>
    <row r="831" spans="1:62" s="16" customFormat="1" ht="4.5" hidden="1" customHeight="1">
      <c r="A831" s="517"/>
      <c r="B831" s="590" t="s">
        <v>1</v>
      </c>
      <c r="C831" s="121" t="s">
        <v>616</v>
      </c>
      <c r="D831" s="57" t="s">
        <v>529</v>
      </c>
      <c r="E831" s="421" t="s">
        <v>328</v>
      </c>
      <c r="F831" s="123" t="s">
        <v>710</v>
      </c>
      <c r="G831" s="55"/>
      <c r="H831" s="55"/>
      <c r="I831" s="9"/>
      <c r="J831" s="242"/>
      <c r="K831" s="55">
        <v>1</v>
      </c>
      <c r="L831" s="55"/>
      <c r="M831" s="55"/>
      <c r="N831" s="55">
        <v>1</v>
      </c>
      <c r="O831" s="55"/>
      <c r="P831" s="55"/>
      <c r="Q831" s="9">
        <v>1</v>
      </c>
      <c r="R831" s="242" t="s">
        <v>668</v>
      </c>
      <c r="S831" s="55"/>
      <c r="T831" s="55"/>
      <c r="U831" s="55"/>
      <c r="V831" s="55"/>
      <c r="W831" s="55"/>
      <c r="X831" s="55"/>
      <c r="Y831" s="55"/>
      <c r="Z831" s="9">
        <v>1</v>
      </c>
      <c r="AA831" s="242" t="s">
        <v>668</v>
      </c>
      <c r="AB831" s="242"/>
      <c r="AC831" s="55"/>
      <c r="AD831" s="55"/>
      <c r="AE831" s="55"/>
      <c r="AF831" s="55"/>
      <c r="AG831" s="55"/>
      <c r="AH831" s="55"/>
      <c r="AI831" s="55"/>
      <c r="AJ831" s="55"/>
      <c r="AK831" s="55"/>
      <c r="AL831" s="9">
        <v>1</v>
      </c>
      <c r="AM831" s="242" t="s">
        <v>668</v>
      </c>
      <c r="AN831" s="55"/>
      <c r="AO831" s="55"/>
      <c r="AP831" s="55"/>
      <c r="AQ831" s="55"/>
      <c r="AR831" s="55"/>
      <c r="AS831" s="55"/>
      <c r="AT831" s="55"/>
      <c r="AU831" s="55"/>
      <c r="AV831" s="55"/>
      <c r="AW831" s="9">
        <v>1</v>
      </c>
      <c r="AX831" s="242" t="s">
        <v>668</v>
      </c>
      <c r="AY831" s="55"/>
      <c r="AZ831" s="55"/>
      <c r="BA831" s="55"/>
      <c r="BB831" s="55"/>
      <c r="BC831" s="55"/>
      <c r="BD831" s="55"/>
      <c r="BE831" s="55"/>
      <c r="BF831" s="55"/>
      <c r="BG831" s="55"/>
      <c r="BH831" s="9">
        <v>1</v>
      </c>
      <c r="BI831" s="242" t="s">
        <v>668</v>
      </c>
      <c r="BJ831" s="490"/>
    </row>
    <row r="832" spans="1:62" s="16" customFormat="1" ht="4.5" hidden="1" customHeight="1">
      <c r="A832" s="517"/>
      <c r="B832" s="590" t="s">
        <v>1</v>
      </c>
      <c r="C832" s="121" t="s">
        <v>617</v>
      </c>
      <c r="D832" s="57" t="s">
        <v>529</v>
      </c>
      <c r="E832" s="421" t="s">
        <v>328</v>
      </c>
      <c r="F832" s="123" t="s">
        <v>671</v>
      </c>
      <c r="G832" s="55"/>
      <c r="H832" s="55"/>
      <c r="I832" s="9"/>
      <c r="J832" s="242"/>
      <c r="K832" s="55">
        <v>1</v>
      </c>
      <c r="L832" s="55"/>
      <c r="M832" s="55"/>
      <c r="N832" s="55">
        <v>1</v>
      </c>
      <c r="O832" s="55"/>
      <c r="P832" s="55"/>
      <c r="Q832" s="9">
        <v>1</v>
      </c>
      <c r="R832" s="242" t="s">
        <v>668</v>
      </c>
      <c r="S832" s="55"/>
      <c r="T832" s="55"/>
      <c r="U832" s="55"/>
      <c r="V832" s="55"/>
      <c r="W832" s="55"/>
      <c r="X832" s="55"/>
      <c r="Y832" s="55"/>
      <c r="Z832" s="9">
        <v>1</v>
      </c>
      <c r="AA832" s="242" t="s">
        <v>668</v>
      </c>
      <c r="AB832" s="242"/>
      <c r="AC832" s="55"/>
      <c r="AD832" s="55"/>
      <c r="AE832" s="55"/>
      <c r="AF832" s="55"/>
      <c r="AG832" s="55"/>
      <c r="AH832" s="55"/>
      <c r="AI832" s="55"/>
      <c r="AJ832" s="55"/>
      <c r="AK832" s="55"/>
      <c r="AL832" s="9">
        <v>1</v>
      </c>
      <c r="AM832" s="242" t="s">
        <v>668</v>
      </c>
      <c r="AN832" s="55"/>
      <c r="AO832" s="55"/>
      <c r="AP832" s="55"/>
      <c r="AQ832" s="55"/>
      <c r="AR832" s="55"/>
      <c r="AS832" s="55"/>
      <c r="AT832" s="55"/>
      <c r="AU832" s="55"/>
      <c r="AV832" s="55"/>
      <c r="AW832" s="9">
        <v>1</v>
      </c>
      <c r="AX832" s="242" t="s">
        <v>668</v>
      </c>
      <c r="AY832" s="55"/>
      <c r="AZ832" s="55"/>
      <c r="BA832" s="55"/>
      <c r="BB832" s="55"/>
      <c r="BC832" s="55"/>
      <c r="BD832" s="55"/>
      <c r="BE832" s="55"/>
      <c r="BF832" s="55"/>
      <c r="BG832" s="55"/>
      <c r="BH832" s="9">
        <v>1</v>
      </c>
      <c r="BI832" s="242" t="s">
        <v>668</v>
      </c>
      <c r="BJ832" s="490"/>
    </row>
    <row r="833" spans="1:62" s="16" customFormat="1" ht="4.5" hidden="1" customHeight="1">
      <c r="A833" s="517"/>
      <c r="B833" s="590" t="s">
        <v>1</v>
      </c>
      <c r="C833" s="121" t="s">
        <v>618</v>
      </c>
      <c r="D833" s="57" t="s">
        <v>529</v>
      </c>
      <c r="E833" s="421" t="s">
        <v>328</v>
      </c>
      <c r="F833" s="123" t="s">
        <v>671</v>
      </c>
      <c r="G833" s="55"/>
      <c r="H833" s="55"/>
      <c r="I833" s="9"/>
      <c r="J833" s="242"/>
      <c r="K833" s="55">
        <v>1</v>
      </c>
      <c r="L833" s="55"/>
      <c r="M833" s="55"/>
      <c r="N833" s="55">
        <v>1</v>
      </c>
      <c r="O833" s="55"/>
      <c r="P833" s="55"/>
      <c r="Q833" s="9">
        <v>1</v>
      </c>
      <c r="R833" s="242" t="s">
        <v>668</v>
      </c>
      <c r="S833" s="55"/>
      <c r="T833" s="55"/>
      <c r="U833" s="55"/>
      <c r="V833" s="55"/>
      <c r="W833" s="55"/>
      <c r="X833" s="55"/>
      <c r="Y833" s="55"/>
      <c r="Z833" s="9">
        <v>1</v>
      </c>
      <c r="AA833" s="242" t="s">
        <v>668</v>
      </c>
      <c r="AB833" s="242"/>
      <c r="AC833" s="55"/>
      <c r="AD833" s="55"/>
      <c r="AE833" s="55"/>
      <c r="AF833" s="55"/>
      <c r="AG833" s="55"/>
      <c r="AH833" s="55"/>
      <c r="AI833" s="55"/>
      <c r="AJ833" s="55"/>
      <c r="AK833" s="55"/>
      <c r="AL833" s="9">
        <v>1</v>
      </c>
      <c r="AM833" s="242" t="s">
        <v>668</v>
      </c>
      <c r="AN833" s="55"/>
      <c r="AO833" s="55"/>
      <c r="AP833" s="55"/>
      <c r="AQ833" s="55"/>
      <c r="AR833" s="55"/>
      <c r="AS833" s="55"/>
      <c r="AT833" s="55"/>
      <c r="AU833" s="55"/>
      <c r="AV833" s="55"/>
      <c r="AW833" s="9">
        <v>1</v>
      </c>
      <c r="AX833" s="242" t="s">
        <v>668</v>
      </c>
      <c r="AY833" s="55"/>
      <c r="AZ833" s="55"/>
      <c r="BA833" s="55"/>
      <c r="BB833" s="55"/>
      <c r="BC833" s="55"/>
      <c r="BD833" s="55"/>
      <c r="BE833" s="55"/>
      <c r="BF833" s="55"/>
      <c r="BG833" s="55"/>
      <c r="BH833" s="9">
        <v>1</v>
      </c>
      <c r="BI833" s="242" t="s">
        <v>668</v>
      </c>
      <c r="BJ833" s="490"/>
    </row>
    <row r="834" spans="1:62" s="16" customFormat="1" ht="4.5" hidden="1" customHeight="1">
      <c r="A834" s="517"/>
      <c r="B834" s="590" t="s">
        <v>1</v>
      </c>
      <c r="C834" s="121" t="s">
        <v>619</v>
      </c>
      <c r="D834" s="57" t="s">
        <v>529</v>
      </c>
      <c r="E834" s="421" t="s">
        <v>328</v>
      </c>
      <c r="F834" s="123" t="s">
        <v>671</v>
      </c>
      <c r="G834" s="55"/>
      <c r="H834" s="55"/>
      <c r="I834" s="9"/>
      <c r="J834" s="242"/>
      <c r="K834" s="55">
        <v>1</v>
      </c>
      <c r="L834" s="55"/>
      <c r="M834" s="55"/>
      <c r="N834" s="55">
        <v>1</v>
      </c>
      <c r="O834" s="55"/>
      <c r="P834" s="55"/>
      <c r="Q834" s="9">
        <v>1</v>
      </c>
      <c r="R834" s="242" t="s">
        <v>668</v>
      </c>
      <c r="S834" s="55"/>
      <c r="T834" s="55"/>
      <c r="U834" s="55"/>
      <c r="V834" s="55"/>
      <c r="W834" s="55"/>
      <c r="X834" s="55"/>
      <c r="Y834" s="55"/>
      <c r="Z834" s="9">
        <v>1</v>
      </c>
      <c r="AA834" s="242" t="s">
        <v>668</v>
      </c>
      <c r="AB834" s="242"/>
      <c r="AC834" s="55"/>
      <c r="AD834" s="55"/>
      <c r="AE834" s="55"/>
      <c r="AF834" s="55"/>
      <c r="AG834" s="55"/>
      <c r="AH834" s="55"/>
      <c r="AI834" s="55"/>
      <c r="AJ834" s="55"/>
      <c r="AK834" s="55"/>
      <c r="AL834" s="9">
        <v>1</v>
      </c>
      <c r="AM834" s="242" t="s">
        <v>668</v>
      </c>
      <c r="AN834" s="55"/>
      <c r="AO834" s="55"/>
      <c r="AP834" s="55"/>
      <c r="AQ834" s="55"/>
      <c r="AR834" s="55"/>
      <c r="AS834" s="55"/>
      <c r="AT834" s="55"/>
      <c r="AU834" s="55"/>
      <c r="AV834" s="55"/>
      <c r="AW834" s="9">
        <v>1</v>
      </c>
      <c r="AX834" s="242" t="s">
        <v>668</v>
      </c>
      <c r="AY834" s="55"/>
      <c r="AZ834" s="55"/>
      <c r="BA834" s="55"/>
      <c r="BB834" s="55"/>
      <c r="BC834" s="55"/>
      <c r="BD834" s="55"/>
      <c r="BE834" s="55"/>
      <c r="BF834" s="55"/>
      <c r="BG834" s="55"/>
      <c r="BH834" s="9">
        <v>1</v>
      </c>
      <c r="BI834" s="242" t="s">
        <v>668</v>
      </c>
      <c r="BJ834" s="490"/>
    </row>
    <row r="835" spans="1:62" s="16" customFormat="1" ht="4.5" hidden="1" customHeight="1">
      <c r="A835" s="517"/>
      <c r="B835" s="590" t="s">
        <v>1</v>
      </c>
      <c r="C835" s="121" t="s">
        <v>620</v>
      </c>
      <c r="D835" s="57" t="s">
        <v>529</v>
      </c>
      <c r="E835" s="421" t="s">
        <v>328</v>
      </c>
      <c r="F835" s="123" t="s">
        <v>671</v>
      </c>
      <c r="G835" s="55"/>
      <c r="H835" s="55"/>
      <c r="I835" s="9"/>
      <c r="J835" s="242"/>
      <c r="K835" s="55">
        <v>1</v>
      </c>
      <c r="L835" s="55"/>
      <c r="M835" s="55"/>
      <c r="N835" s="55">
        <v>1</v>
      </c>
      <c r="O835" s="55"/>
      <c r="P835" s="55"/>
      <c r="Q835" s="9">
        <v>1</v>
      </c>
      <c r="R835" s="242" t="s">
        <v>668</v>
      </c>
      <c r="S835" s="55"/>
      <c r="T835" s="55"/>
      <c r="U835" s="55"/>
      <c r="V835" s="55"/>
      <c r="W835" s="55"/>
      <c r="X835" s="55"/>
      <c r="Y835" s="55"/>
      <c r="Z835" s="9">
        <v>1</v>
      </c>
      <c r="AA835" s="242" t="s">
        <v>668</v>
      </c>
      <c r="AB835" s="242"/>
      <c r="AC835" s="55"/>
      <c r="AD835" s="55"/>
      <c r="AE835" s="55"/>
      <c r="AF835" s="55"/>
      <c r="AG835" s="55"/>
      <c r="AH835" s="55"/>
      <c r="AI835" s="55"/>
      <c r="AJ835" s="55"/>
      <c r="AK835" s="55"/>
      <c r="AL835" s="9">
        <v>1</v>
      </c>
      <c r="AM835" s="242" t="s">
        <v>668</v>
      </c>
      <c r="AN835" s="55"/>
      <c r="AO835" s="55"/>
      <c r="AP835" s="55"/>
      <c r="AQ835" s="55"/>
      <c r="AR835" s="55"/>
      <c r="AS835" s="55"/>
      <c r="AT835" s="55"/>
      <c r="AU835" s="55"/>
      <c r="AV835" s="55"/>
      <c r="AW835" s="9">
        <v>1</v>
      </c>
      <c r="AX835" s="242" t="s">
        <v>668</v>
      </c>
      <c r="AY835" s="55"/>
      <c r="AZ835" s="55"/>
      <c r="BA835" s="55"/>
      <c r="BB835" s="55"/>
      <c r="BC835" s="55"/>
      <c r="BD835" s="55"/>
      <c r="BE835" s="55"/>
      <c r="BF835" s="55"/>
      <c r="BG835" s="55"/>
      <c r="BH835" s="9">
        <v>1</v>
      </c>
      <c r="BI835" s="242" t="s">
        <v>668</v>
      </c>
      <c r="BJ835" s="490"/>
    </row>
    <row r="836" spans="1:62" s="16" customFormat="1" ht="4.5" hidden="1" customHeight="1">
      <c r="A836" s="517"/>
      <c r="B836" s="590" t="s">
        <v>1</v>
      </c>
      <c r="C836" s="121" t="s">
        <v>621</v>
      </c>
      <c r="D836" s="57" t="s">
        <v>529</v>
      </c>
      <c r="E836" s="421" t="s">
        <v>328</v>
      </c>
      <c r="F836" s="123" t="s">
        <v>671</v>
      </c>
      <c r="G836" s="55"/>
      <c r="H836" s="55"/>
      <c r="I836" s="9"/>
      <c r="J836" s="242"/>
      <c r="K836" s="55">
        <v>1</v>
      </c>
      <c r="L836" s="55"/>
      <c r="M836" s="55"/>
      <c r="N836" s="55">
        <v>1</v>
      </c>
      <c r="O836" s="55"/>
      <c r="P836" s="55"/>
      <c r="Q836" s="9">
        <v>1</v>
      </c>
      <c r="R836" s="242" t="s">
        <v>668</v>
      </c>
      <c r="S836" s="55"/>
      <c r="T836" s="55"/>
      <c r="U836" s="55"/>
      <c r="V836" s="55"/>
      <c r="W836" s="55"/>
      <c r="X836" s="55"/>
      <c r="Y836" s="55"/>
      <c r="Z836" s="9">
        <v>1</v>
      </c>
      <c r="AA836" s="242" t="s">
        <v>668</v>
      </c>
      <c r="AB836" s="242"/>
      <c r="AC836" s="55"/>
      <c r="AD836" s="55"/>
      <c r="AE836" s="55"/>
      <c r="AF836" s="55"/>
      <c r="AG836" s="55"/>
      <c r="AH836" s="55"/>
      <c r="AI836" s="55"/>
      <c r="AJ836" s="55"/>
      <c r="AK836" s="55"/>
      <c r="AL836" s="9">
        <v>1</v>
      </c>
      <c r="AM836" s="242" t="s">
        <v>668</v>
      </c>
      <c r="AN836" s="55"/>
      <c r="AO836" s="55"/>
      <c r="AP836" s="55"/>
      <c r="AQ836" s="55"/>
      <c r="AR836" s="55"/>
      <c r="AS836" s="55"/>
      <c r="AT836" s="55"/>
      <c r="AU836" s="55"/>
      <c r="AV836" s="55"/>
      <c r="AW836" s="9">
        <v>1</v>
      </c>
      <c r="AX836" s="242" t="s">
        <v>668</v>
      </c>
      <c r="AY836" s="55"/>
      <c r="AZ836" s="55"/>
      <c r="BA836" s="55"/>
      <c r="BB836" s="55"/>
      <c r="BC836" s="55"/>
      <c r="BD836" s="55"/>
      <c r="BE836" s="55"/>
      <c r="BF836" s="55"/>
      <c r="BG836" s="55"/>
      <c r="BH836" s="9">
        <v>1</v>
      </c>
      <c r="BI836" s="242" t="s">
        <v>668</v>
      </c>
      <c r="BJ836" s="490"/>
    </row>
    <row r="837" spans="1:62" s="16" customFormat="1" ht="4.5" hidden="1" customHeight="1">
      <c r="A837" s="517"/>
      <c r="B837" s="590" t="s">
        <v>1</v>
      </c>
      <c r="C837" s="121" t="s">
        <v>622</v>
      </c>
      <c r="D837" s="57" t="s">
        <v>529</v>
      </c>
      <c r="E837" s="421" t="s">
        <v>328</v>
      </c>
      <c r="F837" s="123" t="s">
        <v>671</v>
      </c>
      <c r="G837" s="55"/>
      <c r="H837" s="55"/>
      <c r="I837" s="9"/>
      <c r="J837" s="242"/>
      <c r="K837" s="55">
        <v>1</v>
      </c>
      <c r="L837" s="55"/>
      <c r="M837" s="55"/>
      <c r="N837" s="55">
        <v>1</v>
      </c>
      <c r="O837" s="55"/>
      <c r="P837" s="55"/>
      <c r="Q837" s="9">
        <v>1</v>
      </c>
      <c r="R837" s="242" t="s">
        <v>668</v>
      </c>
      <c r="S837" s="55"/>
      <c r="T837" s="55"/>
      <c r="U837" s="55"/>
      <c r="V837" s="55"/>
      <c r="W837" s="55"/>
      <c r="X837" s="55"/>
      <c r="Y837" s="55"/>
      <c r="Z837" s="9">
        <v>1</v>
      </c>
      <c r="AA837" s="242" t="s">
        <v>668</v>
      </c>
      <c r="AB837" s="242"/>
      <c r="AC837" s="55"/>
      <c r="AD837" s="55"/>
      <c r="AE837" s="55"/>
      <c r="AF837" s="55"/>
      <c r="AG837" s="55"/>
      <c r="AH837" s="55"/>
      <c r="AI837" s="55"/>
      <c r="AJ837" s="55"/>
      <c r="AK837" s="55"/>
      <c r="AL837" s="9">
        <v>1</v>
      </c>
      <c r="AM837" s="242" t="s">
        <v>668</v>
      </c>
      <c r="AN837" s="55"/>
      <c r="AO837" s="55"/>
      <c r="AP837" s="55"/>
      <c r="AQ837" s="55"/>
      <c r="AR837" s="55"/>
      <c r="AS837" s="55"/>
      <c r="AT837" s="55"/>
      <c r="AU837" s="55"/>
      <c r="AV837" s="55"/>
      <c r="AW837" s="9">
        <v>1</v>
      </c>
      <c r="AX837" s="242" t="s">
        <v>668</v>
      </c>
      <c r="AY837" s="55"/>
      <c r="AZ837" s="55"/>
      <c r="BA837" s="55"/>
      <c r="BB837" s="55"/>
      <c r="BC837" s="55"/>
      <c r="BD837" s="55"/>
      <c r="BE837" s="55"/>
      <c r="BF837" s="55"/>
      <c r="BG837" s="55"/>
      <c r="BH837" s="9">
        <v>1</v>
      </c>
      <c r="BI837" s="242" t="s">
        <v>668</v>
      </c>
      <c r="BJ837" s="490"/>
    </row>
    <row r="838" spans="1:62" s="16" customFormat="1" ht="4.5" hidden="1" customHeight="1">
      <c r="A838" s="517"/>
      <c r="B838" s="590" t="s">
        <v>1</v>
      </c>
      <c r="C838" s="121" t="s">
        <v>623</v>
      </c>
      <c r="D838" s="57" t="s">
        <v>529</v>
      </c>
      <c r="E838" s="421" t="s">
        <v>328</v>
      </c>
      <c r="F838" s="123" t="s">
        <v>671</v>
      </c>
      <c r="G838" s="55"/>
      <c r="H838" s="55"/>
      <c r="I838" s="9"/>
      <c r="J838" s="242"/>
      <c r="K838" s="55">
        <v>1</v>
      </c>
      <c r="L838" s="55"/>
      <c r="M838" s="55"/>
      <c r="N838" s="55">
        <v>1</v>
      </c>
      <c r="O838" s="55"/>
      <c r="P838" s="55"/>
      <c r="Q838" s="9">
        <v>1</v>
      </c>
      <c r="R838" s="242" t="s">
        <v>668</v>
      </c>
      <c r="S838" s="55"/>
      <c r="T838" s="55"/>
      <c r="U838" s="55"/>
      <c r="V838" s="55"/>
      <c r="W838" s="55"/>
      <c r="X838" s="55"/>
      <c r="Y838" s="55"/>
      <c r="Z838" s="9">
        <v>1</v>
      </c>
      <c r="AA838" s="242" t="s">
        <v>668</v>
      </c>
      <c r="AB838" s="242"/>
      <c r="AC838" s="55"/>
      <c r="AD838" s="55"/>
      <c r="AE838" s="55"/>
      <c r="AF838" s="55"/>
      <c r="AG838" s="55"/>
      <c r="AH838" s="55"/>
      <c r="AI838" s="55"/>
      <c r="AJ838" s="55"/>
      <c r="AK838" s="55"/>
      <c r="AL838" s="9">
        <v>1</v>
      </c>
      <c r="AM838" s="242" t="s">
        <v>668</v>
      </c>
      <c r="AN838" s="55"/>
      <c r="AO838" s="55"/>
      <c r="AP838" s="55"/>
      <c r="AQ838" s="55"/>
      <c r="AR838" s="55"/>
      <c r="AS838" s="55"/>
      <c r="AT838" s="55"/>
      <c r="AU838" s="55"/>
      <c r="AV838" s="55"/>
      <c r="AW838" s="9">
        <v>1</v>
      </c>
      <c r="AX838" s="242" t="s">
        <v>668</v>
      </c>
      <c r="AY838" s="55"/>
      <c r="AZ838" s="55"/>
      <c r="BA838" s="55"/>
      <c r="BB838" s="55"/>
      <c r="BC838" s="55"/>
      <c r="BD838" s="55"/>
      <c r="BE838" s="55"/>
      <c r="BF838" s="55"/>
      <c r="BG838" s="55"/>
      <c r="BH838" s="9">
        <v>1</v>
      </c>
      <c r="BI838" s="242" t="s">
        <v>668</v>
      </c>
      <c r="BJ838" s="490"/>
    </row>
    <row r="839" spans="1:62" s="16" customFormat="1" ht="4.5" hidden="1" customHeight="1">
      <c r="A839" s="517"/>
      <c r="B839" s="590" t="s">
        <v>1</v>
      </c>
      <c r="C839" s="121" t="s">
        <v>624</v>
      </c>
      <c r="D839" s="57" t="s">
        <v>529</v>
      </c>
      <c r="E839" s="421" t="s">
        <v>328</v>
      </c>
      <c r="F839" s="123" t="s">
        <v>671</v>
      </c>
      <c r="G839" s="55"/>
      <c r="H839" s="55"/>
      <c r="I839" s="9"/>
      <c r="J839" s="242"/>
      <c r="K839" s="55">
        <v>1</v>
      </c>
      <c r="L839" s="55"/>
      <c r="M839" s="55"/>
      <c r="N839" s="55">
        <v>1</v>
      </c>
      <c r="O839" s="55"/>
      <c r="P839" s="55"/>
      <c r="Q839" s="9">
        <v>1</v>
      </c>
      <c r="R839" s="242" t="s">
        <v>668</v>
      </c>
      <c r="S839" s="55"/>
      <c r="T839" s="55"/>
      <c r="U839" s="55"/>
      <c r="V839" s="55"/>
      <c r="W839" s="55"/>
      <c r="X839" s="55"/>
      <c r="Y839" s="55"/>
      <c r="Z839" s="9">
        <v>1</v>
      </c>
      <c r="AA839" s="242" t="s">
        <v>668</v>
      </c>
      <c r="AB839" s="242"/>
      <c r="AC839" s="55"/>
      <c r="AD839" s="55"/>
      <c r="AE839" s="55"/>
      <c r="AF839" s="55"/>
      <c r="AG839" s="55"/>
      <c r="AH839" s="55"/>
      <c r="AI839" s="55"/>
      <c r="AJ839" s="55"/>
      <c r="AK839" s="55"/>
      <c r="AL839" s="9">
        <v>1</v>
      </c>
      <c r="AM839" s="242" t="s">
        <v>668</v>
      </c>
      <c r="AN839" s="55"/>
      <c r="AO839" s="55"/>
      <c r="AP839" s="55"/>
      <c r="AQ839" s="55"/>
      <c r="AR839" s="55"/>
      <c r="AS839" s="55"/>
      <c r="AT839" s="55"/>
      <c r="AU839" s="55"/>
      <c r="AV839" s="55"/>
      <c r="AW839" s="9">
        <v>1</v>
      </c>
      <c r="AX839" s="242" t="s">
        <v>668</v>
      </c>
      <c r="AY839" s="55"/>
      <c r="AZ839" s="55"/>
      <c r="BA839" s="55"/>
      <c r="BB839" s="55"/>
      <c r="BC839" s="55"/>
      <c r="BD839" s="55"/>
      <c r="BE839" s="55"/>
      <c r="BF839" s="55"/>
      <c r="BG839" s="55"/>
      <c r="BH839" s="9">
        <v>1</v>
      </c>
      <c r="BI839" s="242" t="s">
        <v>668</v>
      </c>
      <c r="BJ839" s="490"/>
    </row>
    <row r="840" spans="1:62" s="16" customFormat="1" ht="4.5" hidden="1" customHeight="1">
      <c r="A840" s="517"/>
      <c r="B840" s="590" t="s">
        <v>1</v>
      </c>
      <c r="C840" s="121" t="s">
        <v>625</v>
      </c>
      <c r="D840" s="57" t="s">
        <v>529</v>
      </c>
      <c r="E840" s="421" t="s">
        <v>328</v>
      </c>
      <c r="F840" s="123" t="s">
        <v>671</v>
      </c>
      <c r="G840" s="55"/>
      <c r="H840" s="55"/>
      <c r="I840" s="9"/>
      <c r="J840" s="242"/>
      <c r="K840" s="55">
        <v>1</v>
      </c>
      <c r="L840" s="55"/>
      <c r="M840" s="55"/>
      <c r="N840" s="55">
        <v>1</v>
      </c>
      <c r="O840" s="55"/>
      <c r="P840" s="55"/>
      <c r="Q840" s="9">
        <v>1</v>
      </c>
      <c r="R840" s="242" t="s">
        <v>668</v>
      </c>
      <c r="S840" s="55"/>
      <c r="T840" s="55"/>
      <c r="U840" s="55"/>
      <c r="V840" s="55"/>
      <c r="W840" s="55"/>
      <c r="X840" s="55"/>
      <c r="Y840" s="55"/>
      <c r="Z840" s="9">
        <v>1</v>
      </c>
      <c r="AA840" s="242" t="s">
        <v>668</v>
      </c>
      <c r="AB840" s="242"/>
      <c r="AC840" s="55"/>
      <c r="AD840" s="55"/>
      <c r="AE840" s="55"/>
      <c r="AF840" s="55"/>
      <c r="AG840" s="55"/>
      <c r="AH840" s="55"/>
      <c r="AI840" s="55"/>
      <c r="AJ840" s="55"/>
      <c r="AK840" s="55"/>
      <c r="AL840" s="9">
        <v>1</v>
      </c>
      <c r="AM840" s="242" t="s">
        <v>668</v>
      </c>
      <c r="AN840" s="55"/>
      <c r="AO840" s="55"/>
      <c r="AP840" s="55"/>
      <c r="AQ840" s="55"/>
      <c r="AR840" s="55"/>
      <c r="AS840" s="55"/>
      <c r="AT840" s="55"/>
      <c r="AU840" s="55"/>
      <c r="AV840" s="55"/>
      <c r="AW840" s="9">
        <v>1</v>
      </c>
      <c r="AX840" s="242" t="s">
        <v>668</v>
      </c>
      <c r="AY840" s="55"/>
      <c r="AZ840" s="55"/>
      <c r="BA840" s="55"/>
      <c r="BB840" s="55"/>
      <c r="BC840" s="55"/>
      <c r="BD840" s="55"/>
      <c r="BE840" s="55"/>
      <c r="BF840" s="55"/>
      <c r="BG840" s="55"/>
      <c r="BH840" s="9">
        <v>1</v>
      </c>
      <c r="BI840" s="242" t="s">
        <v>668</v>
      </c>
      <c r="BJ840" s="490"/>
    </row>
    <row r="841" spans="1:62" s="16" customFormat="1" ht="4.5" hidden="1" customHeight="1">
      <c r="A841" s="517"/>
      <c r="B841" s="590" t="s">
        <v>1</v>
      </c>
      <c r="C841" s="121" t="s">
        <v>626</v>
      </c>
      <c r="D841" s="57" t="s">
        <v>395</v>
      </c>
      <c r="E841" s="421" t="s">
        <v>328</v>
      </c>
      <c r="F841" s="123" t="s">
        <v>671</v>
      </c>
      <c r="G841" s="55"/>
      <c r="H841" s="55"/>
      <c r="I841" s="9"/>
      <c r="J841" s="242"/>
      <c r="K841" s="55">
        <v>1</v>
      </c>
      <c r="L841" s="55"/>
      <c r="M841" s="55"/>
      <c r="N841" s="55">
        <v>1</v>
      </c>
      <c r="O841" s="55"/>
      <c r="P841" s="55"/>
      <c r="Q841" s="9">
        <v>1</v>
      </c>
      <c r="R841" s="242" t="s">
        <v>668</v>
      </c>
      <c r="S841" s="55"/>
      <c r="T841" s="55"/>
      <c r="U841" s="55"/>
      <c r="V841" s="55"/>
      <c r="W841" s="55"/>
      <c r="X841" s="55"/>
      <c r="Y841" s="55"/>
      <c r="Z841" s="9">
        <v>1</v>
      </c>
      <c r="AA841" s="242" t="s">
        <v>668</v>
      </c>
      <c r="AB841" s="242"/>
      <c r="AC841" s="55"/>
      <c r="AD841" s="55"/>
      <c r="AE841" s="55"/>
      <c r="AF841" s="55"/>
      <c r="AG841" s="55"/>
      <c r="AH841" s="55"/>
      <c r="AI841" s="55"/>
      <c r="AJ841" s="55"/>
      <c r="AK841" s="55"/>
      <c r="AL841" s="9">
        <v>1</v>
      </c>
      <c r="AM841" s="242" t="s">
        <v>668</v>
      </c>
      <c r="AN841" s="55"/>
      <c r="AO841" s="55"/>
      <c r="AP841" s="55"/>
      <c r="AQ841" s="55"/>
      <c r="AR841" s="55"/>
      <c r="AS841" s="55"/>
      <c r="AT841" s="55"/>
      <c r="AU841" s="55"/>
      <c r="AV841" s="55"/>
      <c r="AW841" s="9">
        <v>1</v>
      </c>
      <c r="AX841" s="242" t="s">
        <v>668</v>
      </c>
      <c r="AY841" s="55"/>
      <c r="AZ841" s="55"/>
      <c r="BA841" s="55"/>
      <c r="BB841" s="55"/>
      <c r="BC841" s="55"/>
      <c r="BD841" s="55"/>
      <c r="BE841" s="55"/>
      <c r="BF841" s="55"/>
      <c r="BG841" s="55"/>
      <c r="BH841" s="9">
        <v>1</v>
      </c>
      <c r="BI841" s="242" t="s">
        <v>668</v>
      </c>
      <c r="BJ841" s="497" t="s">
        <v>724</v>
      </c>
    </row>
    <row r="842" spans="1:62" s="16" customFormat="1" ht="4.5" hidden="1" customHeight="1">
      <c r="A842" s="517"/>
      <c r="B842" s="590" t="s">
        <v>1</v>
      </c>
      <c r="C842" s="121" t="s">
        <v>627</v>
      </c>
      <c r="D842" s="57" t="s">
        <v>395</v>
      </c>
      <c r="E842" s="421" t="s">
        <v>328</v>
      </c>
      <c r="F842" s="123" t="s">
        <v>671</v>
      </c>
      <c r="G842" s="55"/>
      <c r="H842" s="55"/>
      <c r="I842" s="9"/>
      <c r="J842" s="242"/>
      <c r="K842" s="55">
        <v>1</v>
      </c>
      <c r="L842" s="55"/>
      <c r="M842" s="55"/>
      <c r="N842" s="55">
        <v>1</v>
      </c>
      <c r="O842" s="55"/>
      <c r="P842" s="55"/>
      <c r="Q842" s="9">
        <v>1</v>
      </c>
      <c r="R842" s="242" t="s">
        <v>668</v>
      </c>
      <c r="S842" s="55"/>
      <c r="T842" s="55"/>
      <c r="U842" s="55"/>
      <c r="V842" s="55"/>
      <c r="W842" s="55"/>
      <c r="X842" s="55"/>
      <c r="Y842" s="55"/>
      <c r="Z842" s="9">
        <v>1</v>
      </c>
      <c r="AA842" s="242" t="s">
        <v>668</v>
      </c>
      <c r="AB842" s="242"/>
      <c r="AC842" s="55"/>
      <c r="AD842" s="55"/>
      <c r="AE842" s="55"/>
      <c r="AF842" s="55"/>
      <c r="AG842" s="55"/>
      <c r="AH842" s="55"/>
      <c r="AI842" s="55"/>
      <c r="AJ842" s="55"/>
      <c r="AK842" s="55"/>
      <c r="AL842" s="9">
        <v>1</v>
      </c>
      <c r="AM842" s="242" t="s">
        <v>668</v>
      </c>
      <c r="AN842" s="55"/>
      <c r="AO842" s="55"/>
      <c r="AP842" s="55"/>
      <c r="AQ842" s="55"/>
      <c r="AR842" s="55"/>
      <c r="AS842" s="55"/>
      <c r="AT842" s="55"/>
      <c r="AU842" s="55"/>
      <c r="AV842" s="55"/>
      <c r="AW842" s="9">
        <v>1</v>
      </c>
      <c r="AX842" s="242" t="s">
        <v>668</v>
      </c>
      <c r="AY842" s="55"/>
      <c r="AZ842" s="55"/>
      <c r="BA842" s="55"/>
      <c r="BB842" s="55"/>
      <c r="BC842" s="55"/>
      <c r="BD842" s="55"/>
      <c r="BE842" s="55"/>
      <c r="BF842" s="55"/>
      <c r="BG842" s="55"/>
      <c r="BH842" s="9">
        <v>1</v>
      </c>
      <c r="BI842" s="242" t="s">
        <v>668</v>
      </c>
      <c r="BJ842" s="490"/>
    </row>
    <row r="843" spans="1:62" s="16" customFormat="1" ht="4.5" hidden="1" customHeight="1">
      <c r="A843" s="517"/>
      <c r="B843" s="590" t="s">
        <v>1</v>
      </c>
      <c r="C843" s="121" t="s">
        <v>628</v>
      </c>
      <c r="D843" s="421" t="s">
        <v>604</v>
      </c>
      <c r="E843" s="421" t="s">
        <v>328</v>
      </c>
      <c r="F843" s="123" t="s">
        <v>671</v>
      </c>
      <c r="G843" s="55"/>
      <c r="H843" s="55"/>
      <c r="I843" s="9"/>
      <c r="J843" s="242"/>
      <c r="K843" s="55">
        <v>1</v>
      </c>
      <c r="L843" s="55"/>
      <c r="M843" s="55"/>
      <c r="N843" s="55">
        <v>1</v>
      </c>
      <c r="O843" s="55"/>
      <c r="P843" s="55"/>
      <c r="Q843" s="9">
        <v>1</v>
      </c>
      <c r="R843" s="242" t="s">
        <v>668</v>
      </c>
      <c r="S843" s="55"/>
      <c r="T843" s="55"/>
      <c r="U843" s="55"/>
      <c r="V843" s="55"/>
      <c r="W843" s="55"/>
      <c r="X843" s="55"/>
      <c r="Y843" s="55"/>
      <c r="Z843" s="9">
        <v>1</v>
      </c>
      <c r="AA843" s="242" t="s">
        <v>668</v>
      </c>
      <c r="AB843" s="242"/>
      <c r="AC843" s="55"/>
      <c r="AD843" s="55"/>
      <c r="AE843" s="55"/>
      <c r="AF843" s="55"/>
      <c r="AG843" s="55"/>
      <c r="AH843" s="55"/>
      <c r="AI843" s="55"/>
      <c r="AJ843" s="55"/>
      <c r="AK843" s="55"/>
      <c r="AL843" s="9">
        <v>1</v>
      </c>
      <c r="AM843" s="242" t="s">
        <v>668</v>
      </c>
      <c r="AN843" s="55"/>
      <c r="AO843" s="55"/>
      <c r="AP843" s="55"/>
      <c r="AQ843" s="55"/>
      <c r="AR843" s="55"/>
      <c r="AS843" s="55"/>
      <c r="AT843" s="55"/>
      <c r="AU843" s="55"/>
      <c r="AV843" s="55"/>
      <c r="AW843" s="9">
        <v>1</v>
      </c>
      <c r="AX843" s="242" t="s">
        <v>668</v>
      </c>
      <c r="AY843" s="55"/>
      <c r="AZ843" s="55"/>
      <c r="BA843" s="55"/>
      <c r="BB843" s="55"/>
      <c r="BC843" s="55"/>
      <c r="BD843" s="55"/>
      <c r="BE843" s="55"/>
      <c r="BF843" s="55"/>
      <c r="BG843" s="55"/>
      <c r="BH843" s="9">
        <v>1</v>
      </c>
      <c r="BI843" s="242" t="s">
        <v>668</v>
      </c>
      <c r="BJ843" s="490"/>
    </row>
    <row r="844" spans="1:62" s="16" customFormat="1" ht="18" hidden="1" customHeight="1">
      <c r="A844" s="517"/>
      <c r="B844" s="590" t="s">
        <v>1</v>
      </c>
      <c r="C844" s="121" t="s">
        <v>629</v>
      </c>
      <c r="D844" s="421" t="s">
        <v>604</v>
      </c>
      <c r="E844" s="421" t="s">
        <v>328</v>
      </c>
      <c r="F844" s="123" t="s">
        <v>685</v>
      </c>
      <c r="G844" s="55"/>
      <c r="H844" s="55"/>
      <c r="I844" s="9"/>
      <c r="J844" s="242"/>
      <c r="K844" s="202">
        <v>1</v>
      </c>
      <c r="L844" s="202"/>
      <c r="M844" s="202"/>
      <c r="N844" s="202"/>
      <c r="O844" s="202">
        <v>1</v>
      </c>
      <c r="P844" s="202"/>
      <c r="Q844" s="9">
        <v>0</v>
      </c>
      <c r="R844" s="421" t="s">
        <v>396</v>
      </c>
      <c r="S844" s="202"/>
      <c r="T844" s="202"/>
      <c r="U844" s="202"/>
      <c r="V844" s="202"/>
      <c r="W844" s="202"/>
      <c r="X844" s="202">
        <v>1</v>
      </c>
      <c r="Y844" s="202"/>
      <c r="Z844" s="9">
        <v>0</v>
      </c>
      <c r="AA844" s="421" t="s">
        <v>396</v>
      </c>
      <c r="AB844" s="421"/>
      <c r="AC844" s="55">
        <v>1</v>
      </c>
      <c r="AD844" s="446"/>
      <c r="AE844" s="202"/>
      <c r="AF844" s="202"/>
      <c r="AG844" s="55"/>
      <c r="AH844" s="55">
        <v>1</v>
      </c>
      <c r="AI844" s="202"/>
      <c r="AJ844" s="202"/>
      <c r="AK844" s="202"/>
      <c r="AL844" s="9">
        <v>0</v>
      </c>
      <c r="AM844" s="421" t="s">
        <v>396</v>
      </c>
      <c r="AN844" s="55">
        <v>1</v>
      </c>
      <c r="AO844" s="446"/>
      <c r="AP844" s="202"/>
      <c r="AQ844" s="202"/>
      <c r="AR844" s="55">
        <v>1</v>
      </c>
      <c r="AS844" s="55"/>
      <c r="AT844" s="202"/>
      <c r="AU844" s="202"/>
      <c r="AV844" s="202"/>
      <c r="AW844" s="9">
        <v>1</v>
      </c>
      <c r="AX844" s="421" t="s">
        <v>668</v>
      </c>
      <c r="AY844" s="55"/>
      <c r="AZ844" s="55"/>
      <c r="BA844" s="202"/>
      <c r="BB844" s="202"/>
      <c r="BC844" s="55"/>
      <c r="BD844" s="55"/>
      <c r="BE844" s="202"/>
      <c r="BF844" s="202"/>
      <c r="BG844" s="202"/>
      <c r="BH844" s="9">
        <v>1</v>
      </c>
      <c r="BI844" s="421" t="s">
        <v>668</v>
      </c>
      <c r="BJ844" s="490"/>
    </row>
    <row r="845" spans="1:62" s="16" customFormat="1" ht="4.5" hidden="1" customHeight="1">
      <c r="A845" s="517"/>
      <c r="B845" s="590" t="s">
        <v>1</v>
      </c>
      <c r="C845" s="121" t="s">
        <v>630</v>
      </c>
      <c r="D845" s="57" t="s">
        <v>395</v>
      </c>
      <c r="E845" s="421" t="s">
        <v>328</v>
      </c>
      <c r="F845" s="123" t="s">
        <v>671</v>
      </c>
      <c r="G845" s="55"/>
      <c r="H845" s="55"/>
      <c r="I845" s="9"/>
      <c r="J845" s="242"/>
      <c r="K845" s="55">
        <v>1</v>
      </c>
      <c r="L845" s="55"/>
      <c r="M845" s="55"/>
      <c r="N845" s="55">
        <v>1</v>
      </c>
      <c r="O845" s="55"/>
      <c r="P845" s="55"/>
      <c r="Q845" s="9">
        <v>1</v>
      </c>
      <c r="R845" s="242" t="s">
        <v>668</v>
      </c>
      <c r="S845" s="55"/>
      <c r="T845" s="55"/>
      <c r="U845" s="55"/>
      <c r="V845" s="55"/>
      <c r="W845" s="55"/>
      <c r="X845" s="55"/>
      <c r="Y845" s="55"/>
      <c r="Z845" s="9">
        <v>1</v>
      </c>
      <c r="AA845" s="242" t="s">
        <v>668</v>
      </c>
      <c r="AB845" s="242"/>
      <c r="AC845" s="55"/>
      <c r="AD845" s="55"/>
      <c r="AE845" s="55"/>
      <c r="AF845" s="55"/>
      <c r="AG845" s="55"/>
      <c r="AH845" s="55"/>
      <c r="AI845" s="55"/>
      <c r="AJ845" s="55"/>
      <c r="AK845" s="55"/>
      <c r="AL845" s="9">
        <v>1</v>
      </c>
      <c r="AM845" s="242" t="s">
        <v>668</v>
      </c>
      <c r="AN845" s="55"/>
      <c r="AO845" s="55"/>
      <c r="AP845" s="55"/>
      <c r="AQ845" s="55"/>
      <c r="AR845" s="55"/>
      <c r="AS845" s="55"/>
      <c r="AT845" s="55"/>
      <c r="AU845" s="55"/>
      <c r="AV845" s="55"/>
      <c r="AW845" s="9">
        <v>1</v>
      </c>
      <c r="AX845" s="242" t="s">
        <v>668</v>
      </c>
      <c r="AY845" s="55"/>
      <c r="AZ845" s="55"/>
      <c r="BA845" s="55"/>
      <c r="BB845" s="55"/>
      <c r="BC845" s="55"/>
      <c r="BD845" s="55"/>
      <c r="BE845" s="55"/>
      <c r="BF845" s="55"/>
      <c r="BG845" s="55"/>
      <c r="BH845" s="9">
        <v>1</v>
      </c>
      <c r="BI845" s="242" t="s">
        <v>668</v>
      </c>
      <c r="BJ845" s="490" t="s">
        <v>732</v>
      </c>
    </row>
    <row r="846" spans="1:62" s="16" customFormat="1" ht="4.5" hidden="1" customHeight="1">
      <c r="A846" s="517"/>
      <c r="B846" s="590" t="s">
        <v>1</v>
      </c>
      <c r="C846" s="121" t="s">
        <v>631</v>
      </c>
      <c r="D846" s="421" t="s">
        <v>604</v>
      </c>
      <c r="E846" s="421" t="s">
        <v>328</v>
      </c>
      <c r="F846" s="123" t="s">
        <v>671</v>
      </c>
      <c r="G846" s="55"/>
      <c r="H846" s="55"/>
      <c r="I846" s="9"/>
      <c r="J846" s="242"/>
      <c r="K846" s="55">
        <v>1</v>
      </c>
      <c r="L846" s="55"/>
      <c r="M846" s="55"/>
      <c r="N846" s="55">
        <v>1</v>
      </c>
      <c r="O846" s="55"/>
      <c r="P846" s="55"/>
      <c r="Q846" s="9">
        <v>1</v>
      </c>
      <c r="R846" s="242" t="s">
        <v>668</v>
      </c>
      <c r="S846" s="55"/>
      <c r="T846" s="55"/>
      <c r="U846" s="55"/>
      <c r="V846" s="55"/>
      <c r="W846" s="55"/>
      <c r="X846" s="55"/>
      <c r="Y846" s="55"/>
      <c r="Z846" s="9">
        <v>1</v>
      </c>
      <c r="AA846" s="242" t="s">
        <v>668</v>
      </c>
      <c r="AB846" s="242"/>
      <c r="AC846" s="55"/>
      <c r="AD846" s="55"/>
      <c r="AE846" s="55"/>
      <c r="AF846" s="55"/>
      <c r="AG846" s="55"/>
      <c r="AH846" s="55"/>
      <c r="AI846" s="55"/>
      <c r="AJ846" s="55"/>
      <c r="AK846" s="55"/>
      <c r="AL846" s="9">
        <v>1</v>
      </c>
      <c r="AM846" s="242" t="s">
        <v>668</v>
      </c>
      <c r="AN846" s="55"/>
      <c r="AO846" s="55"/>
      <c r="AP846" s="55"/>
      <c r="AQ846" s="55"/>
      <c r="AR846" s="55"/>
      <c r="AS846" s="55"/>
      <c r="AT846" s="55"/>
      <c r="AU846" s="55"/>
      <c r="AV846" s="55"/>
      <c r="AW846" s="9">
        <v>1</v>
      </c>
      <c r="AX846" s="242" t="s">
        <v>668</v>
      </c>
      <c r="AY846" s="55"/>
      <c r="AZ846" s="55"/>
      <c r="BA846" s="55"/>
      <c r="BB846" s="55"/>
      <c r="BC846" s="55"/>
      <c r="BD846" s="55"/>
      <c r="BE846" s="55"/>
      <c r="BF846" s="55"/>
      <c r="BG846" s="55"/>
      <c r="BH846" s="9">
        <v>1</v>
      </c>
      <c r="BI846" s="242" t="s">
        <v>668</v>
      </c>
      <c r="BJ846" s="490"/>
    </row>
    <row r="847" spans="1:62" s="16" customFormat="1" ht="4.5" hidden="1" customHeight="1">
      <c r="A847" s="517"/>
      <c r="B847" s="590" t="s">
        <v>1</v>
      </c>
      <c r="C847" s="121" t="s">
        <v>632</v>
      </c>
      <c r="D847" s="57" t="s">
        <v>529</v>
      </c>
      <c r="E847" s="421" t="s">
        <v>328</v>
      </c>
      <c r="F847" s="123" t="s">
        <v>671</v>
      </c>
      <c r="G847" s="55"/>
      <c r="H847" s="55"/>
      <c r="I847" s="9"/>
      <c r="J847" s="242"/>
      <c r="K847" s="55">
        <v>1</v>
      </c>
      <c r="L847" s="55"/>
      <c r="M847" s="55"/>
      <c r="N847" s="55">
        <v>1</v>
      </c>
      <c r="O847" s="55"/>
      <c r="P847" s="55"/>
      <c r="Q847" s="9">
        <v>1</v>
      </c>
      <c r="R847" s="242" t="s">
        <v>668</v>
      </c>
      <c r="S847" s="55"/>
      <c r="T847" s="55"/>
      <c r="U847" s="55"/>
      <c r="V847" s="55"/>
      <c r="W847" s="55"/>
      <c r="X847" s="55"/>
      <c r="Y847" s="55"/>
      <c r="Z847" s="9">
        <v>1</v>
      </c>
      <c r="AA847" s="242" t="s">
        <v>668</v>
      </c>
      <c r="AB847" s="242"/>
      <c r="AC847" s="55"/>
      <c r="AD847" s="55"/>
      <c r="AE847" s="55"/>
      <c r="AF847" s="55"/>
      <c r="AG847" s="55"/>
      <c r="AH847" s="55"/>
      <c r="AI847" s="55"/>
      <c r="AJ847" s="55"/>
      <c r="AK847" s="55"/>
      <c r="AL847" s="9">
        <v>1</v>
      </c>
      <c r="AM847" s="242" t="s">
        <v>668</v>
      </c>
      <c r="AN847" s="55"/>
      <c r="AO847" s="55"/>
      <c r="AP847" s="55"/>
      <c r="AQ847" s="55"/>
      <c r="AR847" s="55"/>
      <c r="AS847" s="55"/>
      <c r="AT847" s="55"/>
      <c r="AU847" s="55"/>
      <c r="AV847" s="55"/>
      <c r="AW847" s="9">
        <v>1</v>
      </c>
      <c r="AX847" s="242" t="s">
        <v>668</v>
      </c>
      <c r="AY847" s="55"/>
      <c r="AZ847" s="55"/>
      <c r="BA847" s="55"/>
      <c r="BB847" s="55"/>
      <c r="BC847" s="55"/>
      <c r="BD847" s="55"/>
      <c r="BE847" s="55"/>
      <c r="BF847" s="55"/>
      <c r="BG847" s="55"/>
      <c r="BH847" s="9">
        <v>1</v>
      </c>
      <c r="BI847" s="242" t="s">
        <v>668</v>
      </c>
      <c r="BJ847" s="490"/>
    </row>
    <row r="848" spans="1:62" s="16" customFormat="1" ht="4.5" hidden="1" customHeight="1">
      <c r="A848" s="517"/>
      <c r="B848" s="590" t="s">
        <v>1</v>
      </c>
      <c r="C848" s="121" t="s">
        <v>633</v>
      </c>
      <c r="D848" s="57" t="s">
        <v>529</v>
      </c>
      <c r="E848" s="421" t="s">
        <v>328</v>
      </c>
      <c r="F848" s="123" t="s">
        <v>671</v>
      </c>
      <c r="G848" s="55"/>
      <c r="H848" s="55"/>
      <c r="I848" s="9"/>
      <c r="J848" s="242"/>
      <c r="K848" s="55">
        <v>1</v>
      </c>
      <c r="L848" s="55"/>
      <c r="M848" s="55"/>
      <c r="N848" s="55">
        <v>1</v>
      </c>
      <c r="O848" s="55"/>
      <c r="P848" s="55"/>
      <c r="Q848" s="9">
        <v>1</v>
      </c>
      <c r="R848" s="242" t="s">
        <v>668</v>
      </c>
      <c r="S848" s="55"/>
      <c r="T848" s="55"/>
      <c r="U848" s="55"/>
      <c r="V848" s="55"/>
      <c r="W848" s="55"/>
      <c r="X848" s="55"/>
      <c r="Y848" s="55"/>
      <c r="Z848" s="9">
        <v>1</v>
      </c>
      <c r="AA848" s="242" t="s">
        <v>668</v>
      </c>
      <c r="AB848" s="242"/>
      <c r="AC848" s="55"/>
      <c r="AD848" s="55"/>
      <c r="AE848" s="55"/>
      <c r="AF848" s="55"/>
      <c r="AG848" s="55"/>
      <c r="AH848" s="55"/>
      <c r="AI848" s="55"/>
      <c r="AJ848" s="55"/>
      <c r="AK848" s="55"/>
      <c r="AL848" s="9">
        <v>1</v>
      </c>
      <c r="AM848" s="242" t="s">
        <v>668</v>
      </c>
      <c r="AN848" s="55"/>
      <c r="AO848" s="55"/>
      <c r="AP848" s="55"/>
      <c r="AQ848" s="55"/>
      <c r="AR848" s="55"/>
      <c r="AS848" s="55"/>
      <c r="AT848" s="55"/>
      <c r="AU848" s="55"/>
      <c r="AV848" s="55"/>
      <c r="AW848" s="9">
        <v>1</v>
      </c>
      <c r="AX848" s="242" t="s">
        <v>668</v>
      </c>
      <c r="AY848" s="55"/>
      <c r="AZ848" s="55"/>
      <c r="BA848" s="55"/>
      <c r="BB848" s="55"/>
      <c r="BC848" s="55"/>
      <c r="BD848" s="55"/>
      <c r="BE848" s="55"/>
      <c r="BF848" s="55"/>
      <c r="BG848" s="55"/>
      <c r="BH848" s="9">
        <v>1</v>
      </c>
      <c r="BI848" s="242" t="s">
        <v>668</v>
      </c>
      <c r="BJ848" s="490"/>
    </row>
    <row r="849" spans="1:62" s="16" customFormat="1" ht="4.5" hidden="1" customHeight="1">
      <c r="A849" s="517"/>
      <c r="B849" s="590" t="s">
        <v>1</v>
      </c>
      <c r="C849" s="121" t="s">
        <v>634</v>
      </c>
      <c r="D849" s="57" t="s">
        <v>529</v>
      </c>
      <c r="E849" s="421" t="s">
        <v>328</v>
      </c>
      <c r="F849" s="123" t="s">
        <v>671</v>
      </c>
      <c r="G849" s="55"/>
      <c r="H849" s="55"/>
      <c r="I849" s="9"/>
      <c r="J849" s="242"/>
      <c r="K849" s="55">
        <v>1</v>
      </c>
      <c r="L849" s="55"/>
      <c r="M849" s="55"/>
      <c r="N849" s="55">
        <v>1</v>
      </c>
      <c r="O849" s="55"/>
      <c r="P849" s="55"/>
      <c r="Q849" s="9">
        <v>1</v>
      </c>
      <c r="R849" s="242" t="s">
        <v>668</v>
      </c>
      <c r="S849" s="55"/>
      <c r="T849" s="55"/>
      <c r="U849" s="55"/>
      <c r="V849" s="55"/>
      <c r="W849" s="55"/>
      <c r="X849" s="55"/>
      <c r="Y849" s="55"/>
      <c r="Z849" s="9">
        <v>1</v>
      </c>
      <c r="AA849" s="242" t="s">
        <v>668</v>
      </c>
      <c r="AB849" s="242"/>
      <c r="AC849" s="55"/>
      <c r="AD849" s="55"/>
      <c r="AE849" s="55"/>
      <c r="AF849" s="55"/>
      <c r="AG849" s="55"/>
      <c r="AH849" s="55"/>
      <c r="AI849" s="55"/>
      <c r="AJ849" s="55"/>
      <c r="AK849" s="55"/>
      <c r="AL849" s="9">
        <v>1</v>
      </c>
      <c r="AM849" s="242" t="s">
        <v>668</v>
      </c>
      <c r="AN849" s="55"/>
      <c r="AO849" s="55"/>
      <c r="AP849" s="55"/>
      <c r="AQ849" s="55"/>
      <c r="AR849" s="55"/>
      <c r="AS849" s="55"/>
      <c r="AT849" s="55"/>
      <c r="AU849" s="55"/>
      <c r="AV849" s="55"/>
      <c r="AW849" s="9">
        <v>1</v>
      </c>
      <c r="AX849" s="242" t="s">
        <v>668</v>
      </c>
      <c r="AY849" s="55"/>
      <c r="AZ849" s="55"/>
      <c r="BA849" s="55"/>
      <c r="BB849" s="55"/>
      <c r="BC849" s="55"/>
      <c r="BD849" s="55"/>
      <c r="BE849" s="55"/>
      <c r="BF849" s="55"/>
      <c r="BG849" s="55"/>
      <c r="BH849" s="9">
        <v>1</v>
      </c>
      <c r="BI849" s="242" t="s">
        <v>668</v>
      </c>
      <c r="BJ849" s="490"/>
    </row>
    <row r="850" spans="1:62" s="16" customFormat="1" ht="4.5" hidden="1" customHeight="1">
      <c r="A850" s="517"/>
      <c r="B850" s="590" t="s">
        <v>1</v>
      </c>
      <c r="C850" s="121" t="s">
        <v>635</v>
      </c>
      <c r="D850" s="57" t="s">
        <v>529</v>
      </c>
      <c r="E850" s="421" t="s">
        <v>328</v>
      </c>
      <c r="F850" s="123" t="s">
        <v>671</v>
      </c>
      <c r="G850" s="55"/>
      <c r="H850" s="55"/>
      <c r="I850" s="9"/>
      <c r="J850" s="242"/>
      <c r="K850" s="55">
        <v>1</v>
      </c>
      <c r="L850" s="55"/>
      <c r="M850" s="55"/>
      <c r="N850" s="55">
        <v>1</v>
      </c>
      <c r="O850" s="55"/>
      <c r="P850" s="55"/>
      <c r="Q850" s="9">
        <v>1</v>
      </c>
      <c r="R850" s="242" t="s">
        <v>668</v>
      </c>
      <c r="S850" s="55"/>
      <c r="T850" s="55"/>
      <c r="U850" s="55"/>
      <c r="V850" s="55"/>
      <c r="W850" s="55"/>
      <c r="X850" s="55"/>
      <c r="Y850" s="55"/>
      <c r="Z850" s="9">
        <v>1</v>
      </c>
      <c r="AA850" s="242" t="s">
        <v>668</v>
      </c>
      <c r="AB850" s="242"/>
      <c r="AC850" s="55"/>
      <c r="AD850" s="55"/>
      <c r="AE850" s="55"/>
      <c r="AF850" s="55"/>
      <c r="AG850" s="55"/>
      <c r="AH850" s="55"/>
      <c r="AI850" s="55"/>
      <c r="AJ850" s="55"/>
      <c r="AK850" s="55"/>
      <c r="AL850" s="9">
        <v>1</v>
      </c>
      <c r="AM850" s="242" t="s">
        <v>668</v>
      </c>
      <c r="AN850" s="55"/>
      <c r="AO850" s="55"/>
      <c r="AP850" s="55"/>
      <c r="AQ850" s="55"/>
      <c r="AR850" s="55"/>
      <c r="AS850" s="55"/>
      <c r="AT850" s="55"/>
      <c r="AU850" s="55"/>
      <c r="AV850" s="55"/>
      <c r="AW850" s="9">
        <v>1</v>
      </c>
      <c r="AX850" s="242" t="s">
        <v>668</v>
      </c>
      <c r="AY850" s="55"/>
      <c r="AZ850" s="55"/>
      <c r="BA850" s="55"/>
      <c r="BB850" s="55"/>
      <c r="BC850" s="55"/>
      <c r="BD850" s="55"/>
      <c r="BE850" s="55"/>
      <c r="BF850" s="55"/>
      <c r="BG850" s="55"/>
      <c r="BH850" s="9">
        <v>1</v>
      </c>
      <c r="BI850" s="242" t="s">
        <v>668</v>
      </c>
      <c r="BJ850" s="490"/>
    </row>
    <row r="851" spans="1:62" s="16" customFormat="1" ht="4.5" hidden="1" customHeight="1">
      <c r="A851" s="517"/>
      <c r="B851" s="590" t="s">
        <v>1</v>
      </c>
      <c r="C851" s="121" t="s">
        <v>636</v>
      </c>
      <c r="D851" s="57" t="s">
        <v>529</v>
      </c>
      <c r="E851" s="421" t="s">
        <v>328</v>
      </c>
      <c r="F851" s="123" t="s">
        <v>671</v>
      </c>
      <c r="G851" s="55"/>
      <c r="H851" s="55"/>
      <c r="I851" s="9"/>
      <c r="J851" s="242"/>
      <c r="K851" s="55">
        <v>1</v>
      </c>
      <c r="L851" s="55"/>
      <c r="M851" s="55"/>
      <c r="N851" s="55">
        <v>1</v>
      </c>
      <c r="O851" s="55"/>
      <c r="P851" s="55"/>
      <c r="Q851" s="9">
        <v>1</v>
      </c>
      <c r="R851" s="242" t="s">
        <v>668</v>
      </c>
      <c r="S851" s="55"/>
      <c r="T851" s="55"/>
      <c r="U851" s="55"/>
      <c r="V851" s="55"/>
      <c r="W851" s="55"/>
      <c r="X851" s="55"/>
      <c r="Y851" s="55"/>
      <c r="Z851" s="9">
        <v>1</v>
      </c>
      <c r="AA851" s="242" t="s">
        <v>668</v>
      </c>
      <c r="AB851" s="242"/>
      <c r="AC851" s="55"/>
      <c r="AD851" s="55"/>
      <c r="AE851" s="55"/>
      <c r="AF851" s="55"/>
      <c r="AG851" s="55"/>
      <c r="AH851" s="55"/>
      <c r="AI851" s="55"/>
      <c r="AJ851" s="55"/>
      <c r="AK851" s="55"/>
      <c r="AL851" s="9">
        <v>1</v>
      </c>
      <c r="AM851" s="242" t="s">
        <v>668</v>
      </c>
      <c r="AN851" s="55"/>
      <c r="AO851" s="55"/>
      <c r="AP851" s="55"/>
      <c r="AQ851" s="55"/>
      <c r="AR851" s="55"/>
      <c r="AS851" s="55"/>
      <c r="AT851" s="55"/>
      <c r="AU851" s="55"/>
      <c r="AV851" s="55"/>
      <c r="AW851" s="9">
        <v>1</v>
      </c>
      <c r="AX851" s="242" t="s">
        <v>668</v>
      </c>
      <c r="AY851" s="55"/>
      <c r="AZ851" s="55"/>
      <c r="BA851" s="55"/>
      <c r="BB851" s="55"/>
      <c r="BC851" s="55"/>
      <c r="BD851" s="55"/>
      <c r="BE851" s="55"/>
      <c r="BF851" s="55"/>
      <c r="BG851" s="55"/>
      <c r="BH851" s="9">
        <v>1</v>
      </c>
      <c r="BI851" s="242" t="s">
        <v>668</v>
      </c>
      <c r="BJ851" s="490"/>
    </row>
    <row r="852" spans="1:62" s="16" customFormat="1" ht="4.5" hidden="1" customHeight="1">
      <c r="A852" s="517"/>
      <c r="B852" s="590" t="s">
        <v>1</v>
      </c>
      <c r="C852" s="121" t="s">
        <v>637</v>
      </c>
      <c r="D852" s="57" t="s">
        <v>529</v>
      </c>
      <c r="E852" s="421" t="s">
        <v>328</v>
      </c>
      <c r="F852" s="123" t="s">
        <v>671</v>
      </c>
      <c r="G852" s="55"/>
      <c r="H852" s="55"/>
      <c r="I852" s="9"/>
      <c r="J852" s="242"/>
      <c r="K852" s="55">
        <v>1</v>
      </c>
      <c r="L852" s="55"/>
      <c r="M852" s="55"/>
      <c r="N852" s="55">
        <v>1</v>
      </c>
      <c r="O852" s="55"/>
      <c r="P852" s="55"/>
      <c r="Q852" s="9">
        <v>1</v>
      </c>
      <c r="R852" s="242" t="s">
        <v>668</v>
      </c>
      <c r="S852" s="55"/>
      <c r="T852" s="55"/>
      <c r="U852" s="55"/>
      <c r="V852" s="55"/>
      <c r="W852" s="55"/>
      <c r="X852" s="55"/>
      <c r="Y852" s="55"/>
      <c r="Z852" s="9">
        <v>1</v>
      </c>
      <c r="AA852" s="242" t="s">
        <v>668</v>
      </c>
      <c r="AB852" s="242"/>
      <c r="AC852" s="55"/>
      <c r="AD852" s="55"/>
      <c r="AE852" s="55"/>
      <c r="AF852" s="55"/>
      <c r="AG852" s="55"/>
      <c r="AH852" s="55"/>
      <c r="AI852" s="55"/>
      <c r="AJ852" s="55"/>
      <c r="AK852" s="55"/>
      <c r="AL852" s="9">
        <v>1</v>
      </c>
      <c r="AM852" s="242" t="s">
        <v>668</v>
      </c>
      <c r="AN852" s="55"/>
      <c r="AO852" s="55"/>
      <c r="AP852" s="55"/>
      <c r="AQ852" s="55"/>
      <c r="AR852" s="55"/>
      <c r="AS852" s="55"/>
      <c r="AT852" s="55"/>
      <c r="AU852" s="55"/>
      <c r="AV852" s="55"/>
      <c r="AW852" s="9">
        <v>1</v>
      </c>
      <c r="AX852" s="242" t="s">
        <v>668</v>
      </c>
      <c r="AY852" s="55"/>
      <c r="AZ852" s="55"/>
      <c r="BA852" s="55"/>
      <c r="BB852" s="55"/>
      <c r="BC852" s="55"/>
      <c r="BD852" s="55"/>
      <c r="BE852" s="55"/>
      <c r="BF852" s="55"/>
      <c r="BG852" s="55"/>
      <c r="BH852" s="9">
        <v>1</v>
      </c>
      <c r="BI852" s="242" t="s">
        <v>668</v>
      </c>
      <c r="BJ852" s="490"/>
    </row>
    <row r="853" spans="1:62" s="16" customFormat="1" ht="4.5" hidden="1" customHeight="1">
      <c r="A853" s="517"/>
      <c r="B853" s="590" t="s">
        <v>1</v>
      </c>
      <c r="C853" s="121" t="s">
        <v>638</v>
      </c>
      <c r="D853" s="57" t="s">
        <v>529</v>
      </c>
      <c r="E853" s="421" t="s">
        <v>328</v>
      </c>
      <c r="F853" s="123" t="s">
        <v>671</v>
      </c>
      <c r="G853" s="55"/>
      <c r="H853" s="55"/>
      <c r="I853" s="9"/>
      <c r="J853" s="242"/>
      <c r="K853" s="55">
        <v>1</v>
      </c>
      <c r="L853" s="55"/>
      <c r="M853" s="55"/>
      <c r="N853" s="55">
        <v>1</v>
      </c>
      <c r="O853" s="55"/>
      <c r="P853" s="55"/>
      <c r="Q853" s="9">
        <v>1</v>
      </c>
      <c r="R853" s="242" t="s">
        <v>668</v>
      </c>
      <c r="S853" s="55"/>
      <c r="T853" s="55"/>
      <c r="U853" s="55"/>
      <c r="V853" s="55"/>
      <c r="W853" s="55"/>
      <c r="X853" s="55"/>
      <c r="Y853" s="55"/>
      <c r="Z853" s="9">
        <v>1</v>
      </c>
      <c r="AA853" s="242" t="s">
        <v>668</v>
      </c>
      <c r="AB853" s="242"/>
      <c r="AC853" s="55"/>
      <c r="AD853" s="55"/>
      <c r="AE853" s="55"/>
      <c r="AF853" s="55"/>
      <c r="AG853" s="55"/>
      <c r="AH853" s="55"/>
      <c r="AI853" s="55"/>
      <c r="AJ853" s="55"/>
      <c r="AK853" s="55"/>
      <c r="AL853" s="9">
        <v>1</v>
      </c>
      <c r="AM853" s="242" t="s">
        <v>668</v>
      </c>
      <c r="AN853" s="55"/>
      <c r="AO853" s="55"/>
      <c r="AP853" s="55"/>
      <c r="AQ853" s="55"/>
      <c r="AR853" s="55"/>
      <c r="AS853" s="55"/>
      <c r="AT853" s="55"/>
      <c r="AU853" s="55"/>
      <c r="AV853" s="55"/>
      <c r="AW853" s="9">
        <v>1</v>
      </c>
      <c r="AX853" s="242" t="s">
        <v>668</v>
      </c>
      <c r="AY853" s="55"/>
      <c r="AZ853" s="55"/>
      <c r="BA853" s="55"/>
      <c r="BB853" s="55"/>
      <c r="BC853" s="55"/>
      <c r="BD853" s="55"/>
      <c r="BE853" s="55"/>
      <c r="BF853" s="55"/>
      <c r="BG853" s="55"/>
      <c r="BH853" s="9">
        <v>1</v>
      </c>
      <c r="BI853" s="242" t="s">
        <v>668</v>
      </c>
      <c r="BJ853" s="490"/>
    </row>
    <row r="854" spans="1:62" s="16" customFormat="1" ht="4.5" hidden="1" customHeight="1">
      <c r="A854" s="517"/>
      <c r="B854" s="590" t="s">
        <v>1</v>
      </c>
      <c r="C854" s="121" t="s">
        <v>639</v>
      </c>
      <c r="D854" s="57" t="s">
        <v>529</v>
      </c>
      <c r="E854" s="421" t="s">
        <v>328</v>
      </c>
      <c r="F854" s="123" t="s">
        <v>671</v>
      </c>
      <c r="G854" s="55"/>
      <c r="H854" s="55"/>
      <c r="I854" s="9"/>
      <c r="J854" s="242"/>
      <c r="K854" s="55">
        <v>1</v>
      </c>
      <c r="L854" s="55"/>
      <c r="M854" s="55"/>
      <c r="N854" s="55">
        <v>1</v>
      </c>
      <c r="O854" s="55"/>
      <c r="P854" s="55"/>
      <c r="Q854" s="9">
        <v>1</v>
      </c>
      <c r="R854" s="242" t="s">
        <v>668</v>
      </c>
      <c r="S854" s="55"/>
      <c r="T854" s="55"/>
      <c r="U854" s="55"/>
      <c r="V854" s="55"/>
      <c r="W854" s="55"/>
      <c r="X854" s="55"/>
      <c r="Y854" s="55"/>
      <c r="Z854" s="9">
        <v>1</v>
      </c>
      <c r="AA854" s="242" t="s">
        <v>668</v>
      </c>
      <c r="AB854" s="242"/>
      <c r="AC854" s="55"/>
      <c r="AD854" s="55"/>
      <c r="AE854" s="55"/>
      <c r="AF854" s="55"/>
      <c r="AG854" s="55"/>
      <c r="AH854" s="55"/>
      <c r="AI854" s="55"/>
      <c r="AJ854" s="55"/>
      <c r="AK854" s="55"/>
      <c r="AL854" s="9">
        <v>1</v>
      </c>
      <c r="AM854" s="242" t="s">
        <v>668</v>
      </c>
      <c r="AN854" s="55"/>
      <c r="AO854" s="55"/>
      <c r="AP854" s="55"/>
      <c r="AQ854" s="55"/>
      <c r="AR854" s="55"/>
      <c r="AS854" s="55"/>
      <c r="AT854" s="55"/>
      <c r="AU854" s="55"/>
      <c r="AV854" s="55"/>
      <c r="AW854" s="9">
        <v>1</v>
      </c>
      <c r="AX854" s="242" t="s">
        <v>668</v>
      </c>
      <c r="AY854" s="55"/>
      <c r="AZ854" s="55"/>
      <c r="BA854" s="55"/>
      <c r="BB854" s="55"/>
      <c r="BC854" s="55"/>
      <c r="BD854" s="55"/>
      <c r="BE854" s="55"/>
      <c r="BF854" s="55"/>
      <c r="BG854" s="55"/>
      <c r="BH854" s="9">
        <v>1</v>
      </c>
      <c r="BI854" s="242" t="s">
        <v>668</v>
      </c>
      <c r="BJ854" s="490"/>
    </row>
    <row r="855" spans="1:62" s="16" customFormat="1" ht="24.75" customHeight="1">
      <c r="A855" s="517"/>
      <c r="B855" s="590" t="s">
        <v>1</v>
      </c>
      <c r="C855" s="616" t="s">
        <v>1337</v>
      </c>
      <c r="D855" s="57" t="s">
        <v>395</v>
      </c>
      <c r="E855" s="421" t="s">
        <v>328</v>
      </c>
      <c r="F855" s="123" t="s">
        <v>671</v>
      </c>
      <c r="G855" s="55"/>
      <c r="H855" s="55"/>
      <c r="I855" s="9"/>
      <c r="J855" s="242"/>
      <c r="K855" s="55">
        <v>1</v>
      </c>
      <c r="L855" s="55"/>
      <c r="M855" s="55">
        <v>1</v>
      </c>
      <c r="N855" s="55"/>
      <c r="O855" s="55"/>
      <c r="P855" s="55"/>
      <c r="Q855" s="9">
        <v>0.45</v>
      </c>
      <c r="R855" s="242" t="s">
        <v>41</v>
      </c>
      <c r="S855" s="55"/>
      <c r="T855" s="55"/>
      <c r="U855" s="55"/>
      <c r="V855" s="55">
        <v>1</v>
      </c>
      <c r="W855" s="55"/>
      <c r="X855" s="55"/>
      <c r="Y855" s="55"/>
      <c r="Z855" s="9">
        <v>0.45</v>
      </c>
      <c r="AA855" s="242" t="s">
        <v>41</v>
      </c>
      <c r="AB855" s="242"/>
      <c r="AC855" s="55">
        <v>1</v>
      </c>
      <c r="AD855" s="446"/>
      <c r="AE855" s="55"/>
      <c r="AF855" s="55">
        <v>1</v>
      </c>
      <c r="AG855" s="55"/>
      <c r="AH855" s="55"/>
      <c r="AI855" s="55"/>
      <c r="AJ855" s="55"/>
      <c r="AK855" s="55"/>
      <c r="AL855" s="9">
        <v>0.45</v>
      </c>
      <c r="AM855" s="242" t="s">
        <v>41</v>
      </c>
      <c r="AN855" s="55">
        <v>1</v>
      </c>
      <c r="AO855" s="446"/>
      <c r="AP855" s="55"/>
      <c r="AQ855" s="55">
        <v>1</v>
      </c>
      <c r="AR855" s="55"/>
      <c r="AS855" s="55"/>
      <c r="AT855" s="55"/>
      <c r="AU855" s="55"/>
      <c r="AV855" s="55"/>
      <c r="AW855" s="9">
        <v>0.45</v>
      </c>
      <c r="AX855" s="242" t="s">
        <v>41</v>
      </c>
      <c r="AY855" s="55"/>
      <c r="AZ855" s="55">
        <v>1</v>
      </c>
      <c r="BA855" s="55"/>
      <c r="BB855" s="615">
        <v>1</v>
      </c>
      <c r="BC855" s="55"/>
      <c r="BD855" s="55"/>
      <c r="BE855" s="55"/>
      <c r="BF855" s="55"/>
      <c r="BG855" s="55"/>
      <c r="BH855" s="9">
        <v>0.45</v>
      </c>
      <c r="BI855" s="242" t="s">
        <v>41</v>
      </c>
      <c r="BJ855" s="490"/>
    </row>
    <row r="856" spans="1:62" s="16" customFormat="1" ht="18" hidden="1" customHeight="1">
      <c r="A856" s="517"/>
      <c r="B856" s="590" t="s">
        <v>1</v>
      </c>
      <c r="C856" s="421" t="s">
        <v>641</v>
      </c>
      <c r="D856" s="57" t="s">
        <v>395</v>
      </c>
      <c r="E856" s="421" t="s">
        <v>328</v>
      </c>
      <c r="F856" s="123" t="s">
        <v>671</v>
      </c>
      <c r="G856" s="55"/>
      <c r="H856" s="55"/>
      <c r="I856" s="9"/>
      <c r="J856" s="242"/>
      <c r="K856" s="55">
        <v>1</v>
      </c>
      <c r="L856" s="55"/>
      <c r="M856" s="55">
        <v>1</v>
      </c>
      <c r="N856" s="55"/>
      <c r="O856" s="55"/>
      <c r="P856" s="55"/>
      <c r="Q856" s="9">
        <v>0.45</v>
      </c>
      <c r="R856" s="242" t="s">
        <v>41</v>
      </c>
      <c r="S856" s="55"/>
      <c r="T856" s="55"/>
      <c r="U856" s="55"/>
      <c r="V856" s="55">
        <v>1</v>
      </c>
      <c r="W856" s="55"/>
      <c r="X856" s="55"/>
      <c r="Y856" s="55"/>
      <c r="Z856" s="9">
        <v>0.45</v>
      </c>
      <c r="AA856" s="242" t="s">
        <v>41</v>
      </c>
      <c r="AB856" s="242"/>
      <c r="AC856" s="55">
        <v>1</v>
      </c>
      <c r="AD856" s="446"/>
      <c r="AE856" s="55"/>
      <c r="AF856" s="55"/>
      <c r="AG856" s="55">
        <v>1</v>
      </c>
      <c r="AH856" s="55"/>
      <c r="AI856" s="55"/>
      <c r="AJ856" s="55"/>
      <c r="AK856" s="55"/>
      <c r="AL856" s="9">
        <v>1</v>
      </c>
      <c r="AM856" s="242" t="s">
        <v>668</v>
      </c>
      <c r="AN856" s="55">
        <v>1</v>
      </c>
      <c r="AO856" s="446"/>
      <c r="AP856" s="55"/>
      <c r="AQ856" s="55"/>
      <c r="AR856" s="55">
        <v>1</v>
      </c>
      <c r="AS856" s="55"/>
      <c r="AT856" s="55"/>
      <c r="AU856" s="55"/>
      <c r="AV856" s="55"/>
      <c r="AW856" s="9">
        <v>1</v>
      </c>
      <c r="AX856" s="242" t="s">
        <v>668</v>
      </c>
      <c r="AY856" s="55"/>
      <c r="AZ856" s="55"/>
      <c r="BA856" s="55"/>
      <c r="BB856" s="55"/>
      <c r="BC856" s="55"/>
      <c r="BD856" s="55"/>
      <c r="BE856" s="55"/>
      <c r="BF856" s="55"/>
      <c r="BG856" s="55"/>
      <c r="BH856" s="9">
        <v>1</v>
      </c>
      <c r="BI856" s="242" t="s">
        <v>668</v>
      </c>
      <c r="BJ856" s="490" t="s">
        <v>701</v>
      </c>
    </row>
    <row r="857" spans="1:62" s="16" customFormat="1" ht="23.25" customHeight="1">
      <c r="A857" s="517"/>
      <c r="B857" s="590" t="s">
        <v>1</v>
      </c>
      <c r="C857" s="121" t="s">
        <v>642</v>
      </c>
      <c r="D857" s="57" t="s">
        <v>395</v>
      </c>
      <c r="E857" s="421" t="s">
        <v>328</v>
      </c>
      <c r="F857" s="123" t="s">
        <v>679</v>
      </c>
      <c r="G857" s="55"/>
      <c r="H857" s="55"/>
      <c r="I857" s="9"/>
      <c r="J857" s="242"/>
      <c r="K857" s="55">
        <v>1</v>
      </c>
      <c r="L857" s="55"/>
      <c r="M857" s="55">
        <v>1</v>
      </c>
      <c r="N857" s="55"/>
      <c r="O857" s="55"/>
      <c r="P857" s="55"/>
      <c r="Q857" s="9">
        <v>0.45</v>
      </c>
      <c r="R857" s="242" t="s">
        <v>41</v>
      </c>
      <c r="S857" s="55"/>
      <c r="T857" s="55"/>
      <c r="U857" s="55"/>
      <c r="V857" s="55">
        <v>1</v>
      </c>
      <c r="W857" s="55"/>
      <c r="X857" s="55"/>
      <c r="Y857" s="55"/>
      <c r="Z857" s="9">
        <v>0.45</v>
      </c>
      <c r="AA857" s="242" t="s">
        <v>41</v>
      </c>
      <c r="AB857" s="242"/>
      <c r="AC857" s="55">
        <v>1</v>
      </c>
      <c r="AD857" s="446"/>
      <c r="AE857" s="55"/>
      <c r="AF857" s="55">
        <v>1</v>
      </c>
      <c r="AG857" s="55"/>
      <c r="AH857" s="55"/>
      <c r="AI857" s="55"/>
      <c r="AJ857" s="55"/>
      <c r="AK857" s="55"/>
      <c r="AL857" s="9">
        <v>0.45</v>
      </c>
      <c r="AM857" s="242" t="s">
        <v>41</v>
      </c>
      <c r="AN857" s="55">
        <v>1</v>
      </c>
      <c r="AO857" s="446"/>
      <c r="AP857" s="55"/>
      <c r="AQ857" s="55">
        <v>1</v>
      </c>
      <c r="AR857" s="55"/>
      <c r="AS857" s="55"/>
      <c r="AT857" s="55"/>
      <c r="AU857" s="55"/>
      <c r="AV857" s="55"/>
      <c r="AW857" s="9">
        <v>0.45</v>
      </c>
      <c r="AX857" s="242" t="s">
        <v>41</v>
      </c>
      <c r="AY857" s="55"/>
      <c r="AZ857" s="55">
        <v>1</v>
      </c>
      <c r="BA857" s="55"/>
      <c r="BB857" s="55">
        <v>1</v>
      </c>
      <c r="BC857" s="55"/>
      <c r="BD857" s="55"/>
      <c r="BE857" s="55"/>
      <c r="BF857" s="55"/>
      <c r="BG857" s="55"/>
      <c r="BH857" s="9">
        <v>0.45</v>
      </c>
      <c r="BI857" s="242" t="s">
        <v>41</v>
      </c>
      <c r="BJ857" s="490" t="s">
        <v>701</v>
      </c>
    </row>
    <row r="858" spans="1:62" s="16" customFormat="1" ht="4.5" hidden="1" customHeight="1">
      <c r="A858" s="517"/>
      <c r="B858" s="590" t="s">
        <v>1</v>
      </c>
      <c r="C858" s="121" t="s">
        <v>643</v>
      </c>
      <c r="D858" s="57" t="s">
        <v>529</v>
      </c>
      <c r="E858" s="421" t="s">
        <v>328</v>
      </c>
      <c r="F858" s="123" t="s">
        <v>671</v>
      </c>
      <c r="G858" s="55"/>
      <c r="H858" s="55"/>
      <c r="I858" s="9"/>
      <c r="J858" s="242"/>
      <c r="K858" s="55">
        <v>1</v>
      </c>
      <c r="L858" s="55"/>
      <c r="M858" s="55"/>
      <c r="N858" s="55">
        <v>1</v>
      </c>
      <c r="O858" s="55"/>
      <c r="P858" s="55"/>
      <c r="Q858" s="9">
        <v>1</v>
      </c>
      <c r="R858" s="242" t="s">
        <v>668</v>
      </c>
      <c r="S858" s="55"/>
      <c r="T858" s="55"/>
      <c r="U858" s="55"/>
      <c r="V858" s="55"/>
      <c r="W858" s="55"/>
      <c r="X858" s="55"/>
      <c r="Y858" s="55"/>
      <c r="Z858" s="9">
        <v>1</v>
      </c>
      <c r="AA858" s="242" t="s">
        <v>668</v>
      </c>
      <c r="AB858" s="242"/>
      <c r="AC858" s="55"/>
      <c r="AD858" s="55"/>
      <c r="AE858" s="55"/>
      <c r="AF858" s="55"/>
      <c r="AG858" s="55"/>
      <c r="AH858" s="55"/>
      <c r="AI858" s="55"/>
      <c r="AJ858" s="55"/>
      <c r="AK858" s="55"/>
      <c r="AL858" s="9">
        <v>1</v>
      </c>
      <c r="AM858" s="242" t="s">
        <v>668</v>
      </c>
      <c r="AN858" s="55"/>
      <c r="AO858" s="55"/>
      <c r="AP858" s="55"/>
      <c r="AQ858" s="55"/>
      <c r="AR858" s="55"/>
      <c r="AS858" s="55"/>
      <c r="AT858" s="55"/>
      <c r="AU858" s="55"/>
      <c r="AV858" s="55"/>
      <c r="AW858" s="9">
        <v>1</v>
      </c>
      <c r="AX858" s="242" t="s">
        <v>668</v>
      </c>
      <c r="AY858" s="55"/>
      <c r="AZ858" s="55"/>
      <c r="BA858" s="55"/>
      <c r="BB858" s="55"/>
      <c r="BC858" s="55"/>
      <c r="BD858" s="55"/>
      <c r="BE858" s="55"/>
      <c r="BF858" s="55"/>
      <c r="BG858" s="55"/>
      <c r="BH858" s="9">
        <v>1</v>
      </c>
      <c r="BI858" s="242" t="s">
        <v>668</v>
      </c>
      <c r="BJ858" s="490" t="s">
        <v>701</v>
      </c>
    </row>
    <row r="859" spans="1:62" s="16" customFormat="1" ht="18" customHeight="1">
      <c r="A859" s="517"/>
      <c r="B859" s="590" t="s">
        <v>1</v>
      </c>
      <c r="C859" s="121" t="s">
        <v>644</v>
      </c>
      <c r="D859" s="57" t="s">
        <v>395</v>
      </c>
      <c r="E859" s="421" t="s">
        <v>328</v>
      </c>
      <c r="F859" s="123" t="s">
        <v>671</v>
      </c>
      <c r="G859" s="55"/>
      <c r="H859" s="55"/>
      <c r="I859" s="9"/>
      <c r="J859" s="242"/>
      <c r="K859" s="55">
        <v>1</v>
      </c>
      <c r="L859" s="55"/>
      <c r="M859" s="55">
        <v>1</v>
      </c>
      <c r="N859" s="55"/>
      <c r="O859" s="55"/>
      <c r="P859" s="55"/>
      <c r="Q859" s="9">
        <v>0.45</v>
      </c>
      <c r="R859" s="242" t="s">
        <v>41</v>
      </c>
      <c r="S859" s="55"/>
      <c r="T859" s="55"/>
      <c r="U859" s="55"/>
      <c r="V859" s="55">
        <v>1</v>
      </c>
      <c r="W859" s="55"/>
      <c r="X859" s="55"/>
      <c r="Y859" s="55"/>
      <c r="Z859" s="9">
        <v>0.45</v>
      </c>
      <c r="AA859" s="242" t="s">
        <v>41</v>
      </c>
      <c r="AB859" s="242"/>
      <c r="AC859" s="55">
        <v>1</v>
      </c>
      <c r="AD859" s="446"/>
      <c r="AE859" s="55"/>
      <c r="AF859" s="55">
        <v>1</v>
      </c>
      <c r="AG859" s="55"/>
      <c r="AH859" s="55"/>
      <c r="AI859" s="55"/>
      <c r="AJ859" s="55"/>
      <c r="AK859" s="55"/>
      <c r="AL859" s="9">
        <v>0.45</v>
      </c>
      <c r="AM859" s="242" t="s">
        <v>41</v>
      </c>
      <c r="AN859" s="55">
        <v>1</v>
      </c>
      <c r="AO859" s="446"/>
      <c r="AP859" s="55"/>
      <c r="AQ859" s="55">
        <v>1</v>
      </c>
      <c r="AR859" s="55"/>
      <c r="AS859" s="55"/>
      <c r="AT859" s="55"/>
      <c r="AU859" s="55"/>
      <c r="AV859" s="55"/>
      <c r="AW859" s="9">
        <v>0.45</v>
      </c>
      <c r="AX859" s="242" t="s">
        <v>41</v>
      </c>
      <c r="AY859" s="55"/>
      <c r="AZ859" s="55">
        <v>1</v>
      </c>
      <c r="BA859" s="55"/>
      <c r="BB859" s="55">
        <v>1</v>
      </c>
      <c r="BC859" s="55"/>
      <c r="BD859" s="55"/>
      <c r="BE859" s="55"/>
      <c r="BF859" s="55"/>
      <c r="BG859" s="55"/>
      <c r="BH859" s="9">
        <v>0.45</v>
      </c>
      <c r="BI859" s="242" t="s">
        <v>41</v>
      </c>
      <c r="BJ859" s="490" t="s">
        <v>701</v>
      </c>
    </row>
    <row r="860" spans="1:62" s="16" customFormat="1" ht="22.5" hidden="1" customHeight="1">
      <c r="A860" s="517"/>
      <c r="B860" s="590" t="s">
        <v>1</v>
      </c>
      <c r="C860" s="421" t="s">
        <v>645</v>
      </c>
      <c r="D860" s="57" t="s">
        <v>395</v>
      </c>
      <c r="E860" s="421" t="s">
        <v>328</v>
      </c>
      <c r="F860" s="123" t="s">
        <v>671</v>
      </c>
      <c r="G860" s="55"/>
      <c r="H860" s="55"/>
      <c r="I860" s="9"/>
      <c r="J860" s="242"/>
      <c r="K860" s="55">
        <v>1</v>
      </c>
      <c r="L860" s="55"/>
      <c r="M860" s="55">
        <v>1</v>
      </c>
      <c r="N860" s="55"/>
      <c r="O860" s="55"/>
      <c r="P860" s="55"/>
      <c r="Q860" s="9">
        <v>0.45</v>
      </c>
      <c r="R860" s="242" t="s">
        <v>41</v>
      </c>
      <c r="S860" s="55"/>
      <c r="T860" s="55"/>
      <c r="U860" s="55"/>
      <c r="V860" s="55">
        <v>1</v>
      </c>
      <c r="W860" s="55"/>
      <c r="X860" s="55"/>
      <c r="Y860" s="55"/>
      <c r="Z860" s="9">
        <v>0.45</v>
      </c>
      <c r="AA860" s="242" t="s">
        <v>41</v>
      </c>
      <c r="AB860" s="242"/>
      <c r="AC860" s="55">
        <v>1</v>
      </c>
      <c r="AD860" s="446"/>
      <c r="AE860" s="55"/>
      <c r="AF860" s="55"/>
      <c r="AG860" s="55">
        <v>1</v>
      </c>
      <c r="AH860" s="55"/>
      <c r="AI860" s="55"/>
      <c r="AJ860" s="55"/>
      <c r="AK860" s="55"/>
      <c r="AL860" s="9">
        <v>1</v>
      </c>
      <c r="AM860" s="242" t="s">
        <v>668</v>
      </c>
      <c r="AN860" s="55">
        <v>1</v>
      </c>
      <c r="AO860" s="446"/>
      <c r="AP860" s="55"/>
      <c r="AQ860" s="55"/>
      <c r="AR860" s="55">
        <v>1</v>
      </c>
      <c r="AS860" s="55"/>
      <c r="AT860" s="55"/>
      <c r="AU860" s="55"/>
      <c r="AV860" s="55"/>
      <c r="AW860" s="9">
        <v>1</v>
      </c>
      <c r="AX860" s="242" t="s">
        <v>668</v>
      </c>
      <c r="AY860" s="55"/>
      <c r="AZ860" s="55"/>
      <c r="BA860" s="55"/>
      <c r="BB860" s="55"/>
      <c r="BC860" s="55"/>
      <c r="BD860" s="55"/>
      <c r="BE860" s="55"/>
      <c r="BF860" s="55"/>
      <c r="BG860" s="55"/>
      <c r="BH860" s="9">
        <v>1</v>
      </c>
      <c r="BI860" s="242" t="s">
        <v>668</v>
      </c>
      <c r="BJ860" s="490"/>
    </row>
    <row r="861" spans="1:62" s="16" customFormat="1" ht="4.5" hidden="1" customHeight="1">
      <c r="A861" s="517"/>
      <c r="B861" s="590" t="s">
        <v>1</v>
      </c>
      <c r="C861" s="121" t="s">
        <v>646</v>
      </c>
      <c r="D861" s="57" t="s">
        <v>529</v>
      </c>
      <c r="E861" s="421" t="s">
        <v>328</v>
      </c>
      <c r="F861" s="123" t="s">
        <v>671</v>
      </c>
      <c r="G861" s="55"/>
      <c r="H861" s="55"/>
      <c r="I861" s="9"/>
      <c r="J861" s="242"/>
      <c r="K861" s="55">
        <v>1</v>
      </c>
      <c r="L861" s="55"/>
      <c r="M861" s="55"/>
      <c r="N861" s="55">
        <v>1</v>
      </c>
      <c r="O861" s="55"/>
      <c r="P861" s="55"/>
      <c r="Q861" s="9">
        <v>1</v>
      </c>
      <c r="R861" s="242" t="s">
        <v>668</v>
      </c>
      <c r="S861" s="55"/>
      <c r="T861" s="55"/>
      <c r="U861" s="55"/>
      <c r="V861" s="55"/>
      <c r="W861" s="55"/>
      <c r="X861" s="55"/>
      <c r="Y861" s="55"/>
      <c r="Z861" s="9">
        <v>1</v>
      </c>
      <c r="AA861" s="242" t="s">
        <v>668</v>
      </c>
      <c r="AB861" s="242"/>
      <c r="AC861" s="55"/>
      <c r="AD861" s="55"/>
      <c r="AE861" s="55"/>
      <c r="AF861" s="55"/>
      <c r="AG861" s="55"/>
      <c r="AH861" s="55"/>
      <c r="AI861" s="55"/>
      <c r="AJ861" s="55"/>
      <c r="AK861" s="55"/>
      <c r="AL861" s="9">
        <v>1</v>
      </c>
      <c r="AM861" s="242" t="s">
        <v>668</v>
      </c>
      <c r="AN861" s="55"/>
      <c r="AO861" s="55"/>
      <c r="AP861" s="55"/>
      <c r="AQ861" s="55"/>
      <c r="AR861" s="55"/>
      <c r="AS861" s="55"/>
      <c r="AT861" s="55"/>
      <c r="AU861" s="55"/>
      <c r="AV861" s="55"/>
      <c r="AW861" s="9">
        <v>1</v>
      </c>
      <c r="AX861" s="242" t="s">
        <v>668</v>
      </c>
      <c r="AY861" s="55"/>
      <c r="AZ861" s="55"/>
      <c r="BA861" s="55"/>
      <c r="BB861" s="55"/>
      <c r="BC861" s="55"/>
      <c r="BD861" s="55"/>
      <c r="BE861" s="55"/>
      <c r="BF861" s="55"/>
      <c r="BG861" s="55"/>
      <c r="BH861" s="9">
        <v>1</v>
      </c>
      <c r="BI861" s="242" t="s">
        <v>668</v>
      </c>
      <c r="BJ861" s="490" t="s">
        <v>731</v>
      </c>
    </row>
    <row r="862" spans="1:62" s="16" customFormat="1" ht="4.5" hidden="1" customHeight="1">
      <c r="A862" s="517"/>
      <c r="B862" s="590" t="s">
        <v>1</v>
      </c>
      <c r="C862" s="121" t="s">
        <v>939</v>
      </c>
      <c r="D862" s="421"/>
      <c r="E862" s="421"/>
      <c r="F862" s="123"/>
      <c r="G862" s="55"/>
      <c r="H862" s="55"/>
      <c r="I862" s="9"/>
      <c r="J862" s="242"/>
      <c r="K862" s="55">
        <v>648</v>
      </c>
      <c r="L862" s="55"/>
      <c r="M862" s="55"/>
      <c r="N862" s="55"/>
      <c r="O862" s="55"/>
      <c r="P862" s="55"/>
      <c r="Q862" s="9"/>
      <c r="R862" s="421"/>
      <c r="S862" s="55"/>
      <c r="T862" s="55"/>
      <c r="U862" s="55"/>
      <c r="V862" s="55"/>
      <c r="W862" s="55"/>
      <c r="X862" s="55"/>
      <c r="Y862" s="55"/>
      <c r="Z862" s="9"/>
      <c r="AA862" s="421"/>
      <c r="AB862" s="421"/>
      <c r="AC862" s="55"/>
      <c r="AD862" s="55"/>
      <c r="AE862" s="55"/>
      <c r="AF862" s="55"/>
      <c r="AG862" s="55"/>
      <c r="AH862" s="55"/>
      <c r="AI862" s="55"/>
      <c r="AJ862" s="55"/>
      <c r="AK862" s="55"/>
      <c r="AL862" s="9"/>
      <c r="AM862" s="421"/>
      <c r="AN862" s="55"/>
      <c r="AO862" s="55"/>
      <c r="AP862" s="55"/>
      <c r="AQ862" s="55"/>
      <c r="AR862" s="55"/>
      <c r="AS862" s="55"/>
      <c r="AT862" s="55"/>
      <c r="AU862" s="55"/>
      <c r="AV862" s="55"/>
      <c r="AW862" s="9"/>
      <c r="AX862" s="421"/>
      <c r="AY862" s="55"/>
      <c r="AZ862" s="55"/>
      <c r="BA862" s="55"/>
      <c r="BB862" s="55"/>
      <c r="BC862" s="55"/>
      <c r="BD862" s="55"/>
      <c r="BE862" s="55"/>
      <c r="BF862" s="55"/>
      <c r="BG862" s="55"/>
      <c r="BH862" s="9"/>
      <c r="BI862" s="421"/>
      <c r="BJ862" s="490" t="s">
        <v>701</v>
      </c>
    </row>
    <row r="863" spans="1:62" s="16" customFormat="1" ht="4.5" hidden="1" customHeight="1">
      <c r="A863" s="517"/>
      <c r="B863" s="590" t="s">
        <v>1</v>
      </c>
      <c r="C863" s="121" t="s">
        <v>733</v>
      </c>
      <c r="D863" s="421" t="s">
        <v>604</v>
      </c>
      <c r="E863" s="421" t="s">
        <v>328</v>
      </c>
      <c r="F863" s="123" t="s">
        <v>685</v>
      </c>
      <c r="G863" s="55"/>
      <c r="H863" s="55"/>
      <c r="I863" s="9"/>
      <c r="J863" s="242"/>
      <c r="K863" s="55"/>
      <c r="L863" s="202"/>
      <c r="M863" s="202"/>
      <c r="N863" s="202">
        <v>1</v>
      </c>
      <c r="O863" s="202"/>
      <c r="P863" s="202"/>
      <c r="Q863" s="9">
        <v>1</v>
      </c>
      <c r="R863" s="242" t="s">
        <v>668</v>
      </c>
      <c r="S863" s="55"/>
      <c r="T863" s="55"/>
      <c r="U863" s="202"/>
      <c r="V863" s="202"/>
      <c r="W863" s="202"/>
      <c r="X863" s="202"/>
      <c r="Y863" s="202"/>
      <c r="Z863" s="9">
        <v>1</v>
      </c>
      <c r="AA863" s="242" t="s">
        <v>668</v>
      </c>
      <c r="AB863" s="242"/>
      <c r="AC863" s="55"/>
      <c r="AD863" s="55"/>
      <c r="AE863" s="202"/>
      <c r="AF863" s="202"/>
      <c r="AG863" s="202"/>
      <c r="AH863" s="202"/>
      <c r="AI863" s="202"/>
      <c r="AJ863" s="202"/>
      <c r="AK863" s="202"/>
      <c r="AL863" s="9">
        <v>1</v>
      </c>
      <c r="AM863" s="242" t="s">
        <v>668</v>
      </c>
      <c r="AN863" s="55"/>
      <c r="AO863" s="55"/>
      <c r="AP863" s="202"/>
      <c r="AQ863" s="202"/>
      <c r="AR863" s="202"/>
      <c r="AS863" s="202"/>
      <c r="AT863" s="202"/>
      <c r="AU863" s="202"/>
      <c r="AV863" s="202"/>
      <c r="AW863" s="9">
        <v>1</v>
      </c>
      <c r="AX863" s="242" t="s">
        <v>668</v>
      </c>
      <c r="AY863" s="55"/>
      <c r="AZ863" s="55"/>
      <c r="BA863" s="202"/>
      <c r="BB863" s="202"/>
      <c r="BC863" s="202"/>
      <c r="BD863" s="202"/>
      <c r="BE863" s="202"/>
      <c r="BF863" s="202"/>
      <c r="BG863" s="202"/>
      <c r="BH863" s="9">
        <v>1</v>
      </c>
      <c r="BI863" s="242" t="s">
        <v>668</v>
      </c>
      <c r="BJ863" s="490"/>
    </row>
    <row r="864" spans="1:62" s="16" customFormat="1" ht="4.5" hidden="1" customHeight="1">
      <c r="A864" s="517"/>
      <c r="B864" s="590" t="s">
        <v>1</v>
      </c>
      <c r="C864" s="121" t="s">
        <v>830</v>
      </c>
      <c r="D864" s="57" t="s">
        <v>529</v>
      </c>
      <c r="E864" s="421" t="s">
        <v>328</v>
      </c>
      <c r="F864" s="123" t="s">
        <v>671</v>
      </c>
      <c r="G864" s="55"/>
      <c r="H864" s="55"/>
      <c r="I864" s="9"/>
      <c r="J864" s="242"/>
      <c r="K864" s="55"/>
      <c r="L864" s="55"/>
      <c r="M864" s="55"/>
      <c r="N864" s="55">
        <v>1</v>
      </c>
      <c r="O864" s="55"/>
      <c r="P864" s="55"/>
      <c r="Q864" s="9">
        <v>1</v>
      </c>
      <c r="R864" s="242" t="s">
        <v>668</v>
      </c>
      <c r="S864" s="55"/>
      <c r="T864" s="55"/>
      <c r="U864" s="55"/>
      <c r="V864" s="55"/>
      <c r="W864" s="55"/>
      <c r="X864" s="55"/>
      <c r="Y864" s="55"/>
      <c r="Z864" s="9">
        <v>1</v>
      </c>
      <c r="AA864" s="242" t="s">
        <v>668</v>
      </c>
      <c r="AB864" s="242"/>
      <c r="AC864" s="55"/>
      <c r="AD864" s="55"/>
      <c r="AE864" s="55"/>
      <c r="AF864" s="55"/>
      <c r="AG864" s="55"/>
      <c r="AH864" s="55"/>
      <c r="AI864" s="55"/>
      <c r="AJ864" s="55"/>
      <c r="AK864" s="55"/>
      <c r="AL864" s="9">
        <v>1</v>
      </c>
      <c r="AM864" s="242" t="s">
        <v>668</v>
      </c>
      <c r="AN864" s="55"/>
      <c r="AO864" s="55"/>
      <c r="AP864" s="55"/>
      <c r="AQ864" s="55"/>
      <c r="AR864" s="55"/>
      <c r="AS864" s="55"/>
      <c r="AT864" s="55"/>
      <c r="AU864" s="55"/>
      <c r="AV864" s="55"/>
      <c r="AW864" s="9">
        <v>1</v>
      </c>
      <c r="AX864" s="242" t="s">
        <v>668</v>
      </c>
      <c r="AY864" s="55"/>
      <c r="AZ864" s="55"/>
      <c r="BA864" s="55"/>
      <c r="BB864" s="55"/>
      <c r="BC864" s="55"/>
      <c r="BD864" s="55"/>
      <c r="BE864" s="55"/>
      <c r="BF864" s="55"/>
      <c r="BG864" s="55"/>
      <c r="BH864" s="9">
        <v>1</v>
      </c>
      <c r="BI864" s="242" t="s">
        <v>668</v>
      </c>
      <c r="BJ864" s="490"/>
    </row>
    <row r="865" spans="1:62" s="16" customFormat="1" ht="4.5" hidden="1" customHeight="1">
      <c r="A865" s="517"/>
      <c r="B865" s="590" t="s">
        <v>1</v>
      </c>
      <c r="C865" s="121" t="s">
        <v>831</v>
      </c>
      <c r="D865" s="57" t="s">
        <v>529</v>
      </c>
      <c r="E865" s="421" t="s">
        <v>328</v>
      </c>
      <c r="F865" s="123" t="s">
        <v>671</v>
      </c>
      <c r="G865" s="55"/>
      <c r="H865" s="55"/>
      <c r="I865" s="9"/>
      <c r="J865" s="242"/>
      <c r="K865" s="55"/>
      <c r="L865" s="55"/>
      <c r="M865" s="55"/>
      <c r="N865" s="55">
        <v>1</v>
      </c>
      <c r="O865" s="55"/>
      <c r="P865" s="55"/>
      <c r="Q865" s="9">
        <v>1</v>
      </c>
      <c r="R865" s="242" t="s">
        <v>668</v>
      </c>
      <c r="S865" s="55"/>
      <c r="T865" s="55"/>
      <c r="U865" s="55"/>
      <c r="V865" s="55"/>
      <c r="W865" s="55"/>
      <c r="X865" s="55"/>
      <c r="Y865" s="55"/>
      <c r="Z865" s="9">
        <v>1</v>
      </c>
      <c r="AA865" s="242" t="s">
        <v>668</v>
      </c>
      <c r="AB865" s="242"/>
      <c r="AC865" s="55"/>
      <c r="AD865" s="55"/>
      <c r="AE865" s="55"/>
      <c r="AF865" s="55"/>
      <c r="AG865" s="55"/>
      <c r="AH865" s="55"/>
      <c r="AI865" s="55"/>
      <c r="AJ865" s="55"/>
      <c r="AK865" s="55"/>
      <c r="AL865" s="9">
        <v>1</v>
      </c>
      <c r="AM865" s="242" t="s">
        <v>668</v>
      </c>
      <c r="AN865" s="55"/>
      <c r="AO865" s="55"/>
      <c r="AP865" s="55"/>
      <c r="AQ865" s="55"/>
      <c r="AR865" s="55"/>
      <c r="AS865" s="55"/>
      <c r="AT865" s="55"/>
      <c r="AU865" s="55"/>
      <c r="AV865" s="55"/>
      <c r="AW865" s="9">
        <v>1</v>
      </c>
      <c r="AX865" s="242" t="s">
        <v>668</v>
      </c>
      <c r="AY865" s="55"/>
      <c r="AZ865" s="55"/>
      <c r="BA865" s="55"/>
      <c r="BB865" s="55"/>
      <c r="BC865" s="55"/>
      <c r="BD865" s="55"/>
      <c r="BE865" s="55"/>
      <c r="BF865" s="55"/>
      <c r="BG865" s="55"/>
      <c r="BH865" s="9">
        <v>1</v>
      </c>
      <c r="BI865" s="242" t="s">
        <v>668</v>
      </c>
      <c r="BJ865" s="490"/>
    </row>
    <row r="866" spans="1:62" s="16" customFormat="1" ht="4.5" hidden="1" customHeight="1">
      <c r="A866" s="517"/>
      <c r="B866" s="590" t="s">
        <v>1</v>
      </c>
      <c r="C866" s="121" t="s">
        <v>832</v>
      </c>
      <c r="D866" s="57" t="s">
        <v>529</v>
      </c>
      <c r="E866" s="421" t="s">
        <v>328</v>
      </c>
      <c r="F866" s="123" t="s">
        <v>671</v>
      </c>
      <c r="G866" s="55"/>
      <c r="H866" s="55"/>
      <c r="I866" s="9"/>
      <c r="J866" s="242"/>
      <c r="K866" s="55"/>
      <c r="L866" s="55"/>
      <c r="M866" s="55"/>
      <c r="N866" s="55">
        <v>1</v>
      </c>
      <c r="O866" s="55"/>
      <c r="P866" s="55"/>
      <c r="Q866" s="9">
        <v>1</v>
      </c>
      <c r="R866" s="242" t="s">
        <v>668</v>
      </c>
      <c r="S866" s="55"/>
      <c r="T866" s="55"/>
      <c r="U866" s="55"/>
      <c r="V866" s="55"/>
      <c r="W866" s="55"/>
      <c r="X866" s="55"/>
      <c r="Y866" s="55"/>
      <c r="Z866" s="9">
        <v>1</v>
      </c>
      <c r="AA866" s="242" t="s">
        <v>668</v>
      </c>
      <c r="AB866" s="242"/>
      <c r="AC866" s="55"/>
      <c r="AD866" s="55"/>
      <c r="AE866" s="55"/>
      <c r="AF866" s="55"/>
      <c r="AG866" s="55"/>
      <c r="AH866" s="55"/>
      <c r="AI866" s="55"/>
      <c r="AJ866" s="55"/>
      <c r="AK866" s="55"/>
      <c r="AL866" s="9">
        <v>1</v>
      </c>
      <c r="AM866" s="242" t="s">
        <v>668</v>
      </c>
      <c r="AN866" s="55"/>
      <c r="AO866" s="55"/>
      <c r="AP866" s="55"/>
      <c r="AQ866" s="55"/>
      <c r="AR866" s="55"/>
      <c r="AS866" s="55"/>
      <c r="AT866" s="55"/>
      <c r="AU866" s="55"/>
      <c r="AV866" s="55"/>
      <c r="AW866" s="9">
        <v>1</v>
      </c>
      <c r="AX866" s="242" t="s">
        <v>668</v>
      </c>
      <c r="AY866" s="55"/>
      <c r="AZ866" s="55"/>
      <c r="BA866" s="55"/>
      <c r="BB866" s="55"/>
      <c r="BC866" s="55"/>
      <c r="BD866" s="55"/>
      <c r="BE866" s="55"/>
      <c r="BF866" s="55"/>
      <c r="BG866" s="55"/>
      <c r="BH866" s="9">
        <v>1</v>
      </c>
      <c r="BI866" s="242" t="s">
        <v>668</v>
      </c>
      <c r="BJ866" s="490"/>
    </row>
    <row r="867" spans="1:62" s="16" customFormat="1" ht="4.5" hidden="1" customHeight="1">
      <c r="A867" s="517"/>
      <c r="B867" s="590" t="s">
        <v>1</v>
      </c>
      <c r="C867" s="121" t="s">
        <v>833</v>
      </c>
      <c r="D867" s="57" t="s">
        <v>395</v>
      </c>
      <c r="E867" s="421" t="s">
        <v>328</v>
      </c>
      <c r="F867" s="123" t="s">
        <v>671</v>
      </c>
      <c r="G867" s="55"/>
      <c r="H867" s="55"/>
      <c r="I867" s="9"/>
      <c r="J867" s="242"/>
      <c r="K867" s="55"/>
      <c r="L867" s="55"/>
      <c r="M867" s="55"/>
      <c r="N867" s="55">
        <v>1</v>
      </c>
      <c r="O867" s="55"/>
      <c r="P867" s="55"/>
      <c r="Q867" s="9">
        <v>1</v>
      </c>
      <c r="R867" s="242" t="s">
        <v>668</v>
      </c>
      <c r="S867" s="55"/>
      <c r="T867" s="55"/>
      <c r="U867" s="55"/>
      <c r="V867" s="55"/>
      <c r="W867" s="55"/>
      <c r="X867" s="55"/>
      <c r="Y867" s="55"/>
      <c r="Z867" s="9">
        <v>1</v>
      </c>
      <c r="AA867" s="242" t="s">
        <v>668</v>
      </c>
      <c r="AB867" s="242"/>
      <c r="AC867" s="55"/>
      <c r="AD867" s="55"/>
      <c r="AE867" s="55"/>
      <c r="AF867" s="55"/>
      <c r="AG867" s="55"/>
      <c r="AH867" s="55"/>
      <c r="AI867" s="55"/>
      <c r="AJ867" s="55"/>
      <c r="AK867" s="55"/>
      <c r="AL867" s="9">
        <v>1</v>
      </c>
      <c r="AM867" s="242" t="s">
        <v>668</v>
      </c>
      <c r="AN867" s="55"/>
      <c r="AO867" s="55"/>
      <c r="AP867" s="55"/>
      <c r="AQ867" s="55"/>
      <c r="AR867" s="55"/>
      <c r="AS867" s="55"/>
      <c r="AT867" s="55"/>
      <c r="AU867" s="55"/>
      <c r="AV867" s="55"/>
      <c r="AW867" s="9">
        <v>1</v>
      </c>
      <c r="AX867" s="242" t="s">
        <v>668</v>
      </c>
      <c r="AY867" s="55"/>
      <c r="AZ867" s="55"/>
      <c r="BA867" s="55"/>
      <c r="BB867" s="55"/>
      <c r="BC867" s="55"/>
      <c r="BD867" s="55"/>
      <c r="BE867" s="55"/>
      <c r="BF867" s="55"/>
      <c r="BG867" s="55"/>
      <c r="BH867" s="9">
        <v>1</v>
      </c>
      <c r="BI867" s="242" t="s">
        <v>668</v>
      </c>
      <c r="BJ867" s="490"/>
    </row>
    <row r="868" spans="1:62" s="16" customFormat="1" ht="4.5" hidden="1" customHeight="1">
      <c r="A868" s="517"/>
      <c r="B868" s="590" t="s">
        <v>1</v>
      </c>
      <c r="C868" s="121" t="s">
        <v>834</v>
      </c>
      <c r="D868" s="57" t="s">
        <v>835</v>
      </c>
      <c r="E868" s="421" t="s">
        <v>328</v>
      </c>
      <c r="F868" s="123" t="s">
        <v>671</v>
      </c>
      <c r="G868" s="55"/>
      <c r="H868" s="55"/>
      <c r="I868" s="9"/>
      <c r="J868" s="242"/>
      <c r="K868" s="55"/>
      <c r="L868" s="55"/>
      <c r="M868" s="55"/>
      <c r="N868" s="55">
        <v>1</v>
      </c>
      <c r="O868" s="55"/>
      <c r="P868" s="55"/>
      <c r="Q868" s="9">
        <v>1</v>
      </c>
      <c r="R868" s="242" t="s">
        <v>668</v>
      </c>
      <c r="S868" s="55"/>
      <c r="T868" s="55"/>
      <c r="U868" s="55"/>
      <c r="V868" s="55"/>
      <c r="W868" s="55"/>
      <c r="X868" s="55"/>
      <c r="Y868" s="55"/>
      <c r="Z868" s="9">
        <v>1</v>
      </c>
      <c r="AA868" s="242" t="s">
        <v>668</v>
      </c>
      <c r="AB868" s="242"/>
      <c r="AC868" s="55"/>
      <c r="AD868" s="55"/>
      <c r="AE868" s="55"/>
      <c r="AF868" s="55"/>
      <c r="AG868" s="55"/>
      <c r="AH868" s="55"/>
      <c r="AI868" s="55"/>
      <c r="AJ868" s="55"/>
      <c r="AK868" s="55"/>
      <c r="AL868" s="9">
        <v>1</v>
      </c>
      <c r="AM868" s="242" t="s">
        <v>668</v>
      </c>
      <c r="AN868" s="55"/>
      <c r="AO868" s="55"/>
      <c r="AP868" s="55"/>
      <c r="AQ868" s="55"/>
      <c r="AR868" s="55"/>
      <c r="AS868" s="55"/>
      <c r="AT868" s="55"/>
      <c r="AU868" s="55"/>
      <c r="AV868" s="55"/>
      <c r="AW868" s="9">
        <v>1</v>
      </c>
      <c r="AX868" s="242" t="s">
        <v>668</v>
      </c>
      <c r="AY868" s="55"/>
      <c r="AZ868" s="55"/>
      <c r="BA868" s="55"/>
      <c r="BB868" s="55"/>
      <c r="BC868" s="55"/>
      <c r="BD868" s="55"/>
      <c r="BE868" s="55"/>
      <c r="BF868" s="55"/>
      <c r="BG868" s="55"/>
      <c r="BH868" s="9">
        <v>1</v>
      </c>
      <c r="BI868" s="242" t="s">
        <v>668</v>
      </c>
      <c r="BJ868" s="490"/>
    </row>
    <row r="869" spans="1:62" s="16" customFormat="1" ht="4.5" hidden="1" customHeight="1">
      <c r="A869" s="517"/>
      <c r="B869" s="590" t="s">
        <v>1</v>
      </c>
      <c r="C869" s="121" t="s">
        <v>836</v>
      </c>
      <c r="D869" s="57" t="s">
        <v>835</v>
      </c>
      <c r="E869" s="421" t="s">
        <v>328</v>
      </c>
      <c r="F869" s="123" t="s">
        <v>671</v>
      </c>
      <c r="G869" s="55"/>
      <c r="H869" s="55"/>
      <c r="I869" s="9"/>
      <c r="J869" s="242"/>
      <c r="K869" s="55"/>
      <c r="L869" s="55"/>
      <c r="M869" s="55"/>
      <c r="N869" s="55">
        <v>1</v>
      </c>
      <c r="O869" s="55"/>
      <c r="P869" s="55"/>
      <c r="Q869" s="9">
        <v>1</v>
      </c>
      <c r="R869" s="242" t="s">
        <v>668</v>
      </c>
      <c r="S869" s="55"/>
      <c r="T869" s="55"/>
      <c r="U869" s="55"/>
      <c r="V869" s="55"/>
      <c r="W869" s="55"/>
      <c r="X869" s="55"/>
      <c r="Y869" s="55"/>
      <c r="Z869" s="9">
        <v>1</v>
      </c>
      <c r="AA869" s="242" t="s">
        <v>668</v>
      </c>
      <c r="AB869" s="242"/>
      <c r="AC869" s="55"/>
      <c r="AD869" s="55"/>
      <c r="AE869" s="55"/>
      <c r="AF869" s="55"/>
      <c r="AG869" s="55"/>
      <c r="AH869" s="55"/>
      <c r="AI869" s="55"/>
      <c r="AJ869" s="55"/>
      <c r="AK869" s="55"/>
      <c r="AL869" s="9">
        <v>1</v>
      </c>
      <c r="AM869" s="242" t="s">
        <v>668</v>
      </c>
      <c r="AN869" s="55"/>
      <c r="AO869" s="55"/>
      <c r="AP869" s="55"/>
      <c r="AQ869" s="55"/>
      <c r="AR869" s="55"/>
      <c r="AS869" s="55"/>
      <c r="AT869" s="55"/>
      <c r="AU869" s="55"/>
      <c r="AV869" s="55"/>
      <c r="AW869" s="9">
        <v>1</v>
      </c>
      <c r="AX869" s="242" t="s">
        <v>668</v>
      </c>
      <c r="AY869" s="55"/>
      <c r="AZ869" s="55"/>
      <c r="BA869" s="55"/>
      <c r="BB869" s="55"/>
      <c r="BC869" s="55"/>
      <c r="BD869" s="55"/>
      <c r="BE869" s="55"/>
      <c r="BF869" s="55"/>
      <c r="BG869" s="55"/>
      <c r="BH869" s="9">
        <v>1</v>
      </c>
      <c r="BI869" s="242" t="s">
        <v>668</v>
      </c>
      <c r="BJ869" s="490"/>
    </row>
    <row r="870" spans="1:62" s="16" customFormat="1" ht="4.5" hidden="1" customHeight="1">
      <c r="A870" s="517"/>
      <c r="B870" s="590" t="s">
        <v>1</v>
      </c>
      <c r="C870" s="121" t="s">
        <v>837</v>
      </c>
      <c r="D870" s="57" t="s">
        <v>835</v>
      </c>
      <c r="E870" s="421" t="s">
        <v>328</v>
      </c>
      <c r="F870" s="123" t="s">
        <v>671</v>
      </c>
      <c r="G870" s="55"/>
      <c r="H870" s="55"/>
      <c r="I870" s="9"/>
      <c r="J870" s="242"/>
      <c r="K870" s="55"/>
      <c r="L870" s="55"/>
      <c r="M870" s="55"/>
      <c r="N870" s="55">
        <v>1</v>
      </c>
      <c r="O870" s="55"/>
      <c r="P870" s="55"/>
      <c r="Q870" s="9">
        <v>1</v>
      </c>
      <c r="R870" s="242" t="s">
        <v>668</v>
      </c>
      <c r="S870" s="55"/>
      <c r="T870" s="55"/>
      <c r="U870" s="55"/>
      <c r="V870" s="55"/>
      <c r="W870" s="55"/>
      <c r="X870" s="55"/>
      <c r="Y870" s="55"/>
      <c r="Z870" s="9">
        <v>1</v>
      </c>
      <c r="AA870" s="242" t="s">
        <v>668</v>
      </c>
      <c r="AB870" s="242"/>
      <c r="AC870" s="55"/>
      <c r="AD870" s="55"/>
      <c r="AE870" s="55"/>
      <c r="AF870" s="55"/>
      <c r="AG870" s="55"/>
      <c r="AH870" s="55"/>
      <c r="AI870" s="55"/>
      <c r="AJ870" s="55"/>
      <c r="AK870" s="55"/>
      <c r="AL870" s="9">
        <v>1</v>
      </c>
      <c r="AM870" s="242" t="s">
        <v>668</v>
      </c>
      <c r="AN870" s="55"/>
      <c r="AO870" s="55"/>
      <c r="AP870" s="55"/>
      <c r="AQ870" s="55"/>
      <c r="AR870" s="55"/>
      <c r="AS870" s="55"/>
      <c r="AT870" s="55"/>
      <c r="AU870" s="55"/>
      <c r="AV870" s="55"/>
      <c r="AW870" s="9">
        <v>1</v>
      </c>
      <c r="AX870" s="242" t="s">
        <v>668</v>
      </c>
      <c r="AY870" s="55"/>
      <c r="AZ870" s="55"/>
      <c r="BA870" s="55"/>
      <c r="BB870" s="55"/>
      <c r="BC870" s="55"/>
      <c r="BD870" s="55"/>
      <c r="BE870" s="55"/>
      <c r="BF870" s="55"/>
      <c r="BG870" s="55"/>
      <c r="BH870" s="9">
        <v>1</v>
      </c>
      <c r="BI870" s="242" t="s">
        <v>668</v>
      </c>
      <c r="BJ870" s="490"/>
    </row>
    <row r="871" spans="1:62" s="16" customFormat="1" ht="4.5" hidden="1" customHeight="1">
      <c r="A871" s="517"/>
      <c r="B871" s="590" t="s">
        <v>1</v>
      </c>
      <c r="C871" s="121" t="s">
        <v>993</v>
      </c>
      <c r="D871" s="57" t="s">
        <v>835</v>
      </c>
      <c r="E871" s="421" t="s">
        <v>328</v>
      </c>
      <c r="F871" s="123" t="s">
        <v>688</v>
      </c>
      <c r="G871" s="55"/>
      <c r="H871" s="55"/>
      <c r="I871" s="9"/>
      <c r="J871" s="242"/>
      <c r="K871" s="55"/>
      <c r="L871" s="55"/>
      <c r="M871" s="55"/>
      <c r="N871" s="55">
        <v>1</v>
      </c>
      <c r="O871" s="55"/>
      <c r="P871" s="55"/>
      <c r="Q871" s="9">
        <v>1</v>
      </c>
      <c r="R871" s="242" t="s">
        <v>668</v>
      </c>
      <c r="S871" s="55"/>
      <c r="T871" s="55"/>
      <c r="U871" s="55"/>
      <c r="V871" s="55"/>
      <c r="W871" s="55"/>
      <c r="X871" s="55"/>
      <c r="Y871" s="55"/>
      <c r="Z871" s="9">
        <v>1</v>
      </c>
      <c r="AA871" s="242" t="s">
        <v>668</v>
      </c>
      <c r="AB871" s="242"/>
      <c r="AC871" s="55"/>
      <c r="AD871" s="55"/>
      <c r="AE871" s="55"/>
      <c r="AF871" s="55"/>
      <c r="AG871" s="55"/>
      <c r="AH871" s="55"/>
      <c r="AI871" s="55"/>
      <c r="AJ871" s="55"/>
      <c r="AK871" s="55"/>
      <c r="AL871" s="9">
        <v>1</v>
      </c>
      <c r="AM871" s="242" t="s">
        <v>668</v>
      </c>
      <c r="AN871" s="55"/>
      <c r="AO871" s="55"/>
      <c r="AP871" s="55"/>
      <c r="AQ871" s="55"/>
      <c r="AR871" s="55"/>
      <c r="AS871" s="55"/>
      <c r="AT871" s="55"/>
      <c r="AU871" s="55"/>
      <c r="AV871" s="55"/>
      <c r="AW871" s="9">
        <v>1</v>
      </c>
      <c r="AX871" s="242" t="s">
        <v>668</v>
      </c>
      <c r="AY871" s="55"/>
      <c r="AZ871" s="55"/>
      <c r="BA871" s="55"/>
      <c r="BB871" s="55"/>
      <c r="BC871" s="55"/>
      <c r="BD871" s="55"/>
      <c r="BE871" s="55"/>
      <c r="BF871" s="55"/>
      <c r="BG871" s="55"/>
      <c r="BH871" s="9">
        <v>1</v>
      </c>
      <c r="BI871" s="242" t="s">
        <v>668</v>
      </c>
      <c r="BJ871" s="490"/>
    </row>
    <row r="872" spans="1:62" s="16" customFormat="1" ht="4.5" hidden="1" customHeight="1">
      <c r="A872" s="517"/>
      <c r="B872" s="590" t="s">
        <v>1</v>
      </c>
      <c r="C872" s="121" t="s">
        <v>838</v>
      </c>
      <c r="D872" s="57" t="s">
        <v>835</v>
      </c>
      <c r="E872" s="421" t="s">
        <v>328</v>
      </c>
      <c r="F872" s="123" t="s">
        <v>671</v>
      </c>
      <c r="G872" s="55"/>
      <c r="H872" s="55"/>
      <c r="I872" s="9"/>
      <c r="J872" s="242"/>
      <c r="K872" s="55"/>
      <c r="L872" s="55"/>
      <c r="M872" s="55"/>
      <c r="N872" s="55">
        <v>1</v>
      </c>
      <c r="O872" s="55"/>
      <c r="P872" s="55"/>
      <c r="Q872" s="9">
        <v>1</v>
      </c>
      <c r="R872" s="242" t="s">
        <v>668</v>
      </c>
      <c r="S872" s="55"/>
      <c r="T872" s="55"/>
      <c r="U872" s="55"/>
      <c r="V872" s="55"/>
      <c r="W872" s="55"/>
      <c r="X872" s="55"/>
      <c r="Y872" s="55"/>
      <c r="Z872" s="9">
        <v>1</v>
      </c>
      <c r="AA872" s="242" t="s">
        <v>668</v>
      </c>
      <c r="AB872" s="242"/>
      <c r="AC872" s="55"/>
      <c r="AD872" s="55"/>
      <c r="AE872" s="55"/>
      <c r="AF872" s="55"/>
      <c r="AG872" s="55"/>
      <c r="AH872" s="55"/>
      <c r="AI872" s="55"/>
      <c r="AJ872" s="55"/>
      <c r="AK872" s="55"/>
      <c r="AL872" s="9">
        <v>1</v>
      </c>
      <c r="AM872" s="242" t="s">
        <v>668</v>
      </c>
      <c r="AN872" s="55"/>
      <c r="AO872" s="55"/>
      <c r="AP872" s="55"/>
      <c r="AQ872" s="55"/>
      <c r="AR872" s="55"/>
      <c r="AS872" s="55"/>
      <c r="AT872" s="55"/>
      <c r="AU872" s="55"/>
      <c r="AV872" s="55"/>
      <c r="AW872" s="9">
        <v>1</v>
      </c>
      <c r="AX872" s="242" t="s">
        <v>668</v>
      </c>
      <c r="AY872" s="55"/>
      <c r="AZ872" s="55"/>
      <c r="BA872" s="55"/>
      <c r="BB872" s="55"/>
      <c r="BC872" s="55"/>
      <c r="BD872" s="55"/>
      <c r="BE872" s="55"/>
      <c r="BF872" s="55"/>
      <c r="BG872" s="55"/>
      <c r="BH872" s="9">
        <v>1</v>
      </c>
      <c r="BI872" s="242" t="s">
        <v>668</v>
      </c>
      <c r="BJ872" s="490"/>
    </row>
    <row r="873" spans="1:62" s="16" customFormat="1" ht="4.5" hidden="1" customHeight="1">
      <c r="A873" s="517"/>
      <c r="B873" s="590" t="s">
        <v>1</v>
      </c>
      <c r="C873" s="121" t="s">
        <v>996</v>
      </c>
      <c r="D873" s="421" t="s">
        <v>604</v>
      </c>
      <c r="E873" s="421" t="s">
        <v>328</v>
      </c>
      <c r="F873" s="123" t="s">
        <v>683</v>
      </c>
      <c r="G873" s="55"/>
      <c r="H873" s="55"/>
      <c r="I873" s="9"/>
      <c r="J873" s="242"/>
      <c r="K873" s="55"/>
      <c r="L873" s="202"/>
      <c r="M873" s="202"/>
      <c r="N873" s="202">
        <v>1</v>
      </c>
      <c r="O873" s="202"/>
      <c r="P873" s="202"/>
      <c r="Q873" s="9">
        <v>1</v>
      </c>
      <c r="R873" s="242" t="s">
        <v>668</v>
      </c>
      <c r="S873" s="55"/>
      <c r="T873" s="55"/>
      <c r="U873" s="202"/>
      <c r="V873" s="202"/>
      <c r="W873" s="202"/>
      <c r="X873" s="202"/>
      <c r="Y873" s="202"/>
      <c r="Z873" s="9">
        <v>1</v>
      </c>
      <c r="AA873" s="242" t="s">
        <v>668</v>
      </c>
      <c r="AB873" s="242"/>
      <c r="AC873" s="55"/>
      <c r="AD873" s="55"/>
      <c r="AE873" s="202"/>
      <c r="AF873" s="202"/>
      <c r="AG873" s="202"/>
      <c r="AH873" s="202"/>
      <c r="AI873" s="202"/>
      <c r="AJ873" s="202"/>
      <c r="AK873" s="202"/>
      <c r="AL873" s="9">
        <v>1</v>
      </c>
      <c r="AM873" s="242" t="s">
        <v>668</v>
      </c>
      <c r="AN873" s="55"/>
      <c r="AO873" s="55"/>
      <c r="AP873" s="202"/>
      <c r="AQ873" s="202"/>
      <c r="AR873" s="202"/>
      <c r="AS873" s="202"/>
      <c r="AT873" s="202"/>
      <c r="AU873" s="202"/>
      <c r="AV873" s="202"/>
      <c r="AW873" s="9">
        <v>1</v>
      </c>
      <c r="AX873" s="242" t="s">
        <v>668</v>
      </c>
      <c r="AY873" s="55"/>
      <c r="AZ873" s="55"/>
      <c r="BA873" s="202"/>
      <c r="BB873" s="202"/>
      <c r="BC873" s="202"/>
      <c r="BD873" s="202"/>
      <c r="BE873" s="202"/>
      <c r="BF873" s="202"/>
      <c r="BG873" s="202"/>
      <c r="BH873" s="9">
        <v>1</v>
      </c>
      <c r="BI873" s="242" t="s">
        <v>668</v>
      </c>
      <c r="BJ873" s="490"/>
    </row>
    <row r="874" spans="1:62" s="16" customFormat="1" ht="4.5" hidden="1" customHeight="1">
      <c r="A874" s="517"/>
      <c r="B874" s="590" t="s">
        <v>1</v>
      </c>
      <c r="C874" s="121" t="s">
        <v>839</v>
      </c>
      <c r="D874" s="57" t="s">
        <v>835</v>
      </c>
      <c r="E874" s="421" t="s">
        <v>328</v>
      </c>
      <c r="F874" s="123" t="s">
        <v>671</v>
      </c>
      <c r="G874" s="55"/>
      <c r="H874" s="55"/>
      <c r="I874" s="9"/>
      <c r="J874" s="242"/>
      <c r="K874" s="55"/>
      <c r="L874" s="55"/>
      <c r="M874" s="55"/>
      <c r="N874" s="55">
        <v>1</v>
      </c>
      <c r="O874" s="55"/>
      <c r="P874" s="55"/>
      <c r="Q874" s="9">
        <v>1</v>
      </c>
      <c r="R874" s="242" t="s">
        <v>668</v>
      </c>
      <c r="S874" s="55"/>
      <c r="T874" s="55"/>
      <c r="U874" s="55"/>
      <c r="V874" s="55"/>
      <c r="W874" s="55"/>
      <c r="X874" s="55"/>
      <c r="Y874" s="55"/>
      <c r="Z874" s="9">
        <v>1</v>
      </c>
      <c r="AA874" s="242" t="s">
        <v>668</v>
      </c>
      <c r="AB874" s="242"/>
      <c r="AC874" s="55"/>
      <c r="AD874" s="55"/>
      <c r="AE874" s="55"/>
      <c r="AF874" s="55"/>
      <c r="AG874" s="55"/>
      <c r="AH874" s="55"/>
      <c r="AI874" s="55"/>
      <c r="AJ874" s="55"/>
      <c r="AK874" s="55"/>
      <c r="AL874" s="9">
        <v>1</v>
      </c>
      <c r="AM874" s="242" t="s">
        <v>668</v>
      </c>
      <c r="AN874" s="55"/>
      <c r="AO874" s="55"/>
      <c r="AP874" s="55"/>
      <c r="AQ874" s="55"/>
      <c r="AR874" s="55"/>
      <c r="AS874" s="55"/>
      <c r="AT874" s="55"/>
      <c r="AU874" s="55"/>
      <c r="AV874" s="55"/>
      <c r="AW874" s="9">
        <v>1</v>
      </c>
      <c r="AX874" s="242" t="s">
        <v>668</v>
      </c>
      <c r="AY874" s="55"/>
      <c r="AZ874" s="55"/>
      <c r="BA874" s="55"/>
      <c r="BB874" s="55"/>
      <c r="BC874" s="55"/>
      <c r="BD874" s="55"/>
      <c r="BE874" s="55"/>
      <c r="BF874" s="55"/>
      <c r="BG874" s="55"/>
      <c r="BH874" s="9">
        <v>1</v>
      </c>
      <c r="BI874" s="242" t="s">
        <v>668</v>
      </c>
      <c r="BJ874" s="490"/>
    </row>
    <row r="875" spans="1:62" s="16" customFormat="1" ht="4.5" hidden="1" customHeight="1">
      <c r="A875" s="517"/>
      <c r="B875" s="590" t="s">
        <v>1</v>
      </c>
      <c r="C875" s="121" t="s">
        <v>841</v>
      </c>
      <c r="D875" s="421" t="s">
        <v>604</v>
      </c>
      <c r="E875" s="421" t="s">
        <v>328</v>
      </c>
      <c r="F875" s="123" t="s">
        <v>688</v>
      </c>
      <c r="G875" s="55"/>
      <c r="H875" s="55"/>
      <c r="I875" s="9"/>
      <c r="J875" s="242"/>
      <c r="K875" s="55"/>
      <c r="L875" s="55"/>
      <c r="M875" s="55"/>
      <c r="N875" s="55">
        <v>1</v>
      </c>
      <c r="O875" s="55"/>
      <c r="P875" s="55"/>
      <c r="Q875" s="9">
        <v>1</v>
      </c>
      <c r="R875" s="242" t="s">
        <v>668</v>
      </c>
      <c r="S875" s="55"/>
      <c r="T875" s="55"/>
      <c r="U875" s="55"/>
      <c r="V875" s="55"/>
      <c r="W875" s="55"/>
      <c r="X875" s="55"/>
      <c r="Y875" s="55"/>
      <c r="Z875" s="9">
        <v>1</v>
      </c>
      <c r="AA875" s="242" t="s">
        <v>668</v>
      </c>
      <c r="AB875" s="242"/>
      <c r="AC875" s="55"/>
      <c r="AD875" s="55"/>
      <c r="AE875" s="55"/>
      <c r="AF875" s="55"/>
      <c r="AG875" s="55"/>
      <c r="AH875" s="55"/>
      <c r="AI875" s="55"/>
      <c r="AJ875" s="55"/>
      <c r="AK875" s="55"/>
      <c r="AL875" s="9">
        <v>1</v>
      </c>
      <c r="AM875" s="242" t="s">
        <v>668</v>
      </c>
      <c r="AN875" s="55"/>
      <c r="AO875" s="55"/>
      <c r="AP875" s="55"/>
      <c r="AQ875" s="55"/>
      <c r="AR875" s="55"/>
      <c r="AS875" s="55"/>
      <c r="AT875" s="55"/>
      <c r="AU875" s="55"/>
      <c r="AV875" s="55"/>
      <c r="AW875" s="9">
        <v>1</v>
      </c>
      <c r="AX875" s="242" t="s">
        <v>668</v>
      </c>
      <c r="AY875" s="55"/>
      <c r="AZ875" s="55"/>
      <c r="BA875" s="55"/>
      <c r="BB875" s="55"/>
      <c r="BC875" s="55"/>
      <c r="BD875" s="55"/>
      <c r="BE875" s="55"/>
      <c r="BF875" s="55"/>
      <c r="BG875" s="55"/>
      <c r="BH875" s="9">
        <v>1</v>
      </c>
      <c r="BI875" s="242" t="s">
        <v>668</v>
      </c>
      <c r="BJ875" s="490"/>
    </row>
    <row r="876" spans="1:62" s="16" customFormat="1" ht="18" customHeight="1">
      <c r="A876" s="517"/>
      <c r="B876" s="590" t="s">
        <v>1</v>
      </c>
      <c r="C876" s="121" t="s">
        <v>842</v>
      </c>
      <c r="D876" s="57" t="s">
        <v>395</v>
      </c>
      <c r="E876" s="421" t="s">
        <v>328</v>
      </c>
      <c r="F876" s="123" t="s">
        <v>683</v>
      </c>
      <c r="G876" s="55"/>
      <c r="H876" s="55"/>
      <c r="I876" s="9"/>
      <c r="J876" s="242"/>
      <c r="K876" s="55"/>
      <c r="L876" s="55"/>
      <c r="M876" s="55">
        <v>1</v>
      </c>
      <c r="N876" s="55"/>
      <c r="O876" s="55"/>
      <c r="P876" s="55"/>
      <c r="Q876" s="9">
        <v>0.45</v>
      </c>
      <c r="R876" s="242" t="s">
        <v>41</v>
      </c>
      <c r="S876" s="55"/>
      <c r="T876" s="55"/>
      <c r="U876" s="55"/>
      <c r="V876" s="55">
        <v>1</v>
      </c>
      <c r="W876" s="55"/>
      <c r="X876" s="55"/>
      <c r="Y876" s="55"/>
      <c r="Z876" s="9">
        <v>0.45</v>
      </c>
      <c r="AA876" s="242" t="s">
        <v>41</v>
      </c>
      <c r="AB876" s="242"/>
      <c r="AC876" s="55">
        <v>1</v>
      </c>
      <c r="AD876" s="446"/>
      <c r="AE876" s="55"/>
      <c r="AF876" s="55">
        <v>1</v>
      </c>
      <c r="AG876" s="55"/>
      <c r="AH876" s="55"/>
      <c r="AI876" s="55"/>
      <c r="AJ876" s="55"/>
      <c r="AK876" s="55"/>
      <c r="AL876" s="9">
        <v>0.45</v>
      </c>
      <c r="AM876" s="242" t="s">
        <v>41</v>
      </c>
      <c r="AN876" s="55">
        <v>1</v>
      </c>
      <c r="AO876" s="446"/>
      <c r="AP876" s="55"/>
      <c r="AQ876" s="55">
        <v>1</v>
      </c>
      <c r="AR876" s="55"/>
      <c r="AS876" s="55"/>
      <c r="AT876" s="55"/>
      <c r="AU876" s="55"/>
      <c r="AV876" s="55"/>
      <c r="AW876" s="9">
        <v>0.45</v>
      </c>
      <c r="AX876" s="242" t="s">
        <v>41</v>
      </c>
      <c r="AY876" s="55"/>
      <c r="AZ876" s="55">
        <v>1</v>
      </c>
      <c r="BA876" s="55"/>
      <c r="BB876" s="55">
        <v>1</v>
      </c>
      <c r="BC876" s="55"/>
      <c r="BD876" s="55"/>
      <c r="BE876" s="55"/>
      <c r="BF876" s="55"/>
      <c r="BG876" s="55"/>
      <c r="BH876" s="9">
        <v>0.45</v>
      </c>
      <c r="BI876" s="242" t="s">
        <v>41</v>
      </c>
      <c r="BJ876" s="490"/>
    </row>
    <row r="877" spans="1:62" s="16" customFormat="1" ht="27" customHeight="1">
      <c r="A877" s="517"/>
      <c r="B877" s="590" t="s">
        <v>1</v>
      </c>
      <c r="C877" s="421" t="s">
        <v>1317</v>
      </c>
      <c r="D877" s="57" t="s">
        <v>395</v>
      </c>
      <c r="E877" s="421" t="s">
        <v>328</v>
      </c>
      <c r="F877" s="123" t="s">
        <v>683</v>
      </c>
      <c r="G877" s="55"/>
      <c r="H877" s="55"/>
      <c r="I877" s="9"/>
      <c r="J877" s="242"/>
      <c r="K877" s="55"/>
      <c r="L877" s="55"/>
      <c r="M877" s="55">
        <v>1</v>
      </c>
      <c r="N877" s="55"/>
      <c r="O877" s="55"/>
      <c r="P877" s="55"/>
      <c r="Q877" s="9">
        <v>0.45</v>
      </c>
      <c r="R877" s="242" t="s">
        <v>41</v>
      </c>
      <c r="S877" s="55"/>
      <c r="T877" s="55"/>
      <c r="U877" s="55"/>
      <c r="V877" s="55">
        <v>1</v>
      </c>
      <c r="W877" s="55"/>
      <c r="X877" s="55"/>
      <c r="Y877" s="55"/>
      <c r="Z877" s="9">
        <v>0.45</v>
      </c>
      <c r="AA877" s="242" t="s">
        <v>41</v>
      </c>
      <c r="AB877" s="242"/>
      <c r="AC877" s="55">
        <v>1</v>
      </c>
      <c r="AD877" s="446"/>
      <c r="AE877" s="55"/>
      <c r="AF877" s="55">
        <v>1</v>
      </c>
      <c r="AG877" s="55"/>
      <c r="AH877" s="55"/>
      <c r="AI877" s="55"/>
      <c r="AJ877" s="55"/>
      <c r="AK877" s="55"/>
      <c r="AL877" s="9">
        <v>0.45</v>
      </c>
      <c r="AM877" s="242" t="s">
        <v>41</v>
      </c>
      <c r="AN877" s="55">
        <v>1</v>
      </c>
      <c r="AO877" s="446"/>
      <c r="AP877" s="55"/>
      <c r="AQ877" s="55">
        <v>1</v>
      </c>
      <c r="AR877" s="55"/>
      <c r="AS877" s="55"/>
      <c r="AT877" s="55"/>
      <c r="AU877" s="55"/>
      <c r="AV877" s="55"/>
      <c r="AW877" s="9">
        <v>0.45</v>
      </c>
      <c r="AX877" s="242" t="s">
        <v>41</v>
      </c>
      <c r="AY877" s="55"/>
      <c r="AZ877" s="55">
        <v>1</v>
      </c>
      <c r="BA877" s="55"/>
      <c r="BB877" s="55">
        <v>1</v>
      </c>
      <c r="BC877" s="55"/>
      <c r="BD877" s="55"/>
      <c r="BE877" s="55"/>
      <c r="BF877" s="55"/>
      <c r="BG877" s="55"/>
      <c r="BH877" s="9">
        <v>0.45</v>
      </c>
      <c r="BI877" s="242" t="s">
        <v>41</v>
      </c>
      <c r="BJ877" s="490"/>
    </row>
    <row r="878" spans="1:62" s="16" customFormat="1" ht="4.5" hidden="1" customHeight="1">
      <c r="A878" s="517"/>
      <c r="B878" s="590" t="s">
        <v>1</v>
      </c>
      <c r="C878" s="121" t="s">
        <v>846</v>
      </c>
      <c r="D878" s="57" t="s">
        <v>447</v>
      </c>
      <c r="E878" s="421" t="s">
        <v>328</v>
      </c>
      <c r="F878" s="123" t="s">
        <v>671</v>
      </c>
      <c r="G878" s="55"/>
      <c r="H878" s="55"/>
      <c r="I878" s="9"/>
      <c r="J878" s="242"/>
      <c r="K878" s="55"/>
      <c r="L878" s="55"/>
      <c r="M878" s="55"/>
      <c r="N878" s="55">
        <v>1</v>
      </c>
      <c r="O878" s="55"/>
      <c r="P878" s="55"/>
      <c r="Q878" s="9">
        <v>1</v>
      </c>
      <c r="R878" s="242" t="s">
        <v>668</v>
      </c>
      <c r="S878" s="55"/>
      <c r="T878" s="55"/>
      <c r="U878" s="55"/>
      <c r="V878" s="55"/>
      <c r="W878" s="55"/>
      <c r="X878" s="55"/>
      <c r="Y878" s="55"/>
      <c r="Z878" s="9">
        <v>1</v>
      </c>
      <c r="AA878" s="242" t="s">
        <v>668</v>
      </c>
      <c r="AB878" s="242"/>
      <c r="AC878" s="55"/>
      <c r="AD878" s="55"/>
      <c r="AE878" s="55"/>
      <c r="AF878" s="55"/>
      <c r="AG878" s="55"/>
      <c r="AH878" s="55"/>
      <c r="AI878" s="55"/>
      <c r="AJ878" s="55"/>
      <c r="AK878" s="55"/>
      <c r="AL878" s="9">
        <v>1</v>
      </c>
      <c r="AM878" s="242" t="s">
        <v>668</v>
      </c>
      <c r="AN878" s="55"/>
      <c r="AO878" s="55"/>
      <c r="AP878" s="55"/>
      <c r="AQ878" s="55"/>
      <c r="AR878" s="55"/>
      <c r="AS878" s="55"/>
      <c r="AT878" s="55"/>
      <c r="AU878" s="55"/>
      <c r="AV878" s="55"/>
      <c r="AW878" s="9">
        <v>1</v>
      </c>
      <c r="AX878" s="242" t="s">
        <v>668</v>
      </c>
      <c r="AY878" s="55"/>
      <c r="AZ878" s="55"/>
      <c r="BA878" s="55"/>
      <c r="BB878" s="55"/>
      <c r="BC878" s="55"/>
      <c r="BD878" s="55"/>
      <c r="BE878" s="55"/>
      <c r="BF878" s="55"/>
      <c r="BG878" s="55"/>
      <c r="BH878" s="9">
        <v>1</v>
      </c>
      <c r="BI878" s="242" t="s">
        <v>668</v>
      </c>
      <c r="BJ878" s="490"/>
    </row>
    <row r="879" spans="1:62" s="16" customFormat="1" ht="4.5" hidden="1" customHeight="1">
      <c r="A879" s="517"/>
      <c r="B879" s="590" t="s">
        <v>1</v>
      </c>
      <c r="C879" s="121" t="s">
        <v>847</v>
      </c>
      <c r="D879" s="421" t="s">
        <v>604</v>
      </c>
      <c r="E879" s="421" t="s">
        <v>328</v>
      </c>
      <c r="F879" s="123" t="s">
        <v>671</v>
      </c>
      <c r="G879" s="55"/>
      <c r="H879" s="55"/>
      <c r="I879" s="9"/>
      <c r="J879" s="242"/>
      <c r="K879" s="55"/>
      <c r="L879" s="55"/>
      <c r="M879" s="55"/>
      <c r="N879" s="55">
        <v>1</v>
      </c>
      <c r="O879" s="55"/>
      <c r="P879" s="55"/>
      <c r="Q879" s="9">
        <v>1</v>
      </c>
      <c r="R879" s="242" t="s">
        <v>668</v>
      </c>
      <c r="S879" s="55"/>
      <c r="T879" s="55"/>
      <c r="U879" s="55"/>
      <c r="V879" s="55"/>
      <c r="W879" s="55"/>
      <c r="X879" s="55"/>
      <c r="Y879" s="55"/>
      <c r="Z879" s="9">
        <v>1</v>
      </c>
      <c r="AA879" s="242" t="s">
        <v>668</v>
      </c>
      <c r="AB879" s="242"/>
      <c r="AC879" s="55"/>
      <c r="AD879" s="55"/>
      <c r="AE879" s="55"/>
      <c r="AF879" s="55"/>
      <c r="AG879" s="55"/>
      <c r="AH879" s="55"/>
      <c r="AI879" s="55"/>
      <c r="AJ879" s="55"/>
      <c r="AK879" s="55"/>
      <c r="AL879" s="9">
        <v>1</v>
      </c>
      <c r="AM879" s="242" t="s">
        <v>668</v>
      </c>
      <c r="AN879" s="55"/>
      <c r="AO879" s="55"/>
      <c r="AP879" s="55"/>
      <c r="AQ879" s="55"/>
      <c r="AR879" s="55"/>
      <c r="AS879" s="55"/>
      <c r="AT879" s="55"/>
      <c r="AU879" s="55"/>
      <c r="AV879" s="55"/>
      <c r="AW879" s="9">
        <v>1</v>
      </c>
      <c r="AX879" s="242" t="s">
        <v>668</v>
      </c>
      <c r="AY879" s="55"/>
      <c r="AZ879" s="55"/>
      <c r="BA879" s="55"/>
      <c r="BB879" s="55"/>
      <c r="BC879" s="55"/>
      <c r="BD879" s="55"/>
      <c r="BE879" s="55"/>
      <c r="BF879" s="55"/>
      <c r="BG879" s="55"/>
      <c r="BH879" s="9">
        <v>1</v>
      </c>
      <c r="BI879" s="242" t="s">
        <v>668</v>
      </c>
      <c r="BJ879" s="490"/>
    </row>
    <row r="880" spans="1:62" s="16" customFormat="1" ht="29.25" customHeight="1">
      <c r="A880" s="517"/>
      <c r="B880" s="590" t="s">
        <v>1</v>
      </c>
      <c r="C880" s="121" t="s">
        <v>1315</v>
      </c>
      <c r="D880" s="57" t="s">
        <v>395</v>
      </c>
      <c r="E880" s="421" t="s">
        <v>328</v>
      </c>
      <c r="F880" s="123" t="s">
        <v>671</v>
      </c>
      <c r="G880" s="55"/>
      <c r="H880" s="55"/>
      <c r="I880" s="9"/>
      <c r="J880" s="242"/>
      <c r="K880" s="55"/>
      <c r="L880" s="55"/>
      <c r="M880" s="55">
        <v>1</v>
      </c>
      <c r="N880" s="55"/>
      <c r="O880" s="55"/>
      <c r="P880" s="55"/>
      <c r="Q880" s="9">
        <v>0.45</v>
      </c>
      <c r="R880" s="242" t="s">
        <v>41</v>
      </c>
      <c r="S880" s="55"/>
      <c r="T880" s="55"/>
      <c r="U880" s="55"/>
      <c r="V880" s="55">
        <v>1</v>
      </c>
      <c r="W880" s="55"/>
      <c r="X880" s="55"/>
      <c r="Y880" s="55"/>
      <c r="Z880" s="9">
        <v>0.45</v>
      </c>
      <c r="AA880" s="242" t="s">
        <v>41</v>
      </c>
      <c r="AB880" s="242"/>
      <c r="AC880" s="55">
        <v>1</v>
      </c>
      <c r="AD880" s="446"/>
      <c r="AE880" s="55"/>
      <c r="AF880" s="55">
        <v>1</v>
      </c>
      <c r="AG880" s="55"/>
      <c r="AH880" s="55"/>
      <c r="AI880" s="55"/>
      <c r="AJ880" s="55"/>
      <c r="AK880" s="55"/>
      <c r="AL880" s="9">
        <v>0.45</v>
      </c>
      <c r="AM880" s="242" t="s">
        <v>41</v>
      </c>
      <c r="AN880" s="55">
        <v>1</v>
      </c>
      <c r="AO880" s="446"/>
      <c r="AP880" s="55"/>
      <c r="AQ880" s="55">
        <v>1</v>
      </c>
      <c r="AR880" s="55"/>
      <c r="AS880" s="55"/>
      <c r="AT880" s="55"/>
      <c r="AU880" s="55"/>
      <c r="AV880" s="55"/>
      <c r="AW880" s="9">
        <v>0.45</v>
      </c>
      <c r="AX880" s="242" t="s">
        <v>41</v>
      </c>
      <c r="AY880" s="55"/>
      <c r="AZ880" s="55">
        <v>1</v>
      </c>
      <c r="BA880" s="55"/>
      <c r="BB880" s="55">
        <v>1</v>
      </c>
      <c r="BC880" s="55"/>
      <c r="BD880" s="55"/>
      <c r="BE880" s="55"/>
      <c r="BF880" s="55"/>
      <c r="BG880" s="55"/>
      <c r="BH880" s="9">
        <v>0.45</v>
      </c>
      <c r="BI880" s="242" t="s">
        <v>41</v>
      </c>
      <c r="BJ880" s="490"/>
    </row>
    <row r="881" spans="1:62" s="16" customFormat="1" ht="33.75" hidden="1" customHeight="1">
      <c r="A881" s="517"/>
      <c r="B881" s="590" t="s">
        <v>1</v>
      </c>
      <c r="C881" s="121" t="s">
        <v>855</v>
      </c>
      <c r="D881" s="57" t="s">
        <v>447</v>
      </c>
      <c r="E881" s="421" t="s">
        <v>328</v>
      </c>
      <c r="F881" s="123" t="s">
        <v>671</v>
      </c>
      <c r="G881" s="55"/>
      <c r="H881" s="55"/>
      <c r="I881" s="9"/>
      <c r="J881" s="242"/>
      <c r="K881" s="55"/>
      <c r="L881" s="55"/>
      <c r="M881" s="55"/>
      <c r="N881" s="55"/>
      <c r="O881" s="55">
        <v>1</v>
      </c>
      <c r="P881" s="55"/>
      <c r="Q881" s="9">
        <v>0</v>
      </c>
      <c r="R881" s="421" t="s">
        <v>396</v>
      </c>
      <c r="S881" s="55"/>
      <c r="T881" s="55"/>
      <c r="U881" s="55"/>
      <c r="V881" s="55"/>
      <c r="W881" s="55"/>
      <c r="X881" s="55">
        <v>1</v>
      </c>
      <c r="Y881" s="55"/>
      <c r="Z881" s="9">
        <v>0</v>
      </c>
      <c r="AA881" s="421" t="s">
        <v>396</v>
      </c>
      <c r="AB881" s="421"/>
      <c r="AC881" s="55">
        <v>1</v>
      </c>
      <c r="AD881" s="446"/>
      <c r="AE881" s="55"/>
      <c r="AF881" s="55"/>
      <c r="AG881" s="55">
        <v>1</v>
      </c>
      <c r="AH881" s="55"/>
      <c r="AI881" s="55"/>
      <c r="AJ881" s="55"/>
      <c r="AK881" s="55"/>
      <c r="AL881" s="9">
        <v>1</v>
      </c>
      <c r="AM881" s="242" t="s">
        <v>668</v>
      </c>
      <c r="AN881" s="55">
        <v>1</v>
      </c>
      <c r="AO881" s="446"/>
      <c r="AP881" s="55"/>
      <c r="AQ881" s="55"/>
      <c r="AR881" s="55">
        <v>1</v>
      </c>
      <c r="AS881" s="55"/>
      <c r="AT881" s="55"/>
      <c r="AU881" s="55"/>
      <c r="AV881" s="55"/>
      <c r="AW881" s="9">
        <v>1</v>
      </c>
      <c r="AX881" s="242" t="s">
        <v>668</v>
      </c>
      <c r="AY881" s="55"/>
      <c r="AZ881" s="55"/>
      <c r="BA881" s="55"/>
      <c r="BB881" s="55"/>
      <c r="BC881" s="55"/>
      <c r="BD881" s="55"/>
      <c r="BE881" s="55"/>
      <c r="BF881" s="55"/>
      <c r="BG881" s="55"/>
      <c r="BH881" s="9">
        <v>1</v>
      </c>
      <c r="BI881" s="242" t="s">
        <v>668</v>
      </c>
      <c r="BJ881" s="490"/>
    </row>
    <row r="882" spans="1:62" s="16" customFormat="1" ht="24.75" customHeight="1">
      <c r="A882" s="517"/>
      <c r="B882" s="590" t="s">
        <v>1</v>
      </c>
      <c r="C882" s="121" t="s">
        <v>1068</v>
      </c>
      <c r="D882" s="57" t="s">
        <v>395</v>
      </c>
      <c r="E882" s="421" t="s">
        <v>328</v>
      </c>
      <c r="F882" s="123" t="s">
        <v>671</v>
      </c>
      <c r="G882" s="55"/>
      <c r="H882" s="55"/>
      <c r="I882" s="9"/>
      <c r="J882" s="242"/>
      <c r="K882" s="55"/>
      <c r="L882" s="55"/>
      <c r="M882" s="55"/>
      <c r="N882" s="55"/>
      <c r="O882" s="55">
        <v>1</v>
      </c>
      <c r="P882" s="55"/>
      <c r="Q882" s="9">
        <v>0</v>
      </c>
      <c r="R882" s="421" t="s">
        <v>396</v>
      </c>
      <c r="S882" s="55"/>
      <c r="T882" s="55"/>
      <c r="U882" s="55"/>
      <c r="V882" s="55"/>
      <c r="W882" s="55"/>
      <c r="X882" s="55">
        <v>1</v>
      </c>
      <c r="Y882" s="55"/>
      <c r="Z882" s="9">
        <v>0</v>
      </c>
      <c r="AA882" s="421" t="s">
        <v>396</v>
      </c>
      <c r="AB882" s="421"/>
      <c r="AC882" s="55">
        <v>1</v>
      </c>
      <c r="AD882" s="446"/>
      <c r="AE882" s="55"/>
      <c r="AF882" s="55">
        <v>1</v>
      </c>
      <c r="AG882" s="55"/>
      <c r="AH882" s="55"/>
      <c r="AI882" s="55"/>
      <c r="AJ882" s="55"/>
      <c r="AK882" s="55"/>
      <c r="AL882" s="9">
        <v>0.45</v>
      </c>
      <c r="AM882" s="242" t="s">
        <v>41</v>
      </c>
      <c r="AN882" s="55">
        <v>1</v>
      </c>
      <c r="AO882" s="446"/>
      <c r="AP882" s="55"/>
      <c r="AQ882" s="55">
        <v>1</v>
      </c>
      <c r="AR882" s="55"/>
      <c r="AS882" s="55"/>
      <c r="AT882" s="55"/>
      <c r="AU882" s="55"/>
      <c r="AV882" s="55"/>
      <c r="AW882" s="9">
        <v>0.45</v>
      </c>
      <c r="AX882" s="242" t="s">
        <v>41</v>
      </c>
      <c r="AY882" s="55"/>
      <c r="AZ882" s="55">
        <v>1</v>
      </c>
      <c r="BA882" s="55"/>
      <c r="BB882" s="55">
        <v>1</v>
      </c>
      <c r="BC882" s="55"/>
      <c r="BD882" s="55"/>
      <c r="BE882" s="55"/>
      <c r="BF882" s="55"/>
      <c r="BG882" s="55"/>
      <c r="BH882" s="9">
        <v>0.45</v>
      </c>
      <c r="BI882" s="242" t="s">
        <v>41</v>
      </c>
      <c r="BJ882" s="497" t="s">
        <v>856</v>
      </c>
    </row>
    <row r="883" spans="1:62" s="16" customFormat="1" ht="33" hidden="1" customHeight="1">
      <c r="A883" s="517"/>
      <c r="B883" s="590" t="s">
        <v>1</v>
      </c>
      <c r="C883" s="121" t="s">
        <v>948</v>
      </c>
      <c r="D883" s="57" t="s">
        <v>447</v>
      </c>
      <c r="E883" s="421" t="s">
        <v>328</v>
      </c>
      <c r="F883" s="123" t="s">
        <v>671</v>
      </c>
      <c r="G883" s="55"/>
      <c r="H883" s="55"/>
      <c r="I883" s="9"/>
      <c r="J883" s="242"/>
      <c r="K883" s="55"/>
      <c r="L883" s="55"/>
      <c r="M883" s="55"/>
      <c r="N883" s="55"/>
      <c r="O883" s="55">
        <v>1</v>
      </c>
      <c r="P883" s="55"/>
      <c r="Q883" s="9">
        <v>0</v>
      </c>
      <c r="R883" s="421" t="s">
        <v>396</v>
      </c>
      <c r="S883" s="55"/>
      <c r="T883" s="55"/>
      <c r="U883" s="55"/>
      <c r="V883" s="55"/>
      <c r="W883" s="55"/>
      <c r="X883" s="55">
        <v>1</v>
      </c>
      <c r="Y883" s="55"/>
      <c r="Z883" s="9">
        <v>0</v>
      </c>
      <c r="AA883" s="421" t="s">
        <v>396</v>
      </c>
      <c r="AB883" s="421"/>
      <c r="AC883" s="55">
        <v>1</v>
      </c>
      <c r="AD883" s="446"/>
      <c r="AE883" s="55"/>
      <c r="AF883" s="55"/>
      <c r="AG883" s="55">
        <v>1</v>
      </c>
      <c r="AH883" s="55"/>
      <c r="AI883" s="55"/>
      <c r="AJ883" s="55"/>
      <c r="AK883" s="55"/>
      <c r="AL883" s="9">
        <v>1</v>
      </c>
      <c r="AM883" s="242" t="s">
        <v>668</v>
      </c>
      <c r="AN883" s="55">
        <v>1</v>
      </c>
      <c r="AO883" s="446"/>
      <c r="AP883" s="55"/>
      <c r="AQ883" s="55"/>
      <c r="AR883" s="55">
        <v>1</v>
      </c>
      <c r="AS883" s="55"/>
      <c r="AT883" s="55"/>
      <c r="AU883" s="55"/>
      <c r="AV883" s="55"/>
      <c r="AW883" s="9">
        <v>1</v>
      </c>
      <c r="AX883" s="242" t="s">
        <v>668</v>
      </c>
      <c r="AY883" s="55"/>
      <c r="AZ883" s="55"/>
      <c r="BA883" s="55"/>
      <c r="BB883" s="55"/>
      <c r="BC883" s="55"/>
      <c r="BD883" s="55"/>
      <c r="BE883" s="55"/>
      <c r="BF883" s="55"/>
      <c r="BG883" s="55"/>
      <c r="BH883" s="9">
        <v>1</v>
      </c>
      <c r="BI883" s="242" t="s">
        <v>668</v>
      </c>
      <c r="BJ883" s="497" t="s">
        <v>857</v>
      </c>
    </row>
    <row r="884" spans="1:62" s="16" customFormat="1" ht="33.75" hidden="1" customHeight="1">
      <c r="A884" s="517"/>
      <c r="B884" s="590" t="s">
        <v>1</v>
      </c>
      <c r="C884" s="121" t="s">
        <v>858</v>
      </c>
      <c r="D884" s="57" t="s">
        <v>447</v>
      </c>
      <c r="E884" s="421" t="s">
        <v>328</v>
      </c>
      <c r="F884" s="123" t="s">
        <v>671</v>
      </c>
      <c r="G884" s="55"/>
      <c r="H884" s="55"/>
      <c r="I884" s="9"/>
      <c r="J884" s="242"/>
      <c r="K884" s="55"/>
      <c r="L884" s="55"/>
      <c r="M884" s="55"/>
      <c r="N884" s="55"/>
      <c r="O884" s="55">
        <v>1</v>
      </c>
      <c r="P884" s="55"/>
      <c r="Q884" s="9">
        <v>0</v>
      </c>
      <c r="R884" s="421" t="s">
        <v>396</v>
      </c>
      <c r="S884" s="55"/>
      <c r="T884" s="55"/>
      <c r="U884" s="55"/>
      <c r="V884" s="55"/>
      <c r="W884" s="55"/>
      <c r="X884" s="55">
        <v>1</v>
      </c>
      <c r="Y884" s="55"/>
      <c r="Z884" s="9">
        <v>0</v>
      </c>
      <c r="AA884" s="421" t="s">
        <v>396</v>
      </c>
      <c r="AB884" s="421"/>
      <c r="AC884" s="55">
        <v>1</v>
      </c>
      <c r="AD884" s="446"/>
      <c r="AE884" s="55"/>
      <c r="AF884" s="55"/>
      <c r="AG884" s="55">
        <v>1</v>
      </c>
      <c r="AH884" s="55"/>
      <c r="AI884" s="55"/>
      <c r="AJ884" s="55"/>
      <c r="AK884" s="55"/>
      <c r="AL884" s="9">
        <v>1</v>
      </c>
      <c r="AM884" s="421" t="s">
        <v>668</v>
      </c>
      <c r="AN884" s="55">
        <v>1</v>
      </c>
      <c r="AO884" s="446"/>
      <c r="AP884" s="55"/>
      <c r="AQ884" s="55"/>
      <c r="AR884" s="55">
        <v>1</v>
      </c>
      <c r="AS884" s="55"/>
      <c r="AT884" s="55"/>
      <c r="AU884" s="55"/>
      <c r="AV884" s="55"/>
      <c r="AW884" s="9">
        <v>1</v>
      </c>
      <c r="AX884" s="421" t="s">
        <v>668</v>
      </c>
      <c r="AY884" s="55"/>
      <c r="AZ884" s="55"/>
      <c r="BA884" s="55"/>
      <c r="BB884" s="55"/>
      <c r="BC884" s="55"/>
      <c r="BD884" s="55"/>
      <c r="BE884" s="55"/>
      <c r="BF884" s="55"/>
      <c r="BG884" s="55"/>
      <c r="BH884" s="9">
        <v>1</v>
      </c>
      <c r="BI884" s="421" t="s">
        <v>668</v>
      </c>
      <c r="BJ884" s="497" t="s">
        <v>969</v>
      </c>
    </row>
    <row r="885" spans="1:62" s="16" customFormat="1" ht="18" customHeight="1">
      <c r="A885" s="517"/>
      <c r="B885" s="590" t="s">
        <v>1</v>
      </c>
      <c r="C885" s="121" t="s">
        <v>860</v>
      </c>
      <c r="D885" s="57" t="s">
        <v>395</v>
      </c>
      <c r="E885" s="421" t="s">
        <v>328</v>
      </c>
      <c r="F885" s="123" t="s">
        <v>671</v>
      </c>
      <c r="G885" s="55"/>
      <c r="H885" s="55"/>
      <c r="I885" s="9"/>
      <c r="J885" s="242"/>
      <c r="K885" s="55"/>
      <c r="L885" s="55"/>
      <c r="M885" s="55">
        <v>1</v>
      </c>
      <c r="N885" s="202"/>
      <c r="O885" s="55"/>
      <c r="P885" s="55"/>
      <c r="Q885" s="9">
        <v>0.45</v>
      </c>
      <c r="R885" s="242" t="s">
        <v>41</v>
      </c>
      <c r="S885" s="55"/>
      <c r="T885" s="55"/>
      <c r="U885" s="55"/>
      <c r="V885" s="55">
        <v>1</v>
      </c>
      <c r="W885" s="202"/>
      <c r="X885" s="55"/>
      <c r="Y885" s="55"/>
      <c r="Z885" s="9">
        <v>0.45</v>
      </c>
      <c r="AA885" s="242" t="s">
        <v>41</v>
      </c>
      <c r="AB885" s="242"/>
      <c r="AC885" s="55">
        <v>1</v>
      </c>
      <c r="AD885" s="446"/>
      <c r="AE885" s="55"/>
      <c r="AF885" s="55">
        <v>1</v>
      </c>
      <c r="AG885" s="202"/>
      <c r="AH885" s="55"/>
      <c r="AI885" s="55"/>
      <c r="AJ885" s="55"/>
      <c r="AK885" s="55"/>
      <c r="AL885" s="9">
        <v>0.45</v>
      </c>
      <c r="AM885" s="242" t="s">
        <v>41</v>
      </c>
      <c r="AN885" s="55">
        <v>1</v>
      </c>
      <c r="AO885" s="446"/>
      <c r="AP885" s="55"/>
      <c r="AQ885" s="55">
        <v>1</v>
      </c>
      <c r="AR885" s="202"/>
      <c r="AS885" s="55"/>
      <c r="AT885" s="55"/>
      <c r="AU885" s="55"/>
      <c r="AV885" s="55"/>
      <c r="AW885" s="9">
        <v>0.45</v>
      </c>
      <c r="AX885" s="242" t="s">
        <v>41</v>
      </c>
      <c r="AY885" s="55"/>
      <c r="AZ885" s="55">
        <v>1</v>
      </c>
      <c r="BA885" s="55"/>
      <c r="BB885" s="55">
        <v>1</v>
      </c>
      <c r="BC885" s="202"/>
      <c r="BD885" s="55"/>
      <c r="BE885" s="55"/>
      <c r="BF885" s="55"/>
      <c r="BG885" s="55"/>
      <c r="BH885" s="9">
        <v>0.45</v>
      </c>
      <c r="BI885" s="242" t="s">
        <v>41</v>
      </c>
      <c r="BJ885" s="497" t="s">
        <v>970</v>
      </c>
    </row>
    <row r="886" spans="1:62" s="16" customFormat="1" ht="18" hidden="1" customHeight="1">
      <c r="A886" s="517"/>
      <c r="B886" s="590" t="s">
        <v>1</v>
      </c>
      <c r="C886" s="121" t="s">
        <v>1069</v>
      </c>
      <c r="D886" s="421" t="s">
        <v>604</v>
      </c>
      <c r="E886" s="421" t="s">
        <v>328</v>
      </c>
      <c r="F886" s="123" t="s">
        <v>671</v>
      </c>
      <c r="G886" s="55"/>
      <c r="H886" s="55"/>
      <c r="I886" s="9"/>
      <c r="J886" s="242"/>
      <c r="K886" s="55"/>
      <c r="L886" s="55"/>
      <c r="M886" s="55"/>
      <c r="N886" s="55"/>
      <c r="O886" s="55">
        <v>1</v>
      </c>
      <c r="P886" s="55"/>
      <c r="Q886" s="9">
        <v>0</v>
      </c>
      <c r="R886" s="421" t="s">
        <v>396</v>
      </c>
      <c r="S886" s="55"/>
      <c r="T886" s="55"/>
      <c r="U886" s="55"/>
      <c r="V886" s="55"/>
      <c r="W886" s="55"/>
      <c r="X886" s="55">
        <v>1</v>
      </c>
      <c r="Y886" s="55"/>
      <c r="Z886" s="9">
        <v>0</v>
      </c>
      <c r="AA886" s="421" t="s">
        <v>396</v>
      </c>
      <c r="AB886" s="421"/>
      <c r="AC886" s="55">
        <v>1</v>
      </c>
      <c r="AD886" s="446"/>
      <c r="AE886" s="55"/>
      <c r="AF886" s="55"/>
      <c r="AG886" s="55">
        <v>1</v>
      </c>
      <c r="AH886" s="55"/>
      <c r="AI886" s="55"/>
      <c r="AJ886" s="55"/>
      <c r="AK886" s="55"/>
      <c r="AL886" s="9">
        <v>1</v>
      </c>
      <c r="AM886" s="421" t="s">
        <v>668</v>
      </c>
      <c r="AN886" s="55">
        <v>1</v>
      </c>
      <c r="AO886" s="446"/>
      <c r="AP886" s="55"/>
      <c r="AQ886" s="55"/>
      <c r="AR886" s="55">
        <v>1</v>
      </c>
      <c r="AS886" s="55"/>
      <c r="AT886" s="55"/>
      <c r="AU886" s="55"/>
      <c r="AV886" s="55"/>
      <c r="AW886" s="9">
        <v>1</v>
      </c>
      <c r="AX886" s="421" t="s">
        <v>668</v>
      </c>
      <c r="AY886" s="55"/>
      <c r="AZ886" s="55"/>
      <c r="BA886" s="55"/>
      <c r="BB886" s="55"/>
      <c r="BC886" s="55"/>
      <c r="BD886" s="55"/>
      <c r="BE886" s="55"/>
      <c r="BF886" s="55"/>
      <c r="BG886" s="55"/>
      <c r="BH886" s="9">
        <v>1</v>
      </c>
      <c r="BI886" s="421" t="s">
        <v>668</v>
      </c>
      <c r="BJ886" s="490"/>
    </row>
    <row r="887" spans="1:62" s="16" customFormat="1" ht="18" hidden="1" customHeight="1">
      <c r="A887" s="517"/>
      <c r="B887" s="590" t="s">
        <v>1</v>
      </c>
      <c r="C887" s="121" t="s">
        <v>861</v>
      </c>
      <c r="D887" s="421" t="s">
        <v>604</v>
      </c>
      <c r="E887" s="421" t="s">
        <v>328</v>
      </c>
      <c r="F887" s="123" t="s">
        <v>671</v>
      </c>
      <c r="G887" s="55"/>
      <c r="H887" s="55"/>
      <c r="I887" s="9"/>
      <c r="J887" s="242"/>
      <c r="K887" s="55"/>
      <c r="L887" s="55"/>
      <c r="M887" s="55"/>
      <c r="N887" s="55"/>
      <c r="O887" s="55">
        <v>1</v>
      </c>
      <c r="P887" s="55"/>
      <c r="Q887" s="9">
        <v>0</v>
      </c>
      <c r="R887" s="421" t="s">
        <v>396</v>
      </c>
      <c r="S887" s="55"/>
      <c r="T887" s="55"/>
      <c r="U887" s="55"/>
      <c r="V887" s="55"/>
      <c r="W887" s="55"/>
      <c r="X887" s="55">
        <v>1</v>
      </c>
      <c r="Y887" s="55"/>
      <c r="Z887" s="9">
        <v>0</v>
      </c>
      <c r="AA887" s="421" t="s">
        <v>396</v>
      </c>
      <c r="AB887" s="421"/>
      <c r="AC887" s="55">
        <v>1</v>
      </c>
      <c r="AD887" s="446"/>
      <c r="AE887" s="55"/>
      <c r="AF887" s="55"/>
      <c r="AG887" s="55">
        <v>1</v>
      </c>
      <c r="AH887" s="55"/>
      <c r="AI887" s="55"/>
      <c r="AJ887" s="55"/>
      <c r="AK887" s="55"/>
      <c r="AL887" s="9">
        <v>1</v>
      </c>
      <c r="AM887" s="421" t="s">
        <v>668</v>
      </c>
      <c r="AN887" s="55">
        <v>1</v>
      </c>
      <c r="AO887" s="446"/>
      <c r="AP887" s="55"/>
      <c r="AQ887" s="55"/>
      <c r="AR887" s="55">
        <v>1</v>
      </c>
      <c r="AS887" s="55"/>
      <c r="AT887" s="55"/>
      <c r="AU887" s="55"/>
      <c r="AV887" s="55"/>
      <c r="AW887" s="9">
        <v>1</v>
      </c>
      <c r="AX887" s="421" t="s">
        <v>668</v>
      </c>
      <c r="AY887" s="55"/>
      <c r="AZ887" s="55"/>
      <c r="BA887" s="55"/>
      <c r="BB887" s="55"/>
      <c r="BC887" s="55"/>
      <c r="BD887" s="55"/>
      <c r="BE887" s="55"/>
      <c r="BF887" s="55"/>
      <c r="BG887" s="55"/>
      <c r="BH887" s="9">
        <v>1</v>
      </c>
      <c r="BI887" s="421" t="s">
        <v>668</v>
      </c>
      <c r="BJ887" s="490"/>
    </row>
    <row r="888" spans="1:62" s="16" customFormat="1" ht="18" hidden="1" customHeight="1">
      <c r="A888" s="517"/>
      <c r="B888" s="590" t="s">
        <v>1</v>
      </c>
      <c r="C888" s="121" t="s">
        <v>862</v>
      </c>
      <c r="D888" s="421" t="s">
        <v>604</v>
      </c>
      <c r="E888" s="421" t="s">
        <v>328</v>
      </c>
      <c r="F888" s="123" t="s">
        <v>671</v>
      </c>
      <c r="G888" s="55"/>
      <c r="H888" s="55"/>
      <c r="I888" s="9"/>
      <c r="J888" s="242"/>
      <c r="K888" s="55"/>
      <c r="L888" s="55"/>
      <c r="M888" s="55"/>
      <c r="N888" s="55"/>
      <c r="O888" s="55">
        <v>1</v>
      </c>
      <c r="P888" s="55"/>
      <c r="Q888" s="9">
        <v>0</v>
      </c>
      <c r="R888" s="421" t="s">
        <v>396</v>
      </c>
      <c r="S888" s="55"/>
      <c r="T888" s="55"/>
      <c r="U888" s="55"/>
      <c r="V888" s="55"/>
      <c r="W888" s="55"/>
      <c r="X888" s="55">
        <v>1</v>
      </c>
      <c r="Y888" s="55"/>
      <c r="Z888" s="9">
        <v>0</v>
      </c>
      <c r="AA888" s="421" t="s">
        <v>396</v>
      </c>
      <c r="AB888" s="421"/>
      <c r="AC888" s="55">
        <v>1</v>
      </c>
      <c r="AD888" s="446"/>
      <c r="AE888" s="55"/>
      <c r="AF888" s="55"/>
      <c r="AG888" s="55">
        <v>1</v>
      </c>
      <c r="AH888" s="55"/>
      <c r="AI888" s="55"/>
      <c r="AJ888" s="55"/>
      <c r="AK888" s="55"/>
      <c r="AL888" s="9">
        <v>1</v>
      </c>
      <c r="AM888" s="421" t="s">
        <v>668</v>
      </c>
      <c r="AN888" s="55">
        <v>1</v>
      </c>
      <c r="AO888" s="446"/>
      <c r="AP888" s="55"/>
      <c r="AQ888" s="55"/>
      <c r="AR888" s="55">
        <v>1</v>
      </c>
      <c r="AS888" s="55"/>
      <c r="AT888" s="55"/>
      <c r="AU888" s="55"/>
      <c r="AV888" s="55"/>
      <c r="AW888" s="9">
        <v>1</v>
      </c>
      <c r="AX888" s="421" t="s">
        <v>668</v>
      </c>
      <c r="AY888" s="55"/>
      <c r="AZ888" s="55"/>
      <c r="BA888" s="55"/>
      <c r="BB888" s="55"/>
      <c r="BC888" s="55"/>
      <c r="BD888" s="55"/>
      <c r="BE888" s="55"/>
      <c r="BF888" s="55"/>
      <c r="BG888" s="55"/>
      <c r="BH888" s="9">
        <v>1</v>
      </c>
      <c r="BI888" s="421" t="s">
        <v>668</v>
      </c>
      <c r="BJ888" s="490"/>
    </row>
    <row r="889" spans="1:62" s="16" customFormat="1" ht="18" hidden="1" customHeight="1">
      <c r="A889" s="517"/>
      <c r="B889" s="590" t="s">
        <v>1</v>
      </c>
      <c r="C889" s="121" t="s">
        <v>863</v>
      </c>
      <c r="D889" s="421" t="s">
        <v>604</v>
      </c>
      <c r="E889" s="421" t="s">
        <v>328</v>
      </c>
      <c r="F889" s="123" t="s">
        <v>671</v>
      </c>
      <c r="G889" s="55"/>
      <c r="H889" s="55"/>
      <c r="I889" s="9"/>
      <c r="J889" s="242"/>
      <c r="K889" s="55"/>
      <c r="L889" s="55"/>
      <c r="M889" s="55"/>
      <c r="N889" s="55"/>
      <c r="O889" s="55">
        <v>1</v>
      </c>
      <c r="P889" s="55"/>
      <c r="Q889" s="9">
        <v>0</v>
      </c>
      <c r="R889" s="421" t="s">
        <v>396</v>
      </c>
      <c r="S889" s="55"/>
      <c r="T889" s="55"/>
      <c r="U889" s="55"/>
      <c r="V889" s="55"/>
      <c r="W889" s="55"/>
      <c r="X889" s="55">
        <v>1</v>
      </c>
      <c r="Y889" s="55"/>
      <c r="Z889" s="9">
        <v>0</v>
      </c>
      <c r="AA889" s="421" t="s">
        <v>396</v>
      </c>
      <c r="AB889" s="421"/>
      <c r="AC889" s="55">
        <v>1</v>
      </c>
      <c r="AD889" s="446"/>
      <c r="AE889" s="55"/>
      <c r="AF889" s="55"/>
      <c r="AG889" s="55">
        <v>1</v>
      </c>
      <c r="AH889" s="55"/>
      <c r="AI889" s="55"/>
      <c r="AJ889" s="55"/>
      <c r="AK889" s="55"/>
      <c r="AL889" s="9">
        <v>1</v>
      </c>
      <c r="AM889" s="421" t="s">
        <v>668</v>
      </c>
      <c r="AN889" s="55">
        <v>1</v>
      </c>
      <c r="AO889" s="446"/>
      <c r="AP889" s="55"/>
      <c r="AQ889" s="55"/>
      <c r="AR889" s="55">
        <v>1</v>
      </c>
      <c r="AS889" s="55"/>
      <c r="AT889" s="55"/>
      <c r="AU889" s="55"/>
      <c r="AV889" s="55"/>
      <c r="AW889" s="9">
        <v>1</v>
      </c>
      <c r="AX889" s="421" t="s">
        <v>668</v>
      </c>
      <c r="AY889" s="55"/>
      <c r="AZ889" s="55"/>
      <c r="BA889" s="55"/>
      <c r="BB889" s="55"/>
      <c r="BC889" s="55"/>
      <c r="BD889" s="55"/>
      <c r="BE889" s="55"/>
      <c r="BF889" s="55"/>
      <c r="BG889" s="55"/>
      <c r="BH889" s="9">
        <v>1</v>
      </c>
      <c r="BI889" s="421" t="s">
        <v>668</v>
      </c>
      <c r="BJ889" s="490"/>
    </row>
    <row r="890" spans="1:62" s="16" customFormat="1" ht="18" customHeight="1">
      <c r="A890" s="517"/>
      <c r="B890" s="590" t="s">
        <v>1</v>
      </c>
      <c r="C890" s="121" t="s">
        <v>864</v>
      </c>
      <c r="D890" s="57" t="s">
        <v>395</v>
      </c>
      <c r="E890" s="421" t="s">
        <v>328</v>
      </c>
      <c r="F890" s="123" t="s">
        <v>671</v>
      </c>
      <c r="G890" s="55"/>
      <c r="H890" s="55"/>
      <c r="I890" s="9"/>
      <c r="J890" s="242"/>
      <c r="K890" s="55"/>
      <c r="L890" s="55"/>
      <c r="M890" s="55"/>
      <c r="N890" s="55"/>
      <c r="O890" s="55">
        <v>1</v>
      </c>
      <c r="P890" s="55"/>
      <c r="Q890" s="9">
        <v>0</v>
      </c>
      <c r="R890" s="421" t="s">
        <v>396</v>
      </c>
      <c r="S890" s="55"/>
      <c r="T890" s="55"/>
      <c r="U890" s="55"/>
      <c r="V890" s="55"/>
      <c r="W890" s="55"/>
      <c r="X890" s="55">
        <v>1</v>
      </c>
      <c r="Y890" s="55"/>
      <c r="Z890" s="9">
        <v>0</v>
      </c>
      <c r="AA890" s="421" t="s">
        <v>396</v>
      </c>
      <c r="AB890" s="421"/>
      <c r="AC890" s="55">
        <v>1</v>
      </c>
      <c r="AD890" s="446"/>
      <c r="AE890" s="55"/>
      <c r="AF890" s="55">
        <v>1</v>
      </c>
      <c r="AG890" s="55"/>
      <c r="AH890" s="55"/>
      <c r="AI890" s="55"/>
      <c r="AJ890" s="55"/>
      <c r="AK890" s="55"/>
      <c r="AL890" s="9">
        <v>0.45</v>
      </c>
      <c r="AM890" s="242" t="s">
        <v>41</v>
      </c>
      <c r="AN890" s="55">
        <v>1</v>
      </c>
      <c r="AO890" s="446"/>
      <c r="AP890" s="55"/>
      <c r="AQ890" s="55">
        <v>1</v>
      </c>
      <c r="AR890" s="55"/>
      <c r="AS890" s="55"/>
      <c r="AT890" s="55"/>
      <c r="AU890" s="55"/>
      <c r="AV890" s="55"/>
      <c r="AW890" s="9">
        <v>0.45</v>
      </c>
      <c r="AX890" s="242" t="s">
        <v>41</v>
      </c>
      <c r="AY890" s="55"/>
      <c r="AZ890" s="55">
        <v>1</v>
      </c>
      <c r="BA890" s="55"/>
      <c r="BB890" s="55">
        <v>1</v>
      </c>
      <c r="BC890" s="55"/>
      <c r="BD890" s="55"/>
      <c r="BE890" s="55"/>
      <c r="BF890" s="55"/>
      <c r="BG890" s="55"/>
      <c r="BH890" s="9">
        <v>0.45</v>
      </c>
      <c r="BI890" s="242" t="s">
        <v>41</v>
      </c>
      <c r="BJ890" s="490"/>
    </row>
    <row r="891" spans="1:62" s="16" customFormat="1" ht="18" hidden="1" customHeight="1">
      <c r="A891" s="517"/>
      <c r="B891" s="590" t="s">
        <v>1</v>
      </c>
      <c r="C891" s="121" t="s">
        <v>865</v>
      </c>
      <c r="D891" s="421" t="s">
        <v>604</v>
      </c>
      <c r="E891" s="421" t="s">
        <v>328</v>
      </c>
      <c r="F891" s="123" t="s">
        <v>671</v>
      </c>
      <c r="G891" s="55"/>
      <c r="H891" s="55"/>
      <c r="I891" s="9"/>
      <c r="J891" s="242"/>
      <c r="K891" s="55"/>
      <c r="L891" s="55"/>
      <c r="M891" s="55"/>
      <c r="N891" s="55"/>
      <c r="O891" s="55">
        <v>1</v>
      </c>
      <c r="P891" s="55"/>
      <c r="Q891" s="9">
        <v>0</v>
      </c>
      <c r="R891" s="421" t="s">
        <v>396</v>
      </c>
      <c r="S891" s="55"/>
      <c r="T891" s="55"/>
      <c r="U891" s="55"/>
      <c r="V891" s="55"/>
      <c r="W891" s="55"/>
      <c r="X891" s="55">
        <v>1</v>
      </c>
      <c r="Y891" s="55"/>
      <c r="Z891" s="9">
        <v>0</v>
      </c>
      <c r="AA891" s="421" t="s">
        <v>396</v>
      </c>
      <c r="AB891" s="421"/>
      <c r="AC891" s="55">
        <v>1</v>
      </c>
      <c r="AD891" s="446"/>
      <c r="AE891" s="55"/>
      <c r="AF891" s="55"/>
      <c r="AG891" s="55">
        <v>1</v>
      </c>
      <c r="AH891" s="55"/>
      <c r="AI891" s="55"/>
      <c r="AJ891" s="55"/>
      <c r="AK891" s="55"/>
      <c r="AL891" s="9">
        <v>1</v>
      </c>
      <c r="AM891" s="421" t="s">
        <v>668</v>
      </c>
      <c r="AN891" s="55">
        <v>1</v>
      </c>
      <c r="AO891" s="446"/>
      <c r="AP891" s="55"/>
      <c r="AQ891" s="55"/>
      <c r="AR891" s="55">
        <v>1</v>
      </c>
      <c r="AS891" s="55"/>
      <c r="AT891" s="55"/>
      <c r="AU891" s="55"/>
      <c r="AV891" s="55"/>
      <c r="AW891" s="9">
        <v>1</v>
      </c>
      <c r="AX891" s="421" t="s">
        <v>668</v>
      </c>
      <c r="AY891" s="55"/>
      <c r="AZ891" s="55"/>
      <c r="BA891" s="55"/>
      <c r="BB891" s="55"/>
      <c r="BC891" s="55"/>
      <c r="BD891" s="55"/>
      <c r="BE891" s="55"/>
      <c r="BF891" s="55"/>
      <c r="BG891" s="55"/>
      <c r="BH891" s="9">
        <v>1</v>
      </c>
      <c r="BI891" s="421" t="s">
        <v>668</v>
      </c>
      <c r="BJ891" s="490"/>
    </row>
    <row r="892" spans="1:62" s="16" customFormat="1" ht="18" hidden="1" customHeight="1">
      <c r="A892" s="517"/>
      <c r="B892" s="590" t="s">
        <v>1</v>
      </c>
      <c r="C892" s="121" t="s">
        <v>866</v>
      </c>
      <c r="D892" s="421" t="s">
        <v>604</v>
      </c>
      <c r="E892" s="421" t="s">
        <v>328</v>
      </c>
      <c r="F892" s="123" t="s">
        <v>671</v>
      </c>
      <c r="G892" s="55"/>
      <c r="H892" s="55"/>
      <c r="I892" s="9"/>
      <c r="J892" s="242"/>
      <c r="K892" s="55"/>
      <c r="L892" s="55"/>
      <c r="M892" s="55"/>
      <c r="N892" s="55"/>
      <c r="O892" s="55">
        <v>1</v>
      </c>
      <c r="P892" s="55"/>
      <c r="Q892" s="9">
        <v>0</v>
      </c>
      <c r="R892" s="421" t="s">
        <v>396</v>
      </c>
      <c r="S892" s="55"/>
      <c r="T892" s="55"/>
      <c r="U892" s="55"/>
      <c r="V892" s="55"/>
      <c r="W892" s="55"/>
      <c r="X892" s="55">
        <v>1</v>
      </c>
      <c r="Y892" s="55"/>
      <c r="Z892" s="9">
        <v>0</v>
      </c>
      <c r="AA892" s="421" t="s">
        <v>396</v>
      </c>
      <c r="AB892" s="421"/>
      <c r="AC892" s="55">
        <v>1</v>
      </c>
      <c r="AD892" s="446"/>
      <c r="AE892" s="55"/>
      <c r="AF892" s="55"/>
      <c r="AG892" s="55">
        <v>1</v>
      </c>
      <c r="AH892" s="55"/>
      <c r="AI892" s="55"/>
      <c r="AJ892" s="55"/>
      <c r="AK892" s="55"/>
      <c r="AL892" s="9">
        <v>1</v>
      </c>
      <c r="AM892" s="421" t="s">
        <v>668</v>
      </c>
      <c r="AN892" s="55">
        <v>1</v>
      </c>
      <c r="AO892" s="446"/>
      <c r="AP892" s="55"/>
      <c r="AQ892" s="55"/>
      <c r="AR892" s="55">
        <v>1</v>
      </c>
      <c r="AS892" s="55"/>
      <c r="AT892" s="55"/>
      <c r="AU892" s="55"/>
      <c r="AV892" s="55"/>
      <c r="AW892" s="9">
        <v>1</v>
      </c>
      <c r="AX892" s="421" t="s">
        <v>668</v>
      </c>
      <c r="AY892" s="55"/>
      <c r="AZ892" s="55"/>
      <c r="BA892" s="55"/>
      <c r="BB892" s="55"/>
      <c r="BC892" s="55"/>
      <c r="BD892" s="55"/>
      <c r="BE892" s="55"/>
      <c r="BF892" s="55"/>
      <c r="BG892" s="55"/>
      <c r="BH892" s="9">
        <v>1</v>
      </c>
      <c r="BI892" s="421" t="s">
        <v>668</v>
      </c>
      <c r="BJ892" s="490"/>
    </row>
    <row r="893" spans="1:62" s="16" customFormat="1" ht="18" hidden="1" customHeight="1">
      <c r="A893" s="517"/>
      <c r="B893" s="590" t="s">
        <v>1</v>
      </c>
      <c r="C893" s="121" t="s">
        <v>867</v>
      </c>
      <c r="D893" s="421" t="s">
        <v>604</v>
      </c>
      <c r="E893" s="421" t="s">
        <v>328</v>
      </c>
      <c r="F893" s="123" t="s">
        <v>671</v>
      </c>
      <c r="G893" s="55"/>
      <c r="H893" s="55"/>
      <c r="I893" s="9"/>
      <c r="J893" s="242"/>
      <c r="K893" s="55"/>
      <c r="L893" s="55"/>
      <c r="M893" s="55"/>
      <c r="N893" s="55"/>
      <c r="O893" s="55">
        <v>1</v>
      </c>
      <c r="P893" s="55"/>
      <c r="Q893" s="9">
        <v>0</v>
      </c>
      <c r="R893" s="421" t="s">
        <v>396</v>
      </c>
      <c r="S893" s="55"/>
      <c r="T893" s="55"/>
      <c r="U893" s="55"/>
      <c r="V893" s="55"/>
      <c r="W893" s="55"/>
      <c r="X893" s="55">
        <v>1</v>
      </c>
      <c r="Y893" s="55"/>
      <c r="Z893" s="9">
        <v>0</v>
      </c>
      <c r="AA893" s="421" t="s">
        <v>396</v>
      </c>
      <c r="AB893" s="421"/>
      <c r="AC893" s="55">
        <v>1</v>
      </c>
      <c r="AD893" s="446"/>
      <c r="AE893" s="55"/>
      <c r="AF893" s="55"/>
      <c r="AG893" s="55">
        <v>1</v>
      </c>
      <c r="AH893" s="55"/>
      <c r="AI893" s="55"/>
      <c r="AJ893" s="55"/>
      <c r="AK893" s="55"/>
      <c r="AL893" s="9">
        <v>1</v>
      </c>
      <c r="AM893" s="242" t="s">
        <v>668</v>
      </c>
      <c r="AN893" s="55">
        <v>1</v>
      </c>
      <c r="AO893" s="446"/>
      <c r="AP893" s="55"/>
      <c r="AQ893" s="55"/>
      <c r="AR893" s="55">
        <v>1</v>
      </c>
      <c r="AS893" s="55"/>
      <c r="AT893" s="55"/>
      <c r="AU893" s="55"/>
      <c r="AV893" s="55"/>
      <c r="AW893" s="9">
        <v>1</v>
      </c>
      <c r="AX893" s="242" t="s">
        <v>668</v>
      </c>
      <c r="AY893" s="55"/>
      <c r="AZ893" s="55"/>
      <c r="BA893" s="55"/>
      <c r="BB893" s="55"/>
      <c r="BC893" s="55"/>
      <c r="BD893" s="55"/>
      <c r="BE893" s="55"/>
      <c r="BF893" s="55"/>
      <c r="BG893" s="55"/>
      <c r="BH893" s="9">
        <v>1</v>
      </c>
      <c r="BI893" s="242" t="s">
        <v>668</v>
      </c>
      <c r="BJ893" s="490"/>
    </row>
    <row r="894" spans="1:62" s="16" customFormat="1" ht="18" hidden="1" customHeight="1">
      <c r="A894" s="517"/>
      <c r="B894" s="590" t="s">
        <v>1</v>
      </c>
      <c r="C894" s="121" t="s">
        <v>1319</v>
      </c>
      <c r="D894" s="421" t="s">
        <v>604</v>
      </c>
      <c r="E894" s="421" t="s">
        <v>328</v>
      </c>
      <c r="F894" s="123" t="s">
        <v>671</v>
      </c>
      <c r="G894" s="55"/>
      <c r="H894" s="55"/>
      <c r="I894" s="9"/>
      <c r="J894" s="242"/>
      <c r="K894" s="55"/>
      <c r="L894" s="55"/>
      <c r="M894" s="55"/>
      <c r="N894" s="55"/>
      <c r="O894" s="55">
        <v>1</v>
      </c>
      <c r="P894" s="55"/>
      <c r="Q894" s="9">
        <v>0</v>
      </c>
      <c r="R894" s="421" t="s">
        <v>396</v>
      </c>
      <c r="S894" s="55"/>
      <c r="T894" s="55"/>
      <c r="U894" s="55"/>
      <c r="V894" s="55"/>
      <c r="W894" s="55"/>
      <c r="X894" s="55">
        <v>1</v>
      </c>
      <c r="Y894" s="55"/>
      <c r="Z894" s="9">
        <v>0</v>
      </c>
      <c r="AA894" s="421" t="s">
        <v>396</v>
      </c>
      <c r="AB894" s="421"/>
      <c r="AC894" s="55">
        <v>1</v>
      </c>
      <c r="AD894" s="446"/>
      <c r="AE894" s="55"/>
      <c r="AF894" s="55"/>
      <c r="AG894" s="55">
        <v>1</v>
      </c>
      <c r="AH894" s="55"/>
      <c r="AI894" s="55"/>
      <c r="AJ894" s="55"/>
      <c r="AK894" s="55"/>
      <c r="AL894" s="9">
        <v>1</v>
      </c>
      <c r="AM894" s="242" t="s">
        <v>668</v>
      </c>
      <c r="AN894" s="55">
        <v>1</v>
      </c>
      <c r="AO894" s="446"/>
      <c r="AP894" s="55"/>
      <c r="AQ894" s="55"/>
      <c r="AR894" s="55">
        <v>1</v>
      </c>
      <c r="AS894" s="55"/>
      <c r="AT894" s="55"/>
      <c r="AU894" s="55"/>
      <c r="AV894" s="55"/>
      <c r="AW894" s="9">
        <v>1</v>
      </c>
      <c r="AX894" s="242" t="s">
        <v>668</v>
      </c>
      <c r="AY894" s="55"/>
      <c r="AZ894" s="55"/>
      <c r="BA894" s="55"/>
      <c r="BB894" s="55"/>
      <c r="BC894" s="55"/>
      <c r="BD894" s="55"/>
      <c r="BE894" s="55"/>
      <c r="BF894" s="55"/>
      <c r="BG894" s="55"/>
      <c r="BH894" s="9">
        <v>1</v>
      </c>
      <c r="BI894" s="242" t="s">
        <v>668</v>
      </c>
      <c r="BJ894" s="490"/>
    </row>
    <row r="895" spans="1:62" s="16" customFormat="1" ht="18" hidden="1" customHeight="1">
      <c r="A895" s="517"/>
      <c r="B895" s="590" t="s">
        <v>1</v>
      </c>
      <c r="C895" s="121" t="s">
        <v>869</v>
      </c>
      <c r="D895" s="421" t="s">
        <v>604</v>
      </c>
      <c r="E895" s="421" t="s">
        <v>328</v>
      </c>
      <c r="F895" s="123" t="s">
        <v>687</v>
      </c>
      <c r="G895" s="55"/>
      <c r="H895" s="55"/>
      <c r="I895" s="9"/>
      <c r="J895" s="242"/>
      <c r="K895" s="55"/>
      <c r="L895" s="202"/>
      <c r="M895" s="202"/>
      <c r="N895" s="202"/>
      <c r="O895" s="202">
        <v>1</v>
      </c>
      <c r="P895" s="202"/>
      <c r="Q895" s="9">
        <v>0</v>
      </c>
      <c r="R895" s="421" t="s">
        <v>396</v>
      </c>
      <c r="S895" s="55"/>
      <c r="T895" s="55"/>
      <c r="U895" s="202"/>
      <c r="V895" s="202"/>
      <c r="W895" s="202"/>
      <c r="X895" s="202">
        <v>1</v>
      </c>
      <c r="Y895" s="202"/>
      <c r="Z895" s="9">
        <v>0</v>
      </c>
      <c r="AA895" s="421" t="s">
        <v>396</v>
      </c>
      <c r="AB895" s="421"/>
      <c r="AC895" s="55">
        <v>1</v>
      </c>
      <c r="AD895" s="446"/>
      <c r="AE895" s="202"/>
      <c r="AF895" s="202"/>
      <c r="AG895" s="55">
        <v>1</v>
      </c>
      <c r="AH895" s="202"/>
      <c r="AI895" s="202"/>
      <c r="AJ895" s="202"/>
      <c r="AK895" s="202"/>
      <c r="AL895" s="9">
        <v>1</v>
      </c>
      <c r="AM895" s="242" t="s">
        <v>668</v>
      </c>
      <c r="AN895" s="55">
        <v>1</v>
      </c>
      <c r="AO895" s="446"/>
      <c r="AP895" s="202"/>
      <c r="AQ895" s="202"/>
      <c r="AR895" s="55">
        <v>1</v>
      </c>
      <c r="AS895" s="202"/>
      <c r="AT895" s="202"/>
      <c r="AU895" s="202"/>
      <c r="AV895" s="202"/>
      <c r="AW895" s="9">
        <v>1</v>
      </c>
      <c r="AX895" s="242" t="s">
        <v>668</v>
      </c>
      <c r="AY895" s="55"/>
      <c r="AZ895" s="55"/>
      <c r="BA895" s="202"/>
      <c r="BB895" s="202"/>
      <c r="BC895" s="55"/>
      <c r="BD895" s="202"/>
      <c r="BE895" s="202"/>
      <c r="BF895" s="202"/>
      <c r="BG895" s="202"/>
      <c r="BH895" s="9">
        <v>1</v>
      </c>
      <c r="BI895" s="242" t="s">
        <v>668</v>
      </c>
      <c r="BJ895" s="490"/>
    </row>
    <row r="896" spans="1:62" s="16" customFormat="1" ht="18" hidden="1" customHeight="1">
      <c r="A896" s="517"/>
      <c r="B896" s="590" t="s">
        <v>1</v>
      </c>
      <c r="C896" s="121" t="s">
        <v>870</v>
      </c>
      <c r="D896" s="57" t="s">
        <v>395</v>
      </c>
      <c r="E896" s="421" t="s">
        <v>328</v>
      </c>
      <c r="F896" s="123" t="s">
        <v>687</v>
      </c>
      <c r="G896" s="55"/>
      <c r="H896" s="55"/>
      <c r="I896" s="9"/>
      <c r="J896" s="242"/>
      <c r="K896" s="55"/>
      <c r="L896" s="55"/>
      <c r="M896" s="55">
        <v>1</v>
      </c>
      <c r="N896" s="202"/>
      <c r="O896" s="55"/>
      <c r="P896" s="55"/>
      <c r="Q896" s="9">
        <v>0.45</v>
      </c>
      <c r="R896" s="242" t="s">
        <v>41</v>
      </c>
      <c r="S896" s="55"/>
      <c r="T896" s="55"/>
      <c r="U896" s="55"/>
      <c r="V896" s="55">
        <v>1</v>
      </c>
      <c r="W896" s="202"/>
      <c r="X896" s="55"/>
      <c r="Y896" s="55"/>
      <c r="Z896" s="9">
        <v>0.45</v>
      </c>
      <c r="AA896" s="242" t="s">
        <v>41</v>
      </c>
      <c r="AB896" s="242"/>
      <c r="AC896" s="55">
        <v>1</v>
      </c>
      <c r="AD896" s="446"/>
      <c r="AE896" s="55"/>
      <c r="AF896" s="55"/>
      <c r="AG896" s="55">
        <v>1</v>
      </c>
      <c r="AH896" s="55"/>
      <c r="AI896" s="55"/>
      <c r="AJ896" s="55"/>
      <c r="AK896" s="55"/>
      <c r="AL896" s="9">
        <v>1</v>
      </c>
      <c r="AM896" s="242" t="s">
        <v>668</v>
      </c>
      <c r="AN896" s="55">
        <v>1</v>
      </c>
      <c r="AO896" s="446"/>
      <c r="AP896" s="55"/>
      <c r="AQ896" s="55"/>
      <c r="AR896" s="55">
        <v>1</v>
      </c>
      <c r="AS896" s="55"/>
      <c r="AT896" s="55"/>
      <c r="AU896" s="55"/>
      <c r="AV896" s="55"/>
      <c r="AW896" s="9">
        <v>1</v>
      </c>
      <c r="AX896" s="242" t="s">
        <v>668</v>
      </c>
      <c r="AY896" s="55"/>
      <c r="AZ896" s="55"/>
      <c r="BA896" s="55"/>
      <c r="BB896" s="55"/>
      <c r="BC896" s="55"/>
      <c r="BD896" s="55"/>
      <c r="BE896" s="55"/>
      <c r="BF896" s="55"/>
      <c r="BG896" s="55"/>
      <c r="BH896" s="9">
        <v>1</v>
      </c>
      <c r="BI896" s="242" t="s">
        <v>668</v>
      </c>
      <c r="BJ896" s="490"/>
    </row>
    <row r="897" spans="1:62" s="16" customFormat="1" ht="18" hidden="1" customHeight="1">
      <c r="A897" s="517"/>
      <c r="B897" s="590" t="s">
        <v>1</v>
      </c>
      <c r="C897" s="121" t="s">
        <v>871</v>
      </c>
      <c r="D897" s="421" t="s">
        <v>604</v>
      </c>
      <c r="E897" s="421" t="s">
        <v>328</v>
      </c>
      <c r="F897" s="123" t="s">
        <v>685</v>
      </c>
      <c r="G897" s="55"/>
      <c r="H897" s="55"/>
      <c r="I897" s="9"/>
      <c r="J897" s="242"/>
      <c r="K897" s="55"/>
      <c r="L897" s="202"/>
      <c r="M897" s="202"/>
      <c r="N897" s="202"/>
      <c r="O897" s="202">
        <v>1</v>
      </c>
      <c r="P897" s="202"/>
      <c r="Q897" s="9">
        <v>0</v>
      </c>
      <c r="R897" s="421" t="s">
        <v>396</v>
      </c>
      <c r="S897" s="55"/>
      <c r="T897" s="55"/>
      <c r="U897" s="202"/>
      <c r="V897" s="202"/>
      <c r="W897" s="202"/>
      <c r="X897" s="202">
        <v>1</v>
      </c>
      <c r="Y897" s="202"/>
      <c r="Z897" s="9">
        <v>0</v>
      </c>
      <c r="AA897" s="421" t="s">
        <v>396</v>
      </c>
      <c r="AB897" s="421"/>
      <c r="AC897" s="55">
        <v>1</v>
      </c>
      <c r="AD897" s="446"/>
      <c r="AE897" s="202"/>
      <c r="AF897" s="202"/>
      <c r="AG897" s="55">
        <v>1</v>
      </c>
      <c r="AH897" s="202"/>
      <c r="AI897" s="202"/>
      <c r="AJ897" s="202"/>
      <c r="AK897" s="202"/>
      <c r="AL897" s="9">
        <v>1</v>
      </c>
      <c r="AM897" s="421" t="s">
        <v>668</v>
      </c>
      <c r="AN897" s="55">
        <v>1</v>
      </c>
      <c r="AO897" s="446"/>
      <c r="AP897" s="202"/>
      <c r="AQ897" s="202"/>
      <c r="AR897" s="55">
        <v>1</v>
      </c>
      <c r="AS897" s="202"/>
      <c r="AT897" s="202"/>
      <c r="AU897" s="202"/>
      <c r="AV897" s="202"/>
      <c r="AW897" s="9">
        <v>1</v>
      </c>
      <c r="AX897" s="421" t="s">
        <v>668</v>
      </c>
      <c r="AY897" s="55"/>
      <c r="AZ897" s="55"/>
      <c r="BA897" s="202"/>
      <c r="BB897" s="202"/>
      <c r="BC897" s="55"/>
      <c r="BD897" s="202"/>
      <c r="BE897" s="202"/>
      <c r="BF897" s="202"/>
      <c r="BG897" s="202"/>
      <c r="BH897" s="9">
        <v>1</v>
      </c>
      <c r="BI897" s="421" t="s">
        <v>668</v>
      </c>
      <c r="BJ897" s="490"/>
    </row>
    <row r="898" spans="1:62" s="16" customFormat="1" ht="18" hidden="1" customHeight="1">
      <c r="A898" s="517"/>
      <c r="B898" s="590" t="s">
        <v>1</v>
      </c>
      <c r="C898" s="121" t="s">
        <v>872</v>
      </c>
      <c r="D898" s="421" t="s">
        <v>604</v>
      </c>
      <c r="E898" s="421" t="s">
        <v>328</v>
      </c>
      <c r="F898" s="123" t="s">
        <v>681</v>
      </c>
      <c r="G898" s="55"/>
      <c r="H898" s="55"/>
      <c r="I898" s="9"/>
      <c r="J898" s="242"/>
      <c r="K898" s="55"/>
      <c r="L898" s="202"/>
      <c r="M898" s="202"/>
      <c r="N898" s="202"/>
      <c r="O898" s="202">
        <v>1</v>
      </c>
      <c r="P898" s="202"/>
      <c r="Q898" s="9">
        <v>0</v>
      </c>
      <c r="R898" s="421" t="s">
        <v>396</v>
      </c>
      <c r="S898" s="55"/>
      <c r="T898" s="55"/>
      <c r="U898" s="202"/>
      <c r="V898" s="202"/>
      <c r="W898" s="202"/>
      <c r="X898" s="202">
        <v>1</v>
      </c>
      <c r="Y898" s="202"/>
      <c r="Z898" s="9">
        <v>0</v>
      </c>
      <c r="AA898" s="421" t="s">
        <v>396</v>
      </c>
      <c r="AB898" s="421"/>
      <c r="AC898" s="55">
        <v>1</v>
      </c>
      <c r="AD898" s="446"/>
      <c r="AE898" s="202"/>
      <c r="AF898" s="202"/>
      <c r="AG898" s="55">
        <v>1</v>
      </c>
      <c r="AH898" s="202"/>
      <c r="AI898" s="202"/>
      <c r="AJ898" s="202"/>
      <c r="AK898" s="202"/>
      <c r="AL898" s="9">
        <v>1</v>
      </c>
      <c r="AM898" s="242" t="s">
        <v>668</v>
      </c>
      <c r="AN898" s="55">
        <v>1</v>
      </c>
      <c r="AO898" s="446"/>
      <c r="AP898" s="202"/>
      <c r="AQ898" s="202"/>
      <c r="AR898" s="55">
        <v>1</v>
      </c>
      <c r="AS898" s="202"/>
      <c r="AT898" s="202"/>
      <c r="AU898" s="202"/>
      <c r="AV898" s="202"/>
      <c r="AW898" s="9">
        <v>1</v>
      </c>
      <c r="AX898" s="242" t="s">
        <v>668</v>
      </c>
      <c r="AY898" s="55"/>
      <c r="AZ898" s="55"/>
      <c r="BA898" s="202"/>
      <c r="BB898" s="202"/>
      <c r="BC898" s="55"/>
      <c r="BD898" s="202"/>
      <c r="BE898" s="202"/>
      <c r="BF898" s="202"/>
      <c r="BG898" s="202"/>
      <c r="BH898" s="9">
        <v>1</v>
      </c>
      <c r="BI898" s="242" t="s">
        <v>668</v>
      </c>
      <c r="BJ898" s="490"/>
    </row>
    <row r="899" spans="1:62" s="16" customFormat="1" ht="24.75" hidden="1" customHeight="1">
      <c r="A899" s="517"/>
      <c r="B899" s="590" t="s">
        <v>1</v>
      </c>
      <c r="C899" s="121" t="s">
        <v>959</v>
      </c>
      <c r="D899" s="421" t="s">
        <v>604</v>
      </c>
      <c r="E899" s="421" t="s">
        <v>328</v>
      </c>
      <c r="F899" s="123" t="s">
        <v>687</v>
      </c>
      <c r="G899" s="55"/>
      <c r="H899" s="55"/>
      <c r="I899" s="9"/>
      <c r="J899" s="242"/>
      <c r="K899" s="55"/>
      <c r="L899" s="202"/>
      <c r="M899" s="202"/>
      <c r="N899" s="202"/>
      <c r="O899" s="202">
        <v>1</v>
      </c>
      <c r="P899" s="202"/>
      <c r="Q899" s="9">
        <v>0</v>
      </c>
      <c r="R899" s="421" t="s">
        <v>396</v>
      </c>
      <c r="S899" s="55"/>
      <c r="T899" s="55"/>
      <c r="U899" s="202"/>
      <c r="V899" s="202"/>
      <c r="W899" s="202"/>
      <c r="X899" s="202">
        <v>1</v>
      </c>
      <c r="Y899" s="202"/>
      <c r="Z899" s="9">
        <v>0</v>
      </c>
      <c r="AA899" s="421" t="s">
        <v>396</v>
      </c>
      <c r="AB899" s="421"/>
      <c r="AC899" s="55">
        <v>1</v>
      </c>
      <c r="AD899" s="446"/>
      <c r="AE899" s="202"/>
      <c r="AF899" s="202"/>
      <c r="AG899" s="55">
        <v>1</v>
      </c>
      <c r="AH899" s="202"/>
      <c r="AI899" s="202"/>
      <c r="AJ899" s="202"/>
      <c r="AK899" s="202"/>
      <c r="AL899" s="9">
        <v>1</v>
      </c>
      <c r="AM899" s="421" t="s">
        <v>668</v>
      </c>
      <c r="AN899" s="55">
        <v>1</v>
      </c>
      <c r="AO899" s="446"/>
      <c r="AP899" s="202"/>
      <c r="AQ899" s="202"/>
      <c r="AR899" s="55">
        <v>1</v>
      </c>
      <c r="AS899" s="202"/>
      <c r="AT899" s="202"/>
      <c r="AU899" s="202"/>
      <c r="AV899" s="202"/>
      <c r="AW899" s="9">
        <v>1</v>
      </c>
      <c r="AX899" s="421" t="s">
        <v>668</v>
      </c>
      <c r="AY899" s="55"/>
      <c r="AZ899" s="55"/>
      <c r="BA899" s="202"/>
      <c r="BB899" s="202"/>
      <c r="BC899" s="55"/>
      <c r="BD899" s="202"/>
      <c r="BE899" s="202"/>
      <c r="BF899" s="202"/>
      <c r="BG899" s="202"/>
      <c r="BH899" s="9">
        <v>1</v>
      </c>
      <c r="BI899" s="421" t="s">
        <v>668</v>
      </c>
      <c r="BJ899" s="577" t="s">
        <v>730</v>
      </c>
    </row>
    <row r="900" spans="1:62" s="16" customFormat="1" ht="18" hidden="1" customHeight="1">
      <c r="A900" s="517"/>
      <c r="B900" s="590" t="s">
        <v>1</v>
      </c>
      <c r="C900" s="121" t="s">
        <v>873</v>
      </c>
      <c r="D900" s="57" t="s">
        <v>395</v>
      </c>
      <c r="E900" s="421" t="s">
        <v>328</v>
      </c>
      <c r="F900" s="123" t="s">
        <v>683</v>
      </c>
      <c r="G900" s="55"/>
      <c r="H900" s="55"/>
      <c r="I900" s="9"/>
      <c r="J900" s="242"/>
      <c r="K900" s="55"/>
      <c r="L900" s="202"/>
      <c r="M900" s="202">
        <v>1</v>
      </c>
      <c r="N900" s="202"/>
      <c r="O900" s="202"/>
      <c r="P900" s="202"/>
      <c r="Q900" s="9">
        <v>0.45</v>
      </c>
      <c r="R900" s="242" t="s">
        <v>41</v>
      </c>
      <c r="S900" s="55"/>
      <c r="T900" s="55"/>
      <c r="U900" s="202"/>
      <c r="V900" s="202">
        <v>1</v>
      </c>
      <c r="W900" s="202"/>
      <c r="X900" s="202"/>
      <c r="Y900" s="202"/>
      <c r="Z900" s="9">
        <v>0.45</v>
      </c>
      <c r="AA900" s="242" t="s">
        <v>41</v>
      </c>
      <c r="AB900" s="242"/>
      <c r="AC900" s="55">
        <v>1</v>
      </c>
      <c r="AD900" s="446"/>
      <c r="AE900" s="202"/>
      <c r="AF900" s="55"/>
      <c r="AG900" s="55">
        <v>1</v>
      </c>
      <c r="AH900" s="202"/>
      <c r="AI900" s="202"/>
      <c r="AJ900" s="202"/>
      <c r="AK900" s="202"/>
      <c r="AL900" s="9">
        <v>1</v>
      </c>
      <c r="AM900" s="421" t="s">
        <v>668</v>
      </c>
      <c r="AN900" s="55">
        <v>1</v>
      </c>
      <c r="AO900" s="446"/>
      <c r="AP900" s="202"/>
      <c r="AQ900" s="55"/>
      <c r="AR900" s="55">
        <v>1</v>
      </c>
      <c r="AS900" s="202"/>
      <c r="AT900" s="202"/>
      <c r="AU900" s="202"/>
      <c r="AV900" s="202"/>
      <c r="AW900" s="9">
        <v>1</v>
      </c>
      <c r="AX900" s="421" t="s">
        <v>668</v>
      </c>
      <c r="AY900" s="55"/>
      <c r="AZ900" s="55"/>
      <c r="BA900" s="202"/>
      <c r="BB900" s="55"/>
      <c r="BC900" s="55"/>
      <c r="BD900" s="202"/>
      <c r="BE900" s="202"/>
      <c r="BF900" s="202"/>
      <c r="BG900" s="202"/>
      <c r="BH900" s="9">
        <v>1</v>
      </c>
      <c r="BI900" s="421" t="s">
        <v>668</v>
      </c>
      <c r="BJ900" s="490"/>
    </row>
    <row r="901" spans="1:62" s="16" customFormat="1" ht="18" hidden="1" customHeight="1">
      <c r="A901" s="517"/>
      <c r="B901" s="590" t="s">
        <v>1</v>
      </c>
      <c r="C901" s="121" t="s">
        <v>874</v>
      </c>
      <c r="D901" s="421" t="s">
        <v>604</v>
      </c>
      <c r="E901" s="421" t="s">
        <v>328</v>
      </c>
      <c r="F901" s="123" t="s">
        <v>687</v>
      </c>
      <c r="G901" s="55"/>
      <c r="H901" s="55"/>
      <c r="I901" s="9"/>
      <c r="J901" s="242"/>
      <c r="K901" s="55"/>
      <c r="L901" s="202"/>
      <c r="M901" s="202"/>
      <c r="N901" s="202"/>
      <c r="O901" s="202">
        <v>1</v>
      </c>
      <c r="P901" s="202"/>
      <c r="Q901" s="9">
        <v>0</v>
      </c>
      <c r="R901" s="421" t="s">
        <v>396</v>
      </c>
      <c r="S901" s="55"/>
      <c r="T901" s="55"/>
      <c r="U901" s="202"/>
      <c r="V901" s="202"/>
      <c r="W901" s="202"/>
      <c r="X901" s="202">
        <v>1</v>
      </c>
      <c r="Y901" s="202"/>
      <c r="Z901" s="9">
        <v>0</v>
      </c>
      <c r="AA901" s="421" t="s">
        <v>396</v>
      </c>
      <c r="AB901" s="421"/>
      <c r="AC901" s="55">
        <v>1</v>
      </c>
      <c r="AD901" s="446"/>
      <c r="AE901" s="202"/>
      <c r="AF901" s="202"/>
      <c r="AG901" s="55">
        <v>1</v>
      </c>
      <c r="AH901" s="202"/>
      <c r="AI901" s="202"/>
      <c r="AJ901" s="202"/>
      <c r="AK901" s="202"/>
      <c r="AL901" s="9">
        <v>1</v>
      </c>
      <c r="AM901" s="421" t="s">
        <v>668</v>
      </c>
      <c r="AN901" s="55">
        <v>1</v>
      </c>
      <c r="AO901" s="446"/>
      <c r="AP901" s="202"/>
      <c r="AQ901" s="202"/>
      <c r="AR901" s="55">
        <v>1</v>
      </c>
      <c r="AS901" s="202"/>
      <c r="AT901" s="202"/>
      <c r="AU901" s="202"/>
      <c r="AV901" s="202"/>
      <c r="AW901" s="9">
        <v>1</v>
      </c>
      <c r="AX901" s="421" t="s">
        <v>668</v>
      </c>
      <c r="AY901" s="55"/>
      <c r="AZ901" s="55"/>
      <c r="BA901" s="202"/>
      <c r="BB901" s="202"/>
      <c r="BC901" s="55"/>
      <c r="BD901" s="202"/>
      <c r="BE901" s="202"/>
      <c r="BF901" s="202"/>
      <c r="BG901" s="202"/>
      <c r="BH901" s="9">
        <v>1</v>
      </c>
      <c r="BI901" s="421" t="s">
        <v>668</v>
      </c>
      <c r="BJ901" s="490"/>
    </row>
    <row r="902" spans="1:62" s="16" customFormat="1" ht="45">
      <c r="A902" s="517"/>
      <c r="B902" s="590" t="s">
        <v>1</v>
      </c>
      <c r="C902" s="121" t="s">
        <v>1113</v>
      </c>
      <c r="D902" s="57" t="s">
        <v>447</v>
      </c>
      <c r="E902" s="421" t="s">
        <v>328</v>
      </c>
      <c r="F902" s="123" t="s">
        <v>740</v>
      </c>
      <c r="G902" s="55"/>
      <c r="H902" s="55"/>
      <c r="I902" s="9"/>
      <c r="J902" s="242"/>
      <c r="K902" s="55"/>
      <c r="L902" s="202"/>
      <c r="M902" s="202"/>
      <c r="N902" s="202"/>
      <c r="O902" s="202">
        <v>1</v>
      </c>
      <c r="P902" s="202"/>
      <c r="Q902" s="9">
        <v>0</v>
      </c>
      <c r="R902" s="421" t="s">
        <v>396</v>
      </c>
      <c r="S902" s="55"/>
      <c r="T902" s="55"/>
      <c r="U902" s="202"/>
      <c r="V902" s="202"/>
      <c r="W902" s="202"/>
      <c r="X902" s="202">
        <v>1</v>
      </c>
      <c r="Y902" s="202"/>
      <c r="Z902" s="9">
        <v>0</v>
      </c>
      <c r="AA902" s="421" t="s">
        <v>396</v>
      </c>
      <c r="AB902" s="421"/>
      <c r="AC902" s="55">
        <v>1</v>
      </c>
      <c r="AD902" s="446"/>
      <c r="AE902" s="202"/>
      <c r="AF902" s="202"/>
      <c r="AG902" s="202"/>
      <c r="AH902" s="202">
        <v>1</v>
      </c>
      <c r="AI902" s="202"/>
      <c r="AJ902" s="202"/>
      <c r="AK902" s="202"/>
      <c r="AL902" s="9">
        <v>0</v>
      </c>
      <c r="AM902" s="421" t="s">
        <v>396</v>
      </c>
      <c r="AN902" s="55">
        <v>1</v>
      </c>
      <c r="AO902" s="446"/>
      <c r="AP902" s="202"/>
      <c r="AQ902" s="202"/>
      <c r="AR902" s="202"/>
      <c r="AS902" s="202">
        <v>1</v>
      </c>
      <c r="AT902" s="202"/>
      <c r="AU902" s="202"/>
      <c r="AV902" s="202"/>
      <c r="AW902" s="9">
        <v>0</v>
      </c>
      <c r="AX902" s="421" t="s">
        <v>396</v>
      </c>
      <c r="AY902" s="55"/>
      <c r="AZ902" s="55">
        <v>1</v>
      </c>
      <c r="BA902" s="202"/>
      <c r="BB902" s="202"/>
      <c r="BC902" s="202"/>
      <c r="BD902" s="55">
        <v>1</v>
      </c>
      <c r="BE902" s="202"/>
      <c r="BF902" s="202"/>
      <c r="BG902" s="202"/>
      <c r="BH902" s="9">
        <v>0</v>
      </c>
      <c r="BI902" s="421" t="s">
        <v>396</v>
      </c>
      <c r="BJ902" s="490"/>
    </row>
    <row r="903" spans="1:62" s="16" customFormat="1" ht="45">
      <c r="A903" s="517"/>
      <c r="B903" s="590" t="s">
        <v>1</v>
      </c>
      <c r="C903" s="121" t="s">
        <v>947</v>
      </c>
      <c r="D903" s="57" t="s">
        <v>447</v>
      </c>
      <c r="E903" s="421" t="s">
        <v>328</v>
      </c>
      <c r="F903" s="123" t="s">
        <v>740</v>
      </c>
      <c r="G903" s="55"/>
      <c r="H903" s="55"/>
      <c r="I903" s="9"/>
      <c r="J903" s="242"/>
      <c r="K903" s="55"/>
      <c r="L903" s="202"/>
      <c r="M903" s="202"/>
      <c r="N903" s="202"/>
      <c r="O903" s="202">
        <v>1</v>
      </c>
      <c r="P903" s="202"/>
      <c r="Q903" s="9">
        <v>0</v>
      </c>
      <c r="R903" s="421" t="s">
        <v>396</v>
      </c>
      <c r="S903" s="55"/>
      <c r="T903" s="55"/>
      <c r="U903" s="202"/>
      <c r="V903" s="202"/>
      <c r="W903" s="202"/>
      <c r="X903" s="202">
        <v>1</v>
      </c>
      <c r="Y903" s="202"/>
      <c r="Z903" s="9">
        <v>0</v>
      </c>
      <c r="AA903" s="421" t="s">
        <v>396</v>
      </c>
      <c r="AB903" s="421"/>
      <c r="AC903" s="55">
        <v>1</v>
      </c>
      <c r="AD903" s="446"/>
      <c r="AE903" s="202"/>
      <c r="AF903" s="202"/>
      <c r="AG903" s="202"/>
      <c r="AH903" s="202">
        <v>1</v>
      </c>
      <c r="AI903" s="202"/>
      <c r="AJ903" s="202"/>
      <c r="AK903" s="202"/>
      <c r="AL903" s="9">
        <v>0</v>
      </c>
      <c r="AM903" s="421" t="s">
        <v>396</v>
      </c>
      <c r="AN903" s="55">
        <v>1</v>
      </c>
      <c r="AO903" s="446"/>
      <c r="AP903" s="202"/>
      <c r="AQ903" s="202"/>
      <c r="AR903" s="202"/>
      <c r="AS903" s="202">
        <v>1</v>
      </c>
      <c r="AT903" s="202"/>
      <c r="AU903" s="202"/>
      <c r="AV903" s="202"/>
      <c r="AW903" s="9">
        <v>0</v>
      </c>
      <c r="AX903" s="421" t="s">
        <v>396</v>
      </c>
      <c r="AY903" s="55"/>
      <c r="AZ903" s="55">
        <v>1</v>
      </c>
      <c r="BA903" s="202"/>
      <c r="BB903" s="202"/>
      <c r="BC903" s="202"/>
      <c r="BD903" s="55">
        <v>1</v>
      </c>
      <c r="BE903" s="202"/>
      <c r="BF903" s="202"/>
      <c r="BG903" s="202"/>
      <c r="BH903" s="9">
        <v>0</v>
      </c>
      <c r="BI903" s="421" t="s">
        <v>396</v>
      </c>
      <c r="BJ903" s="490"/>
    </row>
    <row r="904" spans="1:62" s="16" customFormat="1" ht="45">
      <c r="A904" s="517"/>
      <c r="B904" s="590" t="s">
        <v>1</v>
      </c>
      <c r="C904" s="121" t="s">
        <v>944</v>
      </c>
      <c r="D904" s="57" t="s">
        <v>447</v>
      </c>
      <c r="E904" s="421" t="s">
        <v>328</v>
      </c>
      <c r="F904" s="123" t="s">
        <v>740</v>
      </c>
      <c r="G904" s="55"/>
      <c r="H904" s="55"/>
      <c r="I904" s="9"/>
      <c r="J904" s="242"/>
      <c r="K904" s="55"/>
      <c r="L904" s="202"/>
      <c r="M904" s="202"/>
      <c r="N904" s="202"/>
      <c r="O904" s="202">
        <v>1</v>
      </c>
      <c r="P904" s="202"/>
      <c r="Q904" s="9">
        <v>0</v>
      </c>
      <c r="R904" s="421" t="s">
        <v>396</v>
      </c>
      <c r="S904" s="55"/>
      <c r="T904" s="55"/>
      <c r="U904" s="202"/>
      <c r="V904" s="202"/>
      <c r="W904" s="202"/>
      <c r="X904" s="202">
        <v>1</v>
      </c>
      <c r="Y904" s="202"/>
      <c r="Z904" s="9">
        <v>0</v>
      </c>
      <c r="AA904" s="421" t="s">
        <v>396</v>
      </c>
      <c r="AB904" s="421"/>
      <c r="AC904" s="55">
        <v>1</v>
      </c>
      <c r="AD904" s="446"/>
      <c r="AE904" s="202"/>
      <c r="AF904" s="202"/>
      <c r="AG904" s="202"/>
      <c r="AH904" s="202">
        <v>1</v>
      </c>
      <c r="AI904" s="202"/>
      <c r="AJ904" s="202"/>
      <c r="AK904" s="202"/>
      <c r="AL904" s="9">
        <v>0</v>
      </c>
      <c r="AM904" s="421" t="s">
        <v>396</v>
      </c>
      <c r="AN904" s="55">
        <v>1</v>
      </c>
      <c r="AO904" s="446"/>
      <c r="AP904" s="202"/>
      <c r="AQ904" s="202"/>
      <c r="AR904" s="202"/>
      <c r="AS904" s="202">
        <v>1</v>
      </c>
      <c r="AT904" s="202"/>
      <c r="AU904" s="202"/>
      <c r="AV904" s="202"/>
      <c r="AW904" s="9">
        <v>0</v>
      </c>
      <c r="AX904" s="421" t="s">
        <v>396</v>
      </c>
      <c r="AY904" s="55"/>
      <c r="AZ904" s="55">
        <v>1</v>
      </c>
      <c r="BA904" s="202"/>
      <c r="BB904" s="202"/>
      <c r="BC904" s="202"/>
      <c r="BD904" s="55">
        <v>1</v>
      </c>
      <c r="BE904" s="202"/>
      <c r="BF904" s="202"/>
      <c r="BG904" s="202"/>
      <c r="BH904" s="9">
        <v>0</v>
      </c>
      <c r="BI904" s="421" t="s">
        <v>396</v>
      </c>
      <c r="BJ904" s="490"/>
    </row>
    <row r="905" spans="1:62" s="16" customFormat="1" ht="45">
      <c r="A905" s="517"/>
      <c r="B905" s="590" t="s">
        <v>1</v>
      </c>
      <c r="C905" s="121" t="s">
        <v>1172</v>
      </c>
      <c r="D905" s="57" t="s">
        <v>447</v>
      </c>
      <c r="E905" s="421" t="s">
        <v>328</v>
      </c>
      <c r="F905" s="123" t="s">
        <v>740</v>
      </c>
      <c r="G905" s="55"/>
      <c r="H905" s="55"/>
      <c r="I905" s="9"/>
      <c r="J905" s="242"/>
      <c r="K905" s="55"/>
      <c r="L905" s="202"/>
      <c r="M905" s="202"/>
      <c r="N905" s="202"/>
      <c r="O905" s="202">
        <v>1</v>
      </c>
      <c r="P905" s="202"/>
      <c r="Q905" s="9">
        <v>0</v>
      </c>
      <c r="R905" s="421" t="s">
        <v>396</v>
      </c>
      <c r="S905" s="55"/>
      <c r="T905" s="55"/>
      <c r="U905" s="202"/>
      <c r="V905" s="202"/>
      <c r="W905" s="202"/>
      <c r="X905" s="202">
        <v>1</v>
      </c>
      <c r="Y905" s="202"/>
      <c r="Z905" s="9">
        <v>0</v>
      </c>
      <c r="AA905" s="421" t="s">
        <v>396</v>
      </c>
      <c r="AB905" s="421"/>
      <c r="AC905" s="55">
        <v>1</v>
      </c>
      <c r="AD905" s="446"/>
      <c r="AE905" s="202"/>
      <c r="AF905" s="202"/>
      <c r="AG905" s="202"/>
      <c r="AH905" s="202">
        <v>1</v>
      </c>
      <c r="AI905" s="202"/>
      <c r="AJ905" s="202"/>
      <c r="AK905" s="202"/>
      <c r="AL905" s="9">
        <v>0</v>
      </c>
      <c r="AM905" s="421" t="s">
        <v>396</v>
      </c>
      <c r="AN905" s="55">
        <v>1</v>
      </c>
      <c r="AO905" s="446"/>
      <c r="AP905" s="202"/>
      <c r="AQ905" s="202"/>
      <c r="AR905" s="202"/>
      <c r="AS905" s="202">
        <v>1</v>
      </c>
      <c r="AT905" s="202"/>
      <c r="AU905" s="202"/>
      <c r="AV905" s="202"/>
      <c r="AW905" s="9">
        <v>0</v>
      </c>
      <c r="AX905" s="421" t="s">
        <v>396</v>
      </c>
      <c r="AY905" s="55"/>
      <c r="AZ905" s="55">
        <v>1</v>
      </c>
      <c r="BA905" s="202"/>
      <c r="BB905" s="202"/>
      <c r="BC905" s="202"/>
      <c r="BD905" s="55">
        <v>1</v>
      </c>
      <c r="BE905" s="202"/>
      <c r="BF905" s="202"/>
      <c r="BG905" s="202"/>
      <c r="BH905" s="9">
        <v>0</v>
      </c>
      <c r="BI905" s="421" t="s">
        <v>396</v>
      </c>
      <c r="BJ905" s="490"/>
    </row>
    <row r="906" spans="1:62" s="16" customFormat="1" ht="45">
      <c r="A906" s="517"/>
      <c r="B906" s="590" t="s">
        <v>1</v>
      </c>
      <c r="C906" s="121" t="s">
        <v>946</v>
      </c>
      <c r="D906" s="57" t="s">
        <v>447</v>
      </c>
      <c r="E906" s="421" t="s">
        <v>328</v>
      </c>
      <c r="F906" s="123" t="s">
        <v>740</v>
      </c>
      <c r="G906" s="55"/>
      <c r="H906" s="55"/>
      <c r="I906" s="9"/>
      <c r="J906" s="242"/>
      <c r="K906" s="55"/>
      <c r="L906" s="202"/>
      <c r="M906" s="202"/>
      <c r="N906" s="202"/>
      <c r="O906" s="202">
        <v>1</v>
      </c>
      <c r="P906" s="202"/>
      <c r="Q906" s="9">
        <v>0</v>
      </c>
      <c r="R906" s="421" t="s">
        <v>396</v>
      </c>
      <c r="S906" s="55"/>
      <c r="T906" s="55"/>
      <c r="U906" s="202"/>
      <c r="V906" s="202"/>
      <c r="W906" s="202"/>
      <c r="X906" s="202">
        <v>1</v>
      </c>
      <c r="Y906" s="202"/>
      <c r="Z906" s="9">
        <v>0</v>
      </c>
      <c r="AA906" s="421" t="s">
        <v>396</v>
      </c>
      <c r="AB906" s="421"/>
      <c r="AC906" s="55">
        <v>1</v>
      </c>
      <c r="AD906" s="446"/>
      <c r="AE906" s="202"/>
      <c r="AF906" s="202"/>
      <c r="AG906" s="202"/>
      <c r="AH906" s="202">
        <v>1</v>
      </c>
      <c r="AI906" s="202"/>
      <c r="AJ906" s="202"/>
      <c r="AK906" s="202"/>
      <c r="AL906" s="9">
        <v>0</v>
      </c>
      <c r="AM906" s="421" t="s">
        <v>396</v>
      </c>
      <c r="AN906" s="55">
        <v>1</v>
      </c>
      <c r="AO906" s="446"/>
      <c r="AP906" s="202"/>
      <c r="AQ906" s="202"/>
      <c r="AR906" s="202"/>
      <c r="AS906" s="202">
        <v>1</v>
      </c>
      <c r="AT906" s="202"/>
      <c r="AU906" s="202"/>
      <c r="AV906" s="202"/>
      <c r="AW906" s="9">
        <v>0</v>
      </c>
      <c r="AX906" s="421" t="s">
        <v>396</v>
      </c>
      <c r="AY906" s="55"/>
      <c r="AZ906" s="55">
        <v>1</v>
      </c>
      <c r="BA906" s="202"/>
      <c r="BB906" s="202"/>
      <c r="BC906" s="202"/>
      <c r="BD906" s="55">
        <v>1</v>
      </c>
      <c r="BE906" s="202"/>
      <c r="BF906" s="202"/>
      <c r="BG906" s="202"/>
      <c r="BH906" s="9">
        <v>0</v>
      </c>
      <c r="BI906" s="421" t="s">
        <v>396</v>
      </c>
      <c r="BJ906" s="490"/>
    </row>
    <row r="907" spans="1:62" s="16" customFormat="1" ht="24" customHeight="1">
      <c r="A907" s="517"/>
      <c r="B907" s="590" t="s">
        <v>1</v>
      </c>
      <c r="C907" s="121" t="s">
        <v>1316</v>
      </c>
      <c r="D907" s="57" t="s">
        <v>395</v>
      </c>
      <c r="E907" s="421" t="s">
        <v>328</v>
      </c>
      <c r="F907" s="123" t="s">
        <v>683</v>
      </c>
      <c r="G907" s="55"/>
      <c r="H907" s="55"/>
      <c r="I907" s="9"/>
      <c r="J907" s="242"/>
      <c r="K907" s="55"/>
      <c r="L907" s="202"/>
      <c r="M907" s="202"/>
      <c r="N907" s="202"/>
      <c r="O907" s="202">
        <v>1</v>
      </c>
      <c r="P907" s="202"/>
      <c r="Q907" s="9">
        <v>0</v>
      </c>
      <c r="R907" s="421" t="s">
        <v>396</v>
      </c>
      <c r="S907" s="55"/>
      <c r="T907" s="55"/>
      <c r="U907" s="202"/>
      <c r="V907" s="202"/>
      <c r="W907" s="202"/>
      <c r="X907" s="202">
        <v>1</v>
      </c>
      <c r="Y907" s="202"/>
      <c r="Z907" s="9">
        <v>0</v>
      </c>
      <c r="AA907" s="421" t="s">
        <v>396</v>
      </c>
      <c r="AB907" s="421"/>
      <c r="AC907" s="55">
        <v>1</v>
      </c>
      <c r="AD907" s="446"/>
      <c r="AE907" s="202"/>
      <c r="AF907" s="55">
        <v>1</v>
      </c>
      <c r="AG907" s="202"/>
      <c r="AH907" s="202"/>
      <c r="AI907" s="202"/>
      <c r="AJ907" s="202"/>
      <c r="AK907" s="202"/>
      <c r="AL907" s="9">
        <v>0.45</v>
      </c>
      <c r="AM907" s="242" t="s">
        <v>41</v>
      </c>
      <c r="AN907" s="55">
        <v>1</v>
      </c>
      <c r="AO907" s="446"/>
      <c r="AP907" s="202"/>
      <c r="AQ907" s="55">
        <v>1</v>
      </c>
      <c r="AR907" s="202"/>
      <c r="AS907" s="202"/>
      <c r="AT907" s="202"/>
      <c r="AU907" s="202"/>
      <c r="AV907" s="202"/>
      <c r="AW907" s="9">
        <v>0.45</v>
      </c>
      <c r="AX907" s="242" t="s">
        <v>41</v>
      </c>
      <c r="AY907" s="55"/>
      <c r="AZ907" s="55">
        <v>1</v>
      </c>
      <c r="BA907" s="202"/>
      <c r="BB907" s="55">
        <v>1</v>
      </c>
      <c r="BC907" s="202"/>
      <c r="BD907" s="202"/>
      <c r="BE907" s="202"/>
      <c r="BF907" s="202"/>
      <c r="BG907" s="202"/>
      <c r="BH907" s="9">
        <v>0.45</v>
      </c>
      <c r="BI907" s="242" t="s">
        <v>41</v>
      </c>
      <c r="BJ907" s="490"/>
    </row>
    <row r="908" spans="1:62" s="16" customFormat="1" ht="18" hidden="1" customHeight="1">
      <c r="A908" s="517"/>
      <c r="B908" s="590" t="s">
        <v>1</v>
      </c>
      <c r="C908" s="121" t="s">
        <v>1040</v>
      </c>
      <c r="D908" s="421" t="s">
        <v>604</v>
      </c>
      <c r="E908" s="421" t="s">
        <v>328</v>
      </c>
      <c r="F908" s="123" t="s">
        <v>671</v>
      </c>
      <c r="G908" s="55"/>
      <c r="H908" s="55"/>
      <c r="I908" s="9"/>
      <c r="J908" s="242"/>
      <c r="K908" s="55"/>
      <c r="L908" s="202"/>
      <c r="M908" s="202"/>
      <c r="N908" s="202"/>
      <c r="O908" s="202"/>
      <c r="P908" s="202"/>
      <c r="Q908" s="9"/>
      <c r="R908" s="421"/>
      <c r="S908" s="55"/>
      <c r="T908" s="55"/>
      <c r="U908" s="202"/>
      <c r="V908" s="202"/>
      <c r="W908" s="202"/>
      <c r="X908" s="202"/>
      <c r="Y908" s="202"/>
      <c r="Z908" s="9"/>
      <c r="AA908" s="421"/>
      <c r="AB908" s="421"/>
      <c r="AC908" s="55">
        <v>1</v>
      </c>
      <c r="AD908" s="55"/>
      <c r="AE908" s="202"/>
      <c r="AF908" s="202"/>
      <c r="AG908" s="55">
        <v>1</v>
      </c>
      <c r="AH908" s="202"/>
      <c r="AI908" s="202"/>
      <c r="AJ908" s="202"/>
      <c r="AK908" s="202"/>
      <c r="AL908" s="9">
        <v>1</v>
      </c>
      <c r="AM908" s="421" t="s">
        <v>668</v>
      </c>
      <c r="AN908" s="55">
        <v>1</v>
      </c>
      <c r="AO908" s="55"/>
      <c r="AP908" s="202"/>
      <c r="AQ908" s="202"/>
      <c r="AR908" s="55">
        <v>1</v>
      </c>
      <c r="AS908" s="202"/>
      <c r="AT908" s="202"/>
      <c r="AU908" s="202"/>
      <c r="AV908" s="202"/>
      <c r="AW908" s="9">
        <v>1</v>
      </c>
      <c r="AX908" s="421" t="s">
        <v>668</v>
      </c>
      <c r="AY908" s="55"/>
      <c r="AZ908" s="55"/>
      <c r="BA908" s="202"/>
      <c r="BB908" s="202"/>
      <c r="BC908" s="55"/>
      <c r="BD908" s="202"/>
      <c r="BE908" s="202"/>
      <c r="BF908" s="202"/>
      <c r="BG908" s="202"/>
      <c r="BH908" s="9">
        <v>1</v>
      </c>
      <c r="BI908" s="421" t="s">
        <v>668</v>
      </c>
      <c r="BJ908" s="490"/>
    </row>
    <row r="909" spans="1:62" s="16" customFormat="1" ht="18" hidden="1" customHeight="1">
      <c r="A909" s="517"/>
      <c r="B909" s="590" t="s">
        <v>1</v>
      </c>
      <c r="C909" s="121" t="s">
        <v>950</v>
      </c>
      <c r="D909" s="421" t="s">
        <v>604</v>
      </c>
      <c r="E909" s="421" t="s">
        <v>328</v>
      </c>
      <c r="F909" s="123" t="s">
        <v>671</v>
      </c>
      <c r="G909" s="55"/>
      <c r="H909" s="55"/>
      <c r="I909" s="9"/>
      <c r="J909" s="242"/>
      <c r="K909" s="55"/>
      <c r="L909" s="202"/>
      <c r="M909" s="202"/>
      <c r="N909" s="202"/>
      <c r="O909" s="202">
        <v>1</v>
      </c>
      <c r="P909" s="202"/>
      <c r="Q909" s="9">
        <v>0</v>
      </c>
      <c r="R909" s="421" t="s">
        <v>396</v>
      </c>
      <c r="S909" s="55"/>
      <c r="T909" s="55"/>
      <c r="U909" s="202"/>
      <c r="V909" s="202"/>
      <c r="W909" s="202"/>
      <c r="X909" s="202">
        <v>1</v>
      </c>
      <c r="Y909" s="202"/>
      <c r="Z909" s="9">
        <v>0</v>
      </c>
      <c r="AA909" s="421" t="s">
        <v>396</v>
      </c>
      <c r="AB909" s="421"/>
      <c r="AC909" s="55">
        <v>1</v>
      </c>
      <c r="AD909" s="446"/>
      <c r="AE909" s="202"/>
      <c r="AF909" s="55"/>
      <c r="AG909" s="55">
        <v>1</v>
      </c>
      <c r="AH909" s="202"/>
      <c r="AI909" s="202"/>
      <c r="AJ909" s="202"/>
      <c r="AK909" s="202"/>
      <c r="AL909" s="9">
        <v>1</v>
      </c>
      <c r="AM909" s="421" t="s">
        <v>668</v>
      </c>
      <c r="AN909" s="55">
        <v>1</v>
      </c>
      <c r="AO909" s="446"/>
      <c r="AP909" s="202"/>
      <c r="AQ909" s="55"/>
      <c r="AR909" s="55">
        <v>1</v>
      </c>
      <c r="AS909" s="202"/>
      <c r="AT909" s="202"/>
      <c r="AU909" s="202"/>
      <c r="AV909" s="202"/>
      <c r="AW909" s="9">
        <v>1</v>
      </c>
      <c r="AX909" s="421" t="s">
        <v>668</v>
      </c>
      <c r="AY909" s="55"/>
      <c r="AZ909" s="55"/>
      <c r="BA909" s="202"/>
      <c r="BB909" s="55"/>
      <c r="BC909" s="55"/>
      <c r="BD909" s="202"/>
      <c r="BE909" s="202"/>
      <c r="BF909" s="202"/>
      <c r="BG909" s="202"/>
      <c r="BH909" s="9">
        <v>1</v>
      </c>
      <c r="BI909" s="421" t="s">
        <v>668</v>
      </c>
      <c r="BJ909" s="490"/>
    </row>
    <row r="910" spans="1:62" s="16" customFormat="1" ht="18" hidden="1" customHeight="1">
      <c r="A910" s="517"/>
      <c r="B910" s="590" t="s">
        <v>1</v>
      </c>
      <c r="C910" s="121" t="s">
        <v>1114</v>
      </c>
      <c r="D910" s="421" t="s">
        <v>604</v>
      </c>
      <c r="E910" s="421" t="s">
        <v>328</v>
      </c>
      <c r="F910" s="123" t="s">
        <v>671</v>
      </c>
      <c r="G910" s="55"/>
      <c r="H910" s="55"/>
      <c r="I910" s="9"/>
      <c r="J910" s="242"/>
      <c r="K910" s="55"/>
      <c r="L910" s="202"/>
      <c r="M910" s="202"/>
      <c r="N910" s="202"/>
      <c r="O910" s="202">
        <v>1</v>
      </c>
      <c r="P910" s="202"/>
      <c r="Q910" s="9">
        <v>0</v>
      </c>
      <c r="R910" s="421" t="s">
        <v>396</v>
      </c>
      <c r="S910" s="55"/>
      <c r="T910" s="55"/>
      <c r="U910" s="202"/>
      <c r="V910" s="202"/>
      <c r="W910" s="202"/>
      <c r="X910" s="202">
        <v>1</v>
      </c>
      <c r="Y910" s="202"/>
      <c r="Z910" s="9">
        <v>0</v>
      </c>
      <c r="AA910" s="421" t="s">
        <v>396</v>
      </c>
      <c r="AB910" s="421"/>
      <c r="AC910" s="55">
        <v>1</v>
      </c>
      <c r="AD910" s="446"/>
      <c r="AE910" s="202"/>
      <c r="AF910" s="202"/>
      <c r="AG910" s="202"/>
      <c r="AH910" s="55">
        <v>1</v>
      </c>
      <c r="AI910" s="202"/>
      <c r="AJ910" s="202"/>
      <c r="AK910" s="202"/>
      <c r="AL910" s="9">
        <v>0</v>
      </c>
      <c r="AM910" s="421" t="s">
        <v>396</v>
      </c>
      <c r="AN910" s="55">
        <v>1</v>
      </c>
      <c r="AO910" s="446"/>
      <c r="AP910" s="202"/>
      <c r="AQ910" s="202"/>
      <c r="AR910" s="55">
        <v>1</v>
      </c>
      <c r="AS910" s="55"/>
      <c r="AT910" s="202"/>
      <c r="AU910" s="202"/>
      <c r="AV910" s="202"/>
      <c r="AW910" s="9">
        <v>1</v>
      </c>
      <c r="AX910" s="421" t="s">
        <v>668</v>
      </c>
      <c r="AY910" s="55"/>
      <c r="AZ910" s="55"/>
      <c r="BA910" s="202"/>
      <c r="BB910" s="202"/>
      <c r="BC910" s="55"/>
      <c r="BD910" s="55"/>
      <c r="BE910" s="202"/>
      <c r="BF910" s="202"/>
      <c r="BG910" s="202"/>
      <c r="BH910" s="9">
        <v>1</v>
      </c>
      <c r="BI910" s="421" t="s">
        <v>668</v>
      </c>
      <c r="BJ910" s="490"/>
    </row>
    <row r="911" spans="1:62" s="16" customFormat="1" ht="18" hidden="1" customHeight="1">
      <c r="A911" s="517"/>
      <c r="B911" s="590" t="s">
        <v>1</v>
      </c>
      <c r="C911" s="121" t="s">
        <v>1037</v>
      </c>
      <c r="D911" s="421" t="s">
        <v>604</v>
      </c>
      <c r="E911" s="421" t="s">
        <v>328</v>
      </c>
      <c r="F911" s="123" t="s">
        <v>671</v>
      </c>
      <c r="G911" s="55"/>
      <c r="H911" s="55"/>
      <c r="I911" s="9"/>
      <c r="J911" s="242"/>
      <c r="K911" s="55"/>
      <c r="L911" s="202"/>
      <c r="M911" s="202"/>
      <c r="N911" s="202"/>
      <c r="O911" s="202">
        <v>1</v>
      </c>
      <c r="P911" s="202"/>
      <c r="Q911" s="9">
        <v>0</v>
      </c>
      <c r="R911" s="421" t="s">
        <v>396</v>
      </c>
      <c r="S911" s="55"/>
      <c r="T911" s="55"/>
      <c r="U911" s="202"/>
      <c r="V911" s="202"/>
      <c r="W911" s="202"/>
      <c r="X911" s="202">
        <v>1</v>
      </c>
      <c r="Y911" s="202"/>
      <c r="Z911" s="9">
        <v>0</v>
      </c>
      <c r="AA911" s="421" t="s">
        <v>396</v>
      </c>
      <c r="AB911" s="421"/>
      <c r="AC911" s="55">
        <v>1</v>
      </c>
      <c r="AD911" s="446"/>
      <c r="AE911" s="202"/>
      <c r="AF911" s="55"/>
      <c r="AG911" s="55">
        <v>1</v>
      </c>
      <c r="AH911" s="202"/>
      <c r="AI911" s="202"/>
      <c r="AJ911" s="202"/>
      <c r="AK911" s="202"/>
      <c r="AL911" s="9">
        <v>1</v>
      </c>
      <c r="AM911" s="421" t="s">
        <v>668</v>
      </c>
      <c r="AN911" s="55">
        <v>1</v>
      </c>
      <c r="AO911" s="446"/>
      <c r="AP911" s="202"/>
      <c r="AQ911" s="55"/>
      <c r="AR911" s="55">
        <v>1</v>
      </c>
      <c r="AS911" s="202"/>
      <c r="AT911" s="202"/>
      <c r="AU911" s="202"/>
      <c r="AV911" s="202"/>
      <c r="AW911" s="9">
        <v>1</v>
      </c>
      <c r="AX911" s="421" t="s">
        <v>668</v>
      </c>
      <c r="AY911" s="55"/>
      <c r="AZ911" s="55"/>
      <c r="BA911" s="202"/>
      <c r="BB911" s="55"/>
      <c r="BC911" s="55"/>
      <c r="BD911" s="202"/>
      <c r="BE911" s="202"/>
      <c r="BF911" s="202"/>
      <c r="BG911" s="202"/>
      <c r="BH911" s="9">
        <v>1</v>
      </c>
      <c r="BI911" s="421" t="s">
        <v>668</v>
      </c>
      <c r="BJ911" s="490" t="s">
        <v>951</v>
      </c>
    </row>
    <row r="912" spans="1:62" s="16" customFormat="1" ht="18" hidden="1" customHeight="1">
      <c r="A912" s="517"/>
      <c r="B912" s="590" t="s">
        <v>1</v>
      </c>
      <c r="C912" s="121" t="s">
        <v>952</v>
      </c>
      <c r="D912" s="421" t="s">
        <v>604</v>
      </c>
      <c r="E912" s="421" t="s">
        <v>328</v>
      </c>
      <c r="F912" s="123" t="s">
        <v>671</v>
      </c>
      <c r="G912" s="55"/>
      <c r="H912" s="55"/>
      <c r="I912" s="9"/>
      <c r="J912" s="242"/>
      <c r="K912" s="55"/>
      <c r="L912" s="202"/>
      <c r="M912" s="202"/>
      <c r="N912" s="202"/>
      <c r="O912" s="202">
        <v>1</v>
      </c>
      <c r="P912" s="202"/>
      <c r="Q912" s="9">
        <v>0</v>
      </c>
      <c r="R912" s="421" t="s">
        <v>396</v>
      </c>
      <c r="S912" s="55"/>
      <c r="T912" s="55"/>
      <c r="U912" s="202"/>
      <c r="V912" s="202"/>
      <c r="W912" s="202"/>
      <c r="X912" s="202">
        <v>1</v>
      </c>
      <c r="Y912" s="202"/>
      <c r="Z912" s="9">
        <v>0</v>
      </c>
      <c r="AA912" s="421" t="s">
        <v>396</v>
      </c>
      <c r="AB912" s="421"/>
      <c r="AC912" s="55">
        <v>1</v>
      </c>
      <c r="AD912" s="446"/>
      <c r="AE912" s="202"/>
      <c r="AF912" s="55"/>
      <c r="AG912" s="55">
        <v>1</v>
      </c>
      <c r="AH912" s="202"/>
      <c r="AI912" s="202"/>
      <c r="AJ912" s="202"/>
      <c r="AK912" s="202"/>
      <c r="AL912" s="9">
        <v>1</v>
      </c>
      <c r="AM912" s="421" t="s">
        <v>668</v>
      </c>
      <c r="AN912" s="55">
        <v>1</v>
      </c>
      <c r="AO912" s="446"/>
      <c r="AP912" s="202"/>
      <c r="AQ912" s="55"/>
      <c r="AR912" s="55">
        <v>1</v>
      </c>
      <c r="AS912" s="202"/>
      <c r="AT912" s="202"/>
      <c r="AU912" s="202"/>
      <c r="AV912" s="202"/>
      <c r="AW912" s="9">
        <v>1</v>
      </c>
      <c r="AX912" s="421" t="s">
        <v>668</v>
      </c>
      <c r="AY912" s="55"/>
      <c r="AZ912" s="55"/>
      <c r="BA912" s="202"/>
      <c r="BB912" s="55"/>
      <c r="BC912" s="55"/>
      <c r="BD912" s="202"/>
      <c r="BE912" s="202"/>
      <c r="BF912" s="202"/>
      <c r="BG912" s="202"/>
      <c r="BH912" s="9">
        <v>1</v>
      </c>
      <c r="BI912" s="421" t="s">
        <v>668</v>
      </c>
      <c r="BJ912" s="490"/>
    </row>
    <row r="913" spans="1:62" s="16" customFormat="1" ht="18" customHeight="1">
      <c r="A913" s="517"/>
      <c r="B913" s="590" t="s">
        <v>1</v>
      </c>
      <c r="C913" s="121" t="s">
        <v>953</v>
      </c>
      <c r="D913" s="57" t="s">
        <v>395</v>
      </c>
      <c r="E913" s="421" t="s">
        <v>328</v>
      </c>
      <c r="F913" s="123" t="s">
        <v>671</v>
      </c>
      <c r="G913" s="55"/>
      <c r="H913" s="55"/>
      <c r="I913" s="9"/>
      <c r="J913" s="242"/>
      <c r="K913" s="55"/>
      <c r="L913" s="55"/>
      <c r="M913" s="55">
        <v>1</v>
      </c>
      <c r="N913" s="202"/>
      <c r="O913" s="55"/>
      <c r="P913" s="55"/>
      <c r="Q913" s="9">
        <v>0.45</v>
      </c>
      <c r="R913" s="242" t="s">
        <v>41</v>
      </c>
      <c r="S913" s="55"/>
      <c r="T913" s="55"/>
      <c r="U913" s="55"/>
      <c r="V913" s="55">
        <v>1</v>
      </c>
      <c r="W913" s="202"/>
      <c r="X913" s="55"/>
      <c r="Y913" s="55"/>
      <c r="Z913" s="9">
        <v>0.45</v>
      </c>
      <c r="AA913" s="242" t="s">
        <v>41</v>
      </c>
      <c r="AB913" s="242"/>
      <c r="AC913" s="55">
        <v>1</v>
      </c>
      <c r="AD913" s="446"/>
      <c r="AE913" s="55"/>
      <c r="AF913" s="55">
        <v>1</v>
      </c>
      <c r="AG913" s="202"/>
      <c r="AH913" s="55"/>
      <c r="AI913" s="55"/>
      <c r="AJ913" s="55"/>
      <c r="AK913" s="55"/>
      <c r="AL913" s="9">
        <v>0.45</v>
      </c>
      <c r="AM913" s="242" t="s">
        <v>41</v>
      </c>
      <c r="AN913" s="55">
        <v>1</v>
      </c>
      <c r="AO913" s="446"/>
      <c r="AP913" s="55"/>
      <c r="AQ913" s="55">
        <v>1</v>
      </c>
      <c r="AR913" s="202"/>
      <c r="AS913" s="55"/>
      <c r="AT913" s="55"/>
      <c r="AU913" s="55"/>
      <c r="AV913" s="55"/>
      <c r="AW913" s="9">
        <v>0.45</v>
      </c>
      <c r="AX913" s="242" t="s">
        <v>41</v>
      </c>
      <c r="AY913" s="55"/>
      <c r="AZ913" s="55">
        <v>1</v>
      </c>
      <c r="BA913" s="55"/>
      <c r="BB913" s="55">
        <v>1</v>
      </c>
      <c r="BC913" s="202"/>
      <c r="BD913" s="55"/>
      <c r="BE913" s="55"/>
      <c r="BF913" s="55"/>
      <c r="BG913" s="55"/>
      <c r="BH913" s="9">
        <v>0.45</v>
      </c>
      <c r="BI913" s="242" t="s">
        <v>41</v>
      </c>
      <c r="BJ913" s="490"/>
    </row>
    <row r="914" spans="1:62" s="16" customFormat="1" ht="18" hidden="1" customHeight="1">
      <c r="A914" s="517"/>
      <c r="B914" s="590" t="s">
        <v>1</v>
      </c>
      <c r="C914" s="121" t="s">
        <v>954</v>
      </c>
      <c r="D914" s="421" t="s">
        <v>604</v>
      </c>
      <c r="E914" s="421" t="s">
        <v>328</v>
      </c>
      <c r="F914" s="123" t="s">
        <v>671</v>
      </c>
      <c r="G914" s="55"/>
      <c r="H914" s="55"/>
      <c r="I914" s="9"/>
      <c r="J914" s="242"/>
      <c r="K914" s="55"/>
      <c r="L914" s="202"/>
      <c r="M914" s="202"/>
      <c r="N914" s="202"/>
      <c r="O914" s="202">
        <v>1</v>
      </c>
      <c r="P914" s="202"/>
      <c r="Q914" s="9">
        <v>0</v>
      </c>
      <c r="R914" s="421" t="s">
        <v>396</v>
      </c>
      <c r="S914" s="55"/>
      <c r="T914" s="55"/>
      <c r="U914" s="202"/>
      <c r="V914" s="202"/>
      <c r="W914" s="202"/>
      <c r="X914" s="202">
        <v>1</v>
      </c>
      <c r="Y914" s="202"/>
      <c r="Z914" s="9">
        <v>0</v>
      </c>
      <c r="AA914" s="421" t="s">
        <v>396</v>
      </c>
      <c r="AB914" s="421"/>
      <c r="AC914" s="55">
        <v>1</v>
      </c>
      <c r="AD914" s="446"/>
      <c r="AE914" s="202"/>
      <c r="AF914" s="55"/>
      <c r="AG914" s="55">
        <v>1</v>
      </c>
      <c r="AH914" s="202"/>
      <c r="AI914" s="202"/>
      <c r="AJ914" s="202"/>
      <c r="AK914" s="202"/>
      <c r="AL914" s="9">
        <v>1</v>
      </c>
      <c r="AM914" s="421" t="s">
        <v>668</v>
      </c>
      <c r="AN914" s="55">
        <v>1</v>
      </c>
      <c r="AO914" s="446"/>
      <c r="AP914" s="202"/>
      <c r="AQ914" s="55"/>
      <c r="AR914" s="55">
        <v>1</v>
      </c>
      <c r="AS914" s="202"/>
      <c r="AT914" s="202"/>
      <c r="AU914" s="202"/>
      <c r="AV914" s="202"/>
      <c r="AW914" s="9">
        <v>1</v>
      </c>
      <c r="AX914" s="421" t="s">
        <v>668</v>
      </c>
      <c r="AY914" s="55"/>
      <c r="AZ914" s="55"/>
      <c r="BA914" s="202"/>
      <c r="BB914" s="55"/>
      <c r="BC914" s="55"/>
      <c r="BD914" s="202"/>
      <c r="BE914" s="202"/>
      <c r="BF914" s="202"/>
      <c r="BG914" s="202"/>
      <c r="BH914" s="9">
        <v>1</v>
      </c>
      <c r="BI914" s="421" t="s">
        <v>668</v>
      </c>
      <c r="BJ914" s="490"/>
    </row>
    <row r="915" spans="1:62" s="16" customFormat="1" ht="21.75" customHeight="1">
      <c r="A915" s="517"/>
      <c r="B915" s="590" t="s">
        <v>1</v>
      </c>
      <c r="C915" s="121" t="s">
        <v>955</v>
      </c>
      <c r="D915" s="57" t="s">
        <v>395</v>
      </c>
      <c r="E915" s="421" t="s">
        <v>328</v>
      </c>
      <c r="F915" s="123" t="s">
        <v>671</v>
      </c>
      <c r="G915" s="55"/>
      <c r="H915" s="55"/>
      <c r="I915" s="9"/>
      <c r="J915" s="242"/>
      <c r="K915" s="55"/>
      <c r="L915" s="55"/>
      <c r="M915" s="55">
        <v>1</v>
      </c>
      <c r="N915" s="202"/>
      <c r="O915" s="55"/>
      <c r="P915" s="55"/>
      <c r="Q915" s="9">
        <v>0.45</v>
      </c>
      <c r="R915" s="242" t="s">
        <v>41</v>
      </c>
      <c r="S915" s="55"/>
      <c r="T915" s="55"/>
      <c r="U915" s="55"/>
      <c r="V915" s="55">
        <v>1</v>
      </c>
      <c r="W915" s="202"/>
      <c r="X915" s="55"/>
      <c r="Y915" s="55"/>
      <c r="Z915" s="9">
        <v>0.45</v>
      </c>
      <c r="AA915" s="242" t="s">
        <v>41</v>
      </c>
      <c r="AB915" s="242"/>
      <c r="AC915" s="55">
        <v>1</v>
      </c>
      <c r="AD915" s="446"/>
      <c r="AE915" s="55"/>
      <c r="AF915" s="55">
        <v>1</v>
      </c>
      <c r="AG915" s="202"/>
      <c r="AH915" s="55"/>
      <c r="AI915" s="55"/>
      <c r="AJ915" s="55"/>
      <c r="AK915" s="55"/>
      <c r="AL915" s="9">
        <v>0.45</v>
      </c>
      <c r="AM915" s="242" t="s">
        <v>41</v>
      </c>
      <c r="AN915" s="55">
        <v>1</v>
      </c>
      <c r="AO915" s="446"/>
      <c r="AP915" s="55"/>
      <c r="AQ915" s="55">
        <v>1</v>
      </c>
      <c r="AR915" s="202"/>
      <c r="AS915" s="55"/>
      <c r="AT915" s="55"/>
      <c r="AU915" s="55"/>
      <c r="AV915" s="55"/>
      <c r="AW915" s="9">
        <v>0.45</v>
      </c>
      <c r="AX915" s="242" t="s">
        <v>41</v>
      </c>
      <c r="AY915" s="55"/>
      <c r="AZ915" s="55">
        <v>1</v>
      </c>
      <c r="BA915" s="55"/>
      <c r="BB915" s="55">
        <v>1</v>
      </c>
      <c r="BC915" s="202"/>
      <c r="BD915" s="55"/>
      <c r="BE915" s="55"/>
      <c r="BF915" s="55"/>
      <c r="BG915" s="55"/>
      <c r="BH915" s="9">
        <v>0.45</v>
      </c>
      <c r="BI915" s="242" t="s">
        <v>41</v>
      </c>
      <c r="BJ915" s="490"/>
    </row>
    <row r="916" spans="1:62" s="16" customFormat="1" ht="25.5" customHeight="1">
      <c r="A916" s="517"/>
      <c r="B916" s="590" t="s">
        <v>1</v>
      </c>
      <c r="C916" s="121" t="s">
        <v>956</v>
      </c>
      <c r="D916" s="57" t="s">
        <v>395</v>
      </c>
      <c r="E916" s="421" t="s">
        <v>328</v>
      </c>
      <c r="F916" s="123" t="s">
        <v>671</v>
      </c>
      <c r="G916" s="55"/>
      <c r="H916" s="55"/>
      <c r="I916" s="9"/>
      <c r="J916" s="242"/>
      <c r="K916" s="55"/>
      <c r="L916" s="55"/>
      <c r="M916" s="55">
        <v>1</v>
      </c>
      <c r="N916" s="202"/>
      <c r="O916" s="55"/>
      <c r="P916" s="55"/>
      <c r="Q916" s="9">
        <v>0.45</v>
      </c>
      <c r="R916" s="242" t="s">
        <v>41</v>
      </c>
      <c r="S916" s="55"/>
      <c r="T916" s="55"/>
      <c r="U916" s="55"/>
      <c r="V916" s="55">
        <v>1</v>
      </c>
      <c r="W916" s="202"/>
      <c r="X916" s="55"/>
      <c r="Y916" s="55"/>
      <c r="Z916" s="9">
        <v>0.45</v>
      </c>
      <c r="AA916" s="242" t="s">
        <v>41</v>
      </c>
      <c r="AB916" s="242"/>
      <c r="AC916" s="55">
        <v>1</v>
      </c>
      <c r="AD916" s="446"/>
      <c r="AE916" s="55"/>
      <c r="AF916" s="55">
        <v>1</v>
      </c>
      <c r="AG916" s="202"/>
      <c r="AH916" s="55"/>
      <c r="AI916" s="55"/>
      <c r="AJ916" s="55"/>
      <c r="AK916" s="55"/>
      <c r="AL916" s="9">
        <v>0.45</v>
      </c>
      <c r="AM916" s="242" t="s">
        <v>41</v>
      </c>
      <c r="AN916" s="55">
        <v>1</v>
      </c>
      <c r="AO916" s="446"/>
      <c r="AP916" s="55"/>
      <c r="AQ916" s="55">
        <v>1</v>
      </c>
      <c r="AR916" s="202"/>
      <c r="AS916" s="55"/>
      <c r="AT916" s="55"/>
      <c r="AU916" s="55"/>
      <c r="AV916" s="55"/>
      <c r="AW916" s="9">
        <v>0.45</v>
      </c>
      <c r="AX916" s="242" t="s">
        <v>41</v>
      </c>
      <c r="AY916" s="55"/>
      <c r="AZ916" s="55">
        <v>1</v>
      </c>
      <c r="BA916" s="55"/>
      <c r="BB916" s="55">
        <v>1</v>
      </c>
      <c r="BC916" s="202"/>
      <c r="BD916" s="55"/>
      <c r="BE916" s="55"/>
      <c r="BF916" s="55"/>
      <c r="BG916" s="55"/>
      <c r="BH916" s="9">
        <v>0.45</v>
      </c>
      <c r="BI916" s="242" t="s">
        <v>41</v>
      </c>
      <c r="BJ916" s="490"/>
    </row>
    <row r="917" spans="1:62" s="16" customFormat="1" ht="18" hidden="1" customHeight="1">
      <c r="A917" s="517"/>
      <c r="B917" s="590" t="s">
        <v>1</v>
      </c>
      <c r="C917" s="421" t="s">
        <v>1038</v>
      </c>
      <c r="D917" s="421" t="s">
        <v>604</v>
      </c>
      <c r="E917" s="421" t="s">
        <v>328</v>
      </c>
      <c r="F917" s="123" t="s">
        <v>671</v>
      </c>
      <c r="G917" s="55"/>
      <c r="H917" s="55"/>
      <c r="I917" s="9"/>
      <c r="J917" s="242"/>
      <c r="K917" s="55"/>
      <c r="L917" s="202"/>
      <c r="M917" s="202"/>
      <c r="N917" s="202"/>
      <c r="O917" s="202">
        <v>1</v>
      </c>
      <c r="P917" s="202"/>
      <c r="Q917" s="9">
        <v>0</v>
      </c>
      <c r="R917" s="421" t="s">
        <v>396</v>
      </c>
      <c r="S917" s="55"/>
      <c r="T917" s="55"/>
      <c r="U917" s="202"/>
      <c r="V917" s="202"/>
      <c r="W917" s="202"/>
      <c r="X917" s="202">
        <v>1</v>
      </c>
      <c r="Y917" s="202"/>
      <c r="Z917" s="9">
        <v>0</v>
      </c>
      <c r="AA917" s="421" t="s">
        <v>396</v>
      </c>
      <c r="AB917" s="421"/>
      <c r="AC917" s="55">
        <v>1</v>
      </c>
      <c r="AD917" s="446"/>
      <c r="AE917" s="202"/>
      <c r="AF917" s="55"/>
      <c r="AG917" s="55">
        <v>1</v>
      </c>
      <c r="AH917" s="202"/>
      <c r="AI917" s="202"/>
      <c r="AJ917" s="202"/>
      <c r="AK917" s="202"/>
      <c r="AL917" s="9">
        <v>1</v>
      </c>
      <c r="AM917" s="421" t="s">
        <v>668</v>
      </c>
      <c r="AN917" s="55">
        <v>1</v>
      </c>
      <c r="AO917" s="446"/>
      <c r="AP917" s="202"/>
      <c r="AQ917" s="55"/>
      <c r="AR917" s="55">
        <v>1</v>
      </c>
      <c r="AS917" s="202"/>
      <c r="AT917" s="202"/>
      <c r="AU917" s="202"/>
      <c r="AV917" s="202"/>
      <c r="AW917" s="9">
        <v>1</v>
      </c>
      <c r="AX917" s="421" t="s">
        <v>668</v>
      </c>
      <c r="AY917" s="55"/>
      <c r="AZ917" s="55"/>
      <c r="BA917" s="202"/>
      <c r="BB917" s="55"/>
      <c r="BC917" s="55"/>
      <c r="BD917" s="202"/>
      <c r="BE917" s="202"/>
      <c r="BF917" s="202"/>
      <c r="BG917" s="202"/>
      <c r="BH917" s="9">
        <v>1</v>
      </c>
      <c r="BI917" s="421" t="s">
        <v>668</v>
      </c>
      <c r="BJ917" s="490"/>
    </row>
    <row r="918" spans="1:62" s="16" customFormat="1" ht="18" customHeight="1">
      <c r="A918" s="517"/>
      <c r="B918" s="590" t="s">
        <v>1</v>
      </c>
      <c r="C918" s="121" t="s">
        <v>957</v>
      </c>
      <c r="D918" s="57" t="s">
        <v>395</v>
      </c>
      <c r="E918" s="421" t="s">
        <v>328</v>
      </c>
      <c r="F918" s="123" t="s">
        <v>687</v>
      </c>
      <c r="G918" s="55"/>
      <c r="H918" s="55"/>
      <c r="I918" s="9"/>
      <c r="J918" s="242"/>
      <c r="K918" s="55"/>
      <c r="L918" s="55"/>
      <c r="M918" s="55">
        <v>1</v>
      </c>
      <c r="N918" s="202"/>
      <c r="O918" s="55"/>
      <c r="P918" s="55"/>
      <c r="Q918" s="9">
        <v>0.45</v>
      </c>
      <c r="R918" s="242" t="s">
        <v>41</v>
      </c>
      <c r="S918" s="55"/>
      <c r="T918" s="55"/>
      <c r="U918" s="55"/>
      <c r="V918" s="55">
        <v>1</v>
      </c>
      <c r="W918" s="202"/>
      <c r="X918" s="55"/>
      <c r="Y918" s="55"/>
      <c r="Z918" s="9">
        <v>0.45</v>
      </c>
      <c r="AA918" s="242" t="s">
        <v>41</v>
      </c>
      <c r="AB918" s="242"/>
      <c r="AC918" s="55">
        <v>1</v>
      </c>
      <c r="AD918" s="446"/>
      <c r="AE918" s="55">
        <v>1</v>
      </c>
      <c r="AF918" s="55"/>
      <c r="AG918" s="202"/>
      <c r="AH918" s="55"/>
      <c r="AI918" s="55"/>
      <c r="AJ918" s="55"/>
      <c r="AK918" s="55"/>
      <c r="AL918" s="9">
        <v>0</v>
      </c>
      <c r="AM918" s="242" t="s">
        <v>532</v>
      </c>
      <c r="AN918" s="55">
        <v>1</v>
      </c>
      <c r="AO918" s="446"/>
      <c r="AP918" s="55">
        <v>1</v>
      </c>
      <c r="AQ918" s="55"/>
      <c r="AR918" s="202"/>
      <c r="AS918" s="55"/>
      <c r="AT918" s="55"/>
      <c r="AU918" s="55"/>
      <c r="AV918" s="55"/>
      <c r="AW918" s="9">
        <v>0</v>
      </c>
      <c r="AX918" s="242" t="s">
        <v>532</v>
      </c>
      <c r="AY918" s="55"/>
      <c r="AZ918" s="55">
        <v>1</v>
      </c>
      <c r="BA918" s="55">
        <v>1</v>
      </c>
      <c r="BB918" s="55"/>
      <c r="BC918" s="202"/>
      <c r="BD918" s="55"/>
      <c r="BE918" s="55"/>
      <c r="BF918" s="55"/>
      <c r="BG918" s="55"/>
      <c r="BH918" s="9">
        <v>0</v>
      </c>
      <c r="BI918" s="242" t="s">
        <v>532</v>
      </c>
      <c r="BJ918" s="490"/>
    </row>
    <row r="919" spans="1:62" s="16" customFormat="1" ht="18" customHeight="1">
      <c r="A919" s="517"/>
      <c r="B919" s="590" t="s">
        <v>1</v>
      </c>
      <c r="C919" s="121" t="s">
        <v>961</v>
      </c>
      <c r="D919" s="57" t="s">
        <v>395</v>
      </c>
      <c r="E919" s="421" t="s">
        <v>328</v>
      </c>
      <c r="F919" s="123" t="s">
        <v>742</v>
      </c>
      <c r="G919" s="55"/>
      <c r="H919" s="55"/>
      <c r="I919" s="9"/>
      <c r="J919" s="242"/>
      <c r="K919" s="55"/>
      <c r="L919" s="202"/>
      <c r="M919" s="202"/>
      <c r="N919" s="202"/>
      <c r="O919" s="202">
        <v>1</v>
      </c>
      <c r="P919" s="202"/>
      <c r="Q919" s="9">
        <v>0</v>
      </c>
      <c r="R919" s="421" t="s">
        <v>396</v>
      </c>
      <c r="S919" s="55"/>
      <c r="T919" s="55"/>
      <c r="U919" s="202"/>
      <c r="V919" s="202"/>
      <c r="W919" s="202"/>
      <c r="X919" s="202">
        <v>1</v>
      </c>
      <c r="Y919" s="202"/>
      <c r="Z919" s="9">
        <v>0</v>
      </c>
      <c r="AA919" s="421" t="s">
        <v>396</v>
      </c>
      <c r="AB919" s="421"/>
      <c r="AC919" s="55">
        <v>1</v>
      </c>
      <c r="AD919" s="446"/>
      <c r="AE919" s="202"/>
      <c r="AF919" s="202"/>
      <c r="AG919" s="202"/>
      <c r="AH919" s="55">
        <v>1</v>
      </c>
      <c r="AI919" s="202"/>
      <c r="AJ919" s="202"/>
      <c r="AK919" s="202"/>
      <c r="AL919" s="9">
        <v>0</v>
      </c>
      <c r="AM919" s="421" t="s">
        <v>396</v>
      </c>
      <c r="AN919" s="55">
        <v>1</v>
      </c>
      <c r="AO919" s="446"/>
      <c r="AP919" s="202"/>
      <c r="AQ919" s="202"/>
      <c r="AR919" s="202"/>
      <c r="AS919" s="55">
        <v>1</v>
      </c>
      <c r="AT919" s="202"/>
      <c r="AU919" s="202"/>
      <c r="AV919" s="202"/>
      <c r="AW919" s="9">
        <v>0</v>
      </c>
      <c r="AX919" s="421" t="s">
        <v>396</v>
      </c>
      <c r="AY919" s="55"/>
      <c r="AZ919" s="55">
        <v>1</v>
      </c>
      <c r="BA919" s="202"/>
      <c r="BB919" s="202"/>
      <c r="BC919" s="202"/>
      <c r="BD919" s="55">
        <v>1</v>
      </c>
      <c r="BE919" s="202"/>
      <c r="BF919" s="202"/>
      <c r="BG919" s="202"/>
      <c r="BH919" s="9">
        <v>0</v>
      </c>
      <c r="BI919" s="421" t="s">
        <v>396</v>
      </c>
      <c r="BJ919" s="490"/>
    </row>
    <row r="920" spans="1:62" s="16" customFormat="1" ht="18" hidden="1" customHeight="1">
      <c r="A920" s="517"/>
      <c r="B920" s="590" t="s">
        <v>1</v>
      </c>
      <c r="C920" s="121" t="s">
        <v>962</v>
      </c>
      <c r="D920" s="57" t="s">
        <v>395</v>
      </c>
      <c r="E920" s="421" t="s">
        <v>328</v>
      </c>
      <c r="F920" s="123" t="s">
        <v>742</v>
      </c>
      <c r="G920" s="55"/>
      <c r="H920" s="55"/>
      <c r="I920" s="9"/>
      <c r="J920" s="242"/>
      <c r="K920" s="55"/>
      <c r="L920" s="202"/>
      <c r="M920" s="202"/>
      <c r="N920" s="202"/>
      <c r="O920" s="202">
        <v>1</v>
      </c>
      <c r="P920" s="202"/>
      <c r="Q920" s="9">
        <v>0</v>
      </c>
      <c r="R920" s="421" t="s">
        <v>396</v>
      </c>
      <c r="S920" s="55"/>
      <c r="T920" s="55"/>
      <c r="U920" s="202"/>
      <c r="V920" s="202"/>
      <c r="W920" s="202"/>
      <c r="X920" s="202">
        <v>1</v>
      </c>
      <c r="Y920" s="202"/>
      <c r="Z920" s="9">
        <v>0</v>
      </c>
      <c r="AA920" s="421" t="s">
        <v>396</v>
      </c>
      <c r="AB920" s="421"/>
      <c r="AC920" s="55">
        <v>1</v>
      </c>
      <c r="AD920" s="446"/>
      <c r="AE920" s="202"/>
      <c r="AF920" s="202"/>
      <c r="AG920" s="202"/>
      <c r="AH920" s="55">
        <v>1</v>
      </c>
      <c r="AI920" s="202"/>
      <c r="AJ920" s="202"/>
      <c r="AK920" s="202"/>
      <c r="AL920" s="9">
        <v>0</v>
      </c>
      <c r="AM920" s="421" t="s">
        <v>396</v>
      </c>
      <c r="AN920" s="55">
        <v>1</v>
      </c>
      <c r="AO920" s="446"/>
      <c r="AP920" s="202"/>
      <c r="AQ920" s="202"/>
      <c r="AR920" s="55">
        <v>1</v>
      </c>
      <c r="AS920" s="55"/>
      <c r="AT920" s="202"/>
      <c r="AU920" s="202"/>
      <c r="AV920" s="202"/>
      <c r="AW920" s="9">
        <v>1</v>
      </c>
      <c r="AX920" s="421" t="s">
        <v>668</v>
      </c>
      <c r="AY920" s="55"/>
      <c r="AZ920" s="55"/>
      <c r="BA920" s="202"/>
      <c r="BB920" s="202"/>
      <c r="BC920" s="55"/>
      <c r="BD920" s="55"/>
      <c r="BE920" s="202"/>
      <c r="BF920" s="202"/>
      <c r="BG920" s="202"/>
      <c r="BH920" s="9">
        <v>1</v>
      </c>
      <c r="BI920" s="421" t="s">
        <v>668</v>
      </c>
      <c r="BJ920" s="490"/>
    </row>
    <row r="921" spans="1:62" s="16" customFormat="1" ht="18" customHeight="1">
      <c r="A921" s="517"/>
      <c r="B921" s="590" t="s">
        <v>1</v>
      </c>
      <c r="C921" s="121" t="s">
        <v>963</v>
      </c>
      <c r="D921" s="57" t="s">
        <v>395</v>
      </c>
      <c r="E921" s="421" t="s">
        <v>328</v>
      </c>
      <c r="F921" s="123" t="s">
        <v>742</v>
      </c>
      <c r="G921" s="55"/>
      <c r="H921" s="55"/>
      <c r="I921" s="9"/>
      <c r="J921" s="242"/>
      <c r="K921" s="55"/>
      <c r="L921" s="202"/>
      <c r="M921" s="202"/>
      <c r="N921" s="202"/>
      <c r="O921" s="202">
        <v>1</v>
      </c>
      <c r="P921" s="202"/>
      <c r="Q921" s="9">
        <v>0</v>
      </c>
      <c r="R921" s="421" t="s">
        <v>396</v>
      </c>
      <c r="S921" s="55"/>
      <c r="T921" s="55"/>
      <c r="U921" s="202"/>
      <c r="V921" s="202"/>
      <c r="W921" s="202"/>
      <c r="X921" s="202">
        <v>1</v>
      </c>
      <c r="Y921" s="202"/>
      <c r="Z921" s="9">
        <v>0</v>
      </c>
      <c r="AA921" s="421" t="s">
        <v>396</v>
      </c>
      <c r="AB921" s="421"/>
      <c r="AC921" s="55">
        <v>1</v>
      </c>
      <c r="AD921" s="446"/>
      <c r="AE921" s="202"/>
      <c r="AF921" s="202"/>
      <c r="AG921" s="202"/>
      <c r="AH921" s="55">
        <v>1</v>
      </c>
      <c r="AI921" s="202"/>
      <c r="AJ921" s="202"/>
      <c r="AK921" s="202"/>
      <c r="AL921" s="9">
        <v>0</v>
      </c>
      <c r="AM921" s="421" t="s">
        <v>396</v>
      </c>
      <c r="AN921" s="55">
        <v>1</v>
      </c>
      <c r="AO921" s="446"/>
      <c r="AP921" s="202"/>
      <c r="AQ921" s="202"/>
      <c r="AR921" s="202"/>
      <c r="AS921" s="55">
        <v>1</v>
      </c>
      <c r="AT921" s="202"/>
      <c r="AU921" s="202"/>
      <c r="AV921" s="202"/>
      <c r="AW921" s="9">
        <v>0</v>
      </c>
      <c r="AX921" s="421" t="s">
        <v>396</v>
      </c>
      <c r="AY921" s="55"/>
      <c r="AZ921" s="55">
        <v>1</v>
      </c>
      <c r="BA921" s="202"/>
      <c r="BB921" s="202"/>
      <c r="BC921" s="202"/>
      <c r="BD921" s="55">
        <v>1</v>
      </c>
      <c r="BE921" s="202"/>
      <c r="BF921" s="202"/>
      <c r="BG921" s="202"/>
      <c r="BH921" s="9">
        <v>0</v>
      </c>
      <c r="BI921" s="421" t="s">
        <v>396</v>
      </c>
      <c r="BJ921" s="490"/>
    </row>
    <row r="922" spans="1:62" s="16" customFormat="1" ht="45">
      <c r="A922" s="517"/>
      <c r="B922" s="590" t="s">
        <v>1</v>
      </c>
      <c r="C922" s="121" t="s">
        <v>964</v>
      </c>
      <c r="D922" s="57" t="s">
        <v>447</v>
      </c>
      <c r="E922" s="421" t="s">
        <v>328</v>
      </c>
      <c r="F922" s="123" t="s">
        <v>742</v>
      </c>
      <c r="G922" s="55"/>
      <c r="H922" s="55"/>
      <c r="I922" s="9"/>
      <c r="J922" s="242"/>
      <c r="K922" s="55"/>
      <c r="L922" s="202"/>
      <c r="M922" s="202"/>
      <c r="N922" s="202"/>
      <c r="O922" s="202">
        <v>1</v>
      </c>
      <c r="P922" s="202"/>
      <c r="Q922" s="9">
        <v>0</v>
      </c>
      <c r="R922" s="421" t="s">
        <v>396</v>
      </c>
      <c r="S922" s="55"/>
      <c r="T922" s="55"/>
      <c r="U922" s="202"/>
      <c r="V922" s="202"/>
      <c r="W922" s="202"/>
      <c r="X922" s="202">
        <v>1</v>
      </c>
      <c r="Y922" s="202"/>
      <c r="Z922" s="9">
        <v>0</v>
      </c>
      <c r="AA922" s="421" t="s">
        <v>396</v>
      </c>
      <c r="AB922" s="421"/>
      <c r="AC922" s="55">
        <v>1</v>
      </c>
      <c r="AD922" s="446"/>
      <c r="AE922" s="202"/>
      <c r="AF922" s="202"/>
      <c r="AG922" s="202"/>
      <c r="AH922" s="55">
        <v>1</v>
      </c>
      <c r="AI922" s="202"/>
      <c r="AJ922" s="202"/>
      <c r="AK922" s="202"/>
      <c r="AL922" s="9">
        <v>0</v>
      </c>
      <c r="AM922" s="421" t="s">
        <v>396</v>
      </c>
      <c r="AN922" s="55">
        <v>1</v>
      </c>
      <c r="AO922" s="446"/>
      <c r="AP922" s="202"/>
      <c r="AQ922" s="202"/>
      <c r="AR922" s="202"/>
      <c r="AS922" s="55">
        <v>1</v>
      </c>
      <c r="AT922" s="202"/>
      <c r="AU922" s="202"/>
      <c r="AV922" s="202"/>
      <c r="AW922" s="9">
        <v>0</v>
      </c>
      <c r="AX922" s="421" t="s">
        <v>396</v>
      </c>
      <c r="AY922" s="55"/>
      <c r="AZ922" s="55">
        <v>1</v>
      </c>
      <c r="BA922" s="202"/>
      <c r="BB922" s="202"/>
      <c r="BC922" s="202"/>
      <c r="BD922" s="55">
        <v>1</v>
      </c>
      <c r="BE922" s="202"/>
      <c r="BF922" s="202"/>
      <c r="BG922" s="202"/>
      <c r="BH922" s="9">
        <v>0</v>
      </c>
      <c r="BI922" s="421" t="s">
        <v>396</v>
      </c>
      <c r="BJ922" s="490"/>
    </row>
    <row r="923" spans="1:62" s="16" customFormat="1" ht="45">
      <c r="A923" s="517"/>
      <c r="B923" s="590" t="s">
        <v>1</v>
      </c>
      <c r="C923" s="121" t="s">
        <v>965</v>
      </c>
      <c r="D923" s="57" t="s">
        <v>447</v>
      </c>
      <c r="E923" s="421" t="s">
        <v>328</v>
      </c>
      <c r="F923" s="123" t="s">
        <v>742</v>
      </c>
      <c r="G923" s="55"/>
      <c r="H923" s="55"/>
      <c r="I923" s="9"/>
      <c r="J923" s="242"/>
      <c r="K923" s="55"/>
      <c r="L923" s="202"/>
      <c r="M923" s="202"/>
      <c r="N923" s="202"/>
      <c r="O923" s="202">
        <v>1</v>
      </c>
      <c r="P923" s="202"/>
      <c r="Q923" s="9">
        <v>0</v>
      </c>
      <c r="R923" s="421" t="s">
        <v>396</v>
      </c>
      <c r="S923" s="55"/>
      <c r="T923" s="55"/>
      <c r="U923" s="202"/>
      <c r="V923" s="202"/>
      <c r="W923" s="202"/>
      <c r="X923" s="202">
        <v>1</v>
      </c>
      <c r="Y923" s="202"/>
      <c r="Z923" s="9">
        <v>0</v>
      </c>
      <c r="AA923" s="421" t="s">
        <v>396</v>
      </c>
      <c r="AB923" s="421"/>
      <c r="AC923" s="55">
        <v>1</v>
      </c>
      <c r="AD923" s="446"/>
      <c r="AE923" s="202"/>
      <c r="AF923" s="202"/>
      <c r="AG923" s="202"/>
      <c r="AH923" s="55">
        <v>1</v>
      </c>
      <c r="AI923" s="202"/>
      <c r="AJ923" s="202"/>
      <c r="AK923" s="202"/>
      <c r="AL923" s="9">
        <v>0</v>
      </c>
      <c r="AM923" s="421" t="s">
        <v>396</v>
      </c>
      <c r="AN923" s="55">
        <v>1</v>
      </c>
      <c r="AO923" s="446"/>
      <c r="AP923" s="202"/>
      <c r="AQ923" s="202"/>
      <c r="AR923" s="202"/>
      <c r="AS923" s="55">
        <v>1</v>
      </c>
      <c r="AT923" s="202"/>
      <c r="AU923" s="202"/>
      <c r="AV923" s="202"/>
      <c r="AW923" s="9">
        <v>0</v>
      </c>
      <c r="AX923" s="421" t="s">
        <v>396</v>
      </c>
      <c r="AY923" s="55"/>
      <c r="AZ923" s="55">
        <v>1</v>
      </c>
      <c r="BA923" s="202"/>
      <c r="BB923" s="202"/>
      <c r="BC923" s="202"/>
      <c r="BD923" s="55">
        <v>1</v>
      </c>
      <c r="BE923" s="202"/>
      <c r="BF923" s="202"/>
      <c r="BG923" s="202"/>
      <c r="BH923" s="9">
        <v>0</v>
      </c>
      <c r="BI923" s="421" t="s">
        <v>396</v>
      </c>
      <c r="BJ923" s="490"/>
    </row>
    <row r="924" spans="1:62" s="16" customFormat="1" ht="16.5" customHeight="1">
      <c r="A924" s="517"/>
      <c r="B924" s="590" t="s">
        <v>1</v>
      </c>
      <c r="C924" s="121" t="s">
        <v>966</v>
      </c>
      <c r="D924" s="57" t="s">
        <v>395</v>
      </c>
      <c r="E924" s="421" t="s">
        <v>328</v>
      </c>
      <c r="F924" s="123" t="s">
        <v>742</v>
      </c>
      <c r="G924" s="55"/>
      <c r="H924" s="55"/>
      <c r="I924" s="9"/>
      <c r="J924" s="242"/>
      <c r="K924" s="55"/>
      <c r="L924" s="202"/>
      <c r="M924" s="202"/>
      <c r="N924" s="202"/>
      <c r="O924" s="202">
        <v>1</v>
      </c>
      <c r="P924" s="202"/>
      <c r="Q924" s="9">
        <v>0</v>
      </c>
      <c r="R924" s="421" t="s">
        <v>396</v>
      </c>
      <c r="S924" s="55"/>
      <c r="T924" s="55"/>
      <c r="U924" s="202"/>
      <c r="V924" s="202"/>
      <c r="W924" s="202"/>
      <c r="X924" s="202">
        <v>1</v>
      </c>
      <c r="Y924" s="202"/>
      <c r="Z924" s="9">
        <v>0</v>
      </c>
      <c r="AA924" s="421" t="s">
        <v>396</v>
      </c>
      <c r="AB924" s="421"/>
      <c r="AC924" s="55">
        <v>1</v>
      </c>
      <c r="AD924" s="446"/>
      <c r="AE924" s="202"/>
      <c r="AF924" s="202"/>
      <c r="AG924" s="202"/>
      <c r="AH924" s="55">
        <v>1</v>
      </c>
      <c r="AI924" s="202"/>
      <c r="AJ924" s="202"/>
      <c r="AK924" s="202"/>
      <c r="AL924" s="9">
        <v>0</v>
      </c>
      <c r="AM924" s="421" t="s">
        <v>396</v>
      </c>
      <c r="AN924" s="55">
        <v>1</v>
      </c>
      <c r="AO924" s="446"/>
      <c r="AP924" s="202"/>
      <c r="AQ924" s="202"/>
      <c r="AR924" s="202"/>
      <c r="AS924" s="55">
        <v>1</v>
      </c>
      <c r="AT924" s="202"/>
      <c r="AU924" s="202"/>
      <c r="AV924" s="202"/>
      <c r="AW924" s="9">
        <v>0</v>
      </c>
      <c r="AX924" s="421" t="s">
        <v>396</v>
      </c>
      <c r="AY924" s="55"/>
      <c r="AZ924" s="55">
        <v>1</v>
      </c>
      <c r="BA924" s="202"/>
      <c r="BB924" s="202"/>
      <c r="BC924" s="202"/>
      <c r="BD924" s="55">
        <v>1</v>
      </c>
      <c r="BE924" s="202"/>
      <c r="BF924" s="202"/>
      <c r="BG924" s="202"/>
      <c r="BH924" s="9">
        <v>0</v>
      </c>
      <c r="BI924" s="421" t="s">
        <v>396</v>
      </c>
      <c r="BJ924" s="490"/>
    </row>
    <row r="925" spans="1:62" s="16" customFormat="1" ht="16.5" customHeight="1">
      <c r="A925" s="517"/>
      <c r="B925" s="590" t="s">
        <v>1</v>
      </c>
      <c r="C925" s="121" t="s">
        <v>958</v>
      </c>
      <c r="D925" s="57" t="s">
        <v>395</v>
      </c>
      <c r="E925" s="421" t="s">
        <v>328</v>
      </c>
      <c r="F925" s="123" t="s">
        <v>742</v>
      </c>
      <c r="G925" s="55"/>
      <c r="H925" s="55"/>
      <c r="I925" s="9"/>
      <c r="J925" s="242"/>
      <c r="K925" s="55"/>
      <c r="L925" s="55"/>
      <c r="M925" s="55">
        <v>1</v>
      </c>
      <c r="N925" s="202"/>
      <c r="O925" s="55"/>
      <c r="P925" s="55"/>
      <c r="Q925" s="9">
        <v>0.45</v>
      </c>
      <c r="R925" s="242" t="s">
        <v>41</v>
      </c>
      <c r="S925" s="55"/>
      <c r="T925" s="55"/>
      <c r="U925" s="55"/>
      <c r="V925" s="55">
        <v>1</v>
      </c>
      <c r="W925" s="202"/>
      <c r="X925" s="55"/>
      <c r="Y925" s="55"/>
      <c r="Z925" s="9">
        <v>0.45</v>
      </c>
      <c r="AA925" s="242" t="s">
        <v>41</v>
      </c>
      <c r="AB925" s="242"/>
      <c r="AC925" s="55">
        <v>1</v>
      </c>
      <c r="AD925" s="446"/>
      <c r="AE925" s="55"/>
      <c r="AF925" s="55">
        <v>1</v>
      </c>
      <c r="AG925" s="202"/>
      <c r="AH925" s="55"/>
      <c r="AI925" s="55"/>
      <c r="AJ925" s="55"/>
      <c r="AK925" s="55"/>
      <c r="AL925" s="9">
        <v>0.45</v>
      </c>
      <c r="AM925" s="242" t="s">
        <v>41</v>
      </c>
      <c r="AN925" s="55">
        <v>1</v>
      </c>
      <c r="AO925" s="446"/>
      <c r="AP925" s="55"/>
      <c r="AQ925" s="55">
        <v>1</v>
      </c>
      <c r="AR925" s="202"/>
      <c r="AS925" s="55"/>
      <c r="AT925" s="55"/>
      <c r="AU925" s="55"/>
      <c r="AV925" s="55"/>
      <c r="AW925" s="9">
        <v>0.45</v>
      </c>
      <c r="AX925" s="242" t="s">
        <v>41</v>
      </c>
      <c r="AY925" s="55"/>
      <c r="AZ925" s="55">
        <v>1</v>
      </c>
      <c r="BA925" s="55"/>
      <c r="BB925" s="55">
        <v>1</v>
      </c>
      <c r="BC925" s="202"/>
      <c r="BD925" s="55"/>
      <c r="BE925" s="55"/>
      <c r="BF925" s="55"/>
      <c r="BG925" s="55"/>
      <c r="BH925" s="9">
        <v>0.45</v>
      </c>
      <c r="BI925" s="242" t="s">
        <v>41</v>
      </c>
      <c r="BJ925" s="490"/>
    </row>
    <row r="926" spans="1:62" s="16" customFormat="1" ht="45">
      <c r="A926" s="517"/>
      <c r="B926" s="590" t="s">
        <v>1</v>
      </c>
      <c r="C926" s="121" t="s">
        <v>968</v>
      </c>
      <c r="D926" s="57" t="s">
        <v>447</v>
      </c>
      <c r="E926" s="421" t="s">
        <v>328</v>
      </c>
      <c r="F926" s="123" t="s">
        <v>759</v>
      </c>
      <c r="G926" s="55"/>
      <c r="H926" s="55"/>
      <c r="I926" s="9"/>
      <c r="J926" s="242"/>
      <c r="K926" s="55"/>
      <c r="L926" s="202"/>
      <c r="M926" s="202"/>
      <c r="N926" s="202"/>
      <c r="O926" s="202">
        <v>1</v>
      </c>
      <c r="P926" s="202"/>
      <c r="Q926" s="9">
        <v>0</v>
      </c>
      <c r="R926" s="421" t="s">
        <v>396</v>
      </c>
      <c r="S926" s="55"/>
      <c r="T926" s="55"/>
      <c r="U926" s="202"/>
      <c r="V926" s="202"/>
      <c r="W926" s="202"/>
      <c r="X926" s="202">
        <v>1</v>
      </c>
      <c r="Y926" s="202"/>
      <c r="Z926" s="9">
        <v>0</v>
      </c>
      <c r="AA926" s="421" t="s">
        <v>396</v>
      </c>
      <c r="AB926" s="421"/>
      <c r="AC926" s="55">
        <v>1</v>
      </c>
      <c r="AD926" s="446"/>
      <c r="AE926" s="202"/>
      <c r="AF926" s="202"/>
      <c r="AG926" s="202"/>
      <c r="AH926" s="55">
        <v>1</v>
      </c>
      <c r="AI926" s="202"/>
      <c r="AJ926" s="202"/>
      <c r="AK926" s="202"/>
      <c r="AL926" s="9">
        <v>0</v>
      </c>
      <c r="AM926" s="421" t="s">
        <v>396</v>
      </c>
      <c r="AN926" s="55">
        <v>1</v>
      </c>
      <c r="AO926" s="446"/>
      <c r="AP926" s="202"/>
      <c r="AQ926" s="202"/>
      <c r="AR926" s="202"/>
      <c r="AS926" s="55">
        <v>1</v>
      </c>
      <c r="AT926" s="202"/>
      <c r="AU926" s="202"/>
      <c r="AV926" s="202"/>
      <c r="AW926" s="9">
        <v>0</v>
      </c>
      <c r="AX926" s="421" t="s">
        <v>396</v>
      </c>
      <c r="AY926" s="55"/>
      <c r="AZ926" s="55">
        <v>1</v>
      </c>
      <c r="BA926" s="202"/>
      <c r="BB926" s="202"/>
      <c r="BC926" s="202"/>
      <c r="BD926" s="55">
        <v>1</v>
      </c>
      <c r="BE926" s="202"/>
      <c r="BF926" s="202"/>
      <c r="BG926" s="202"/>
      <c r="BH926" s="9">
        <v>0</v>
      </c>
      <c r="BI926" s="421" t="s">
        <v>396</v>
      </c>
      <c r="BJ926" s="490"/>
    </row>
    <row r="927" spans="1:62" s="16" customFormat="1" ht="45">
      <c r="A927" s="517"/>
      <c r="B927" s="590" t="s">
        <v>1</v>
      </c>
      <c r="C927" s="121" t="s">
        <v>967</v>
      </c>
      <c r="D927" s="57" t="s">
        <v>447</v>
      </c>
      <c r="E927" s="421" t="s">
        <v>328</v>
      </c>
      <c r="F927" s="123" t="s">
        <v>759</v>
      </c>
      <c r="G927" s="55"/>
      <c r="H927" s="55"/>
      <c r="I927" s="9"/>
      <c r="J927" s="242"/>
      <c r="K927" s="55"/>
      <c r="L927" s="55"/>
      <c r="M927" s="202"/>
      <c r="N927" s="202"/>
      <c r="O927" s="55">
        <v>1</v>
      </c>
      <c r="P927" s="55"/>
      <c r="Q927" s="9">
        <v>0</v>
      </c>
      <c r="R927" s="421" t="s">
        <v>396</v>
      </c>
      <c r="S927" s="55"/>
      <c r="T927" s="55"/>
      <c r="U927" s="55"/>
      <c r="V927" s="202"/>
      <c r="W927" s="202"/>
      <c r="X927" s="55">
        <v>1</v>
      </c>
      <c r="Y927" s="55"/>
      <c r="Z927" s="9">
        <v>0</v>
      </c>
      <c r="AA927" s="421" t="s">
        <v>396</v>
      </c>
      <c r="AB927" s="421"/>
      <c r="AC927" s="55">
        <v>1</v>
      </c>
      <c r="AD927" s="446"/>
      <c r="AE927" s="55"/>
      <c r="AF927" s="202"/>
      <c r="AG927" s="202"/>
      <c r="AH927" s="55">
        <v>1</v>
      </c>
      <c r="AI927" s="55"/>
      <c r="AJ927" s="55"/>
      <c r="AK927" s="55"/>
      <c r="AL927" s="9">
        <v>0</v>
      </c>
      <c r="AM927" s="421" t="s">
        <v>396</v>
      </c>
      <c r="AN927" s="55">
        <v>1</v>
      </c>
      <c r="AO927" s="446"/>
      <c r="AP927" s="55"/>
      <c r="AQ927" s="202"/>
      <c r="AR927" s="202"/>
      <c r="AS927" s="55">
        <v>1</v>
      </c>
      <c r="AT927" s="55"/>
      <c r="AU927" s="55"/>
      <c r="AV927" s="55"/>
      <c r="AW927" s="9">
        <v>0</v>
      </c>
      <c r="AX927" s="421" t="s">
        <v>396</v>
      </c>
      <c r="AY927" s="55"/>
      <c r="AZ927" s="55">
        <v>1</v>
      </c>
      <c r="BA927" s="55"/>
      <c r="BB927" s="202"/>
      <c r="BC927" s="202"/>
      <c r="BD927" s="55">
        <v>1</v>
      </c>
      <c r="BE927" s="55"/>
      <c r="BF927" s="55"/>
      <c r="BG927" s="55"/>
      <c r="BH927" s="9">
        <v>0</v>
      </c>
      <c r="BI927" s="421" t="s">
        <v>396</v>
      </c>
      <c r="BJ927" s="490"/>
    </row>
    <row r="928" spans="1:62" s="16" customFormat="1" ht="25.5" customHeight="1">
      <c r="A928" s="517"/>
      <c r="B928" s="590" t="s">
        <v>1</v>
      </c>
      <c r="C928" s="57" t="s">
        <v>1024</v>
      </c>
      <c r="D928" s="57" t="s">
        <v>395</v>
      </c>
      <c r="E928" s="421" t="s">
        <v>328</v>
      </c>
      <c r="F928" s="123" t="s">
        <v>1041</v>
      </c>
      <c r="G928" s="55"/>
      <c r="H928" s="55"/>
      <c r="I928" s="9"/>
      <c r="J928" s="242"/>
      <c r="K928" s="55"/>
      <c r="L928" s="55"/>
      <c r="M928" s="202"/>
      <c r="N928" s="202"/>
      <c r="O928" s="55"/>
      <c r="P928" s="55"/>
      <c r="Q928" s="9"/>
      <c r="R928" s="421"/>
      <c r="S928" s="55"/>
      <c r="T928" s="55"/>
      <c r="U928" s="55"/>
      <c r="V928" s="202"/>
      <c r="W928" s="202"/>
      <c r="X928" s="55"/>
      <c r="Y928" s="55"/>
      <c r="Z928" s="9"/>
      <c r="AA928" s="421"/>
      <c r="AB928" s="421"/>
      <c r="AC928" s="589">
        <v>1</v>
      </c>
      <c r="AD928" s="589"/>
      <c r="AE928" s="55">
        <v>1</v>
      </c>
      <c r="AF928" s="202"/>
      <c r="AG928" s="202"/>
      <c r="AH928" s="55"/>
      <c r="AI928" s="55"/>
      <c r="AJ928" s="55"/>
      <c r="AK928" s="55"/>
      <c r="AL928" s="9">
        <v>0</v>
      </c>
      <c r="AM928" s="421" t="s">
        <v>532</v>
      </c>
      <c r="AN928" s="589">
        <v>1</v>
      </c>
      <c r="AO928" s="589"/>
      <c r="AP928" s="55">
        <v>1</v>
      </c>
      <c r="AQ928" s="202"/>
      <c r="AR928" s="202"/>
      <c r="AS928" s="55"/>
      <c r="AT928" s="55"/>
      <c r="AU928" s="55"/>
      <c r="AV928" s="55"/>
      <c r="AW928" s="9">
        <v>0</v>
      </c>
      <c r="AX928" s="421" t="s">
        <v>532</v>
      </c>
      <c r="AY928" s="589"/>
      <c r="AZ928" s="589">
        <v>1</v>
      </c>
      <c r="BA928" s="55">
        <v>1</v>
      </c>
      <c r="BB928" s="202"/>
      <c r="BC928" s="202"/>
      <c r="BD928" s="55"/>
      <c r="BE928" s="55"/>
      <c r="BF928" s="55"/>
      <c r="BG928" s="55"/>
      <c r="BH928" s="9">
        <v>0</v>
      </c>
      <c r="BI928" s="421" t="s">
        <v>532</v>
      </c>
      <c r="BJ928" s="490"/>
    </row>
    <row r="929" spans="1:62" s="16" customFormat="1" ht="25.5" customHeight="1">
      <c r="A929" s="517"/>
      <c r="B929" s="590" t="s">
        <v>1</v>
      </c>
      <c r="C929" s="57" t="s">
        <v>1025</v>
      </c>
      <c r="D929" s="57" t="s">
        <v>395</v>
      </c>
      <c r="E929" s="421" t="s">
        <v>328</v>
      </c>
      <c r="F929" s="123" t="s">
        <v>1041</v>
      </c>
      <c r="G929" s="55"/>
      <c r="H929" s="55"/>
      <c r="I929" s="9"/>
      <c r="J929" s="242"/>
      <c r="K929" s="55"/>
      <c r="L929" s="55"/>
      <c r="M929" s="202"/>
      <c r="N929" s="202"/>
      <c r="O929" s="55"/>
      <c r="P929" s="55"/>
      <c r="Q929" s="9"/>
      <c r="R929" s="421"/>
      <c r="S929" s="55"/>
      <c r="T929" s="55"/>
      <c r="U929" s="55"/>
      <c r="V929" s="202"/>
      <c r="W929" s="202"/>
      <c r="X929" s="55"/>
      <c r="Y929" s="55"/>
      <c r="Z929" s="9"/>
      <c r="AA929" s="421"/>
      <c r="AB929" s="421"/>
      <c r="AC929" s="589">
        <v>1</v>
      </c>
      <c r="AD929" s="589"/>
      <c r="AE929" s="55">
        <v>1</v>
      </c>
      <c r="AF929" s="202"/>
      <c r="AG929" s="202"/>
      <c r="AH929" s="55"/>
      <c r="AI929" s="55"/>
      <c r="AJ929" s="55"/>
      <c r="AK929" s="55"/>
      <c r="AL929" s="9">
        <v>0</v>
      </c>
      <c r="AM929" s="421" t="s">
        <v>532</v>
      </c>
      <c r="AN929" s="589">
        <v>1</v>
      </c>
      <c r="AO929" s="589"/>
      <c r="AP929" s="55"/>
      <c r="AQ929" s="55">
        <v>1</v>
      </c>
      <c r="AR929" s="202"/>
      <c r="AS929" s="55"/>
      <c r="AT929" s="55"/>
      <c r="AU929" s="55"/>
      <c r="AV929" s="55"/>
      <c r="AW929" s="9">
        <v>0.45</v>
      </c>
      <c r="AX929" s="242" t="s">
        <v>41</v>
      </c>
      <c r="AY929" s="589"/>
      <c r="AZ929" s="589">
        <v>1</v>
      </c>
      <c r="BA929" s="55"/>
      <c r="BB929" s="55">
        <v>1</v>
      </c>
      <c r="BC929" s="202"/>
      <c r="BD929" s="55"/>
      <c r="BE929" s="55"/>
      <c r="BF929" s="55"/>
      <c r="BG929" s="55"/>
      <c r="BH929" s="9">
        <v>0.45</v>
      </c>
      <c r="BI929" s="242" t="s">
        <v>41</v>
      </c>
      <c r="BJ929" s="490"/>
    </row>
    <row r="930" spans="1:62" s="16" customFormat="1" ht="25.5" customHeight="1">
      <c r="A930" s="460"/>
      <c r="B930" s="590" t="s">
        <v>1</v>
      </c>
      <c r="C930" s="57" t="s">
        <v>1026</v>
      </c>
      <c r="D930" s="57" t="s">
        <v>395</v>
      </c>
      <c r="E930" s="421" t="s">
        <v>328</v>
      </c>
      <c r="F930" s="123" t="s">
        <v>1041</v>
      </c>
      <c r="G930" s="55"/>
      <c r="H930" s="55"/>
      <c r="I930" s="9"/>
      <c r="J930" s="242"/>
      <c r="K930" s="55"/>
      <c r="L930" s="55"/>
      <c r="M930" s="202"/>
      <c r="N930" s="202"/>
      <c r="O930" s="55"/>
      <c r="P930" s="55"/>
      <c r="Q930" s="9"/>
      <c r="R930" s="421"/>
      <c r="S930" s="55"/>
      <c r="T930" s="55"/>
      <c r="U930" s="55"/>
      <c r="V930" s="202"/>
      <c r="W930" s="202"/>
      <c r="X930" s="55"/>
      <c r="Y930" s="55"/>
      <c r="Z930" s="9"/>
      <c r="AA930" s="421"/>
      <c r="AB930" s="421"/>
      <c r="AC930" s="589">
        <v>1</v>
      </c>
      <c r="AD930" s="589"/>
      <c r="AE930" s="55">
        <v>1</v>
      </c>
      <c r="AF930" s="202"/>
      <c r="AG930" s="202"/>
      <c r="AH930" s="55"/>
      <c r="AI930" s="55"/>
      <c r="AJ930" s="55"/>
      <c r="AK930" s="55"/>
      <c r="AL930" s="9">
        <v>0</v>
      </c>
      <c r="AM930" s="421" t="s">
        <v>532</v>
      </c>
      <c r="AN930" s="589">
        <v>1</v>
      </c>
      <c r="AO930" s="589"/>
      <c r="AP930" s="55"/>
      <c r="AQ930" s="55">
        <v>1</v>
      </c>
      <c r="AR930" s="202"/>
      <c r="AS930" s="55"/>
      <c r="AT930" s="55"/>
      <c r="AU930" s="55"/>
      <c r="AV930" s="55"/>
      <c r="AW930" s="9">
        <v>0.45</v>
      </c>
      <c r="AX930" s="242" t="s">
        <v>41</v>
      </c>
      <c r="AY930" s="589"/>
      <c r="AZ930" s="589">
        <v>1</v>
      </c>
      <c r="BA930" s="55"/>
      <c r="BB930" s="55">
        <v>1</v>
      </c>
      <c r="BC930" s="202"/>
      <c r="BD930" s="55"/>
      <c r="BE930" s="55"/>
      <c r="BF930" s="55"/>
      <c r="BG930" s="55"/>
      <c r="BH930" s="9">
        <v>0.45</v>
      </c>
      <c r="BI930" s="242" t="s">
        <v>41</v>
      </c>
      <c r="BJ930" s="490"/>
    </row>
    <row r="931" spans="1:62" s="16" customFormat="1" ht="25.5" customHeight="1">
      <c r="A931" s="460"/>
      <c r="B931" s="590" t="s">
        <v>1</v>
      </c>
      <c r="C931" s="263" t="s">
        <v>1027</v>
      </c>
      <c r="D931" s="57" t="s">
        <v>395</v>
      </c>
      <c r="E931" s="421" t="s">
        <v>328</v>
      </c>
      <c r="F931" s="123" t="s">
        <v>1041</v>
      </c>
      <c r="G931" s="55"/>
      <c r="H931" s="55"/>
      <c r="I931" s="9"/>
      <c r="J931" s="242"/>
      <c r="K931" s="55"/>
      <c r="L931" s="55"/>
      <c r="M931" s="202"/>
      <c r="N931" s="202"/>
      <c r="O931" s="55"/>
      <c r="P931" s="55"/>
      <c r="Q931" s="9"/>
      <c r="R931" s="421"/>
      <c r="S931" s="55"/>
      <c r="T931" s="55"/>
      <c r="U931" s="55"/>
      <c r="V931" s="202"/>
      <c r="W931" s="202"/>
      <c r="X931" s="55"/>
      <c r="Y931" s="55"/>
      <c r="Z931" s="9"/>
      <c r="AA931" s="421"/>
      <c r="AB931" s="421"/>
      <c r="AC931" s="589"/>
      <c r="AD931" s="589">
        <v>1</v>
      </c>
      <c r="AE931" s="55">
        <v>1</v>
      </c>
      <c r="AF931" s="202"/>
      <c r="AG931" s="202"/>
      <c r="AH931" s="55"/>
      <c r="AI931" s="55"/>
      <c r="AJ931" s="55"/>
      <c r="AK931" s="55"/>
      <c r="AL931" s="9">
        <v>0</v>
      </c>
      <c r="AM931" s="421" t="s">
        <v>532</v>
      </c>
      <c r="AN931" s="589"/>
      <c r="AO931" s="589">
        <v>1</v>
      </c>
      <c r="AP931" s="55"/>
      <c r="AQ931" s="55">
        <v>1</v>
      </c>
      <c r="AR931" s="202"/>
      <c r="AS931" s="55"/>
      <c r="AT931" s="55"/>
      <c r="AU931" s="55"/>
      <c r="AV931" s="55"/>
      <c r="AW931" s="9">
        <v>0.45</v>
      </c>
      <c r="AX931" s="242" t="s">
        <v>41</v>
      </c>
      <c r="AY931" s="589"/>
      <c r="AZ931" s="589">
        <v>1</v>
      </c>
      <c r="BA931" s="55"/>
      <c r="BB931" s="55">
        <v>1</v>
      </c>
      <c r="BC931" s="202"/>
      <c r="BD931" s="55"/>
      <c r="BE931" s="55"/>
      <c r="BF931" s="55"/>
      <c r="BG931" s="55"/>
      <c r="BH931" s="9">
        <v>0.45</v>
      </c>
      <c r="BI931" s="242" t="s">
        <v>41</v>
      </c>
      <c r="BJ931" s="490"/>
    </row>
    <row r="932" spans="1:62" s="16" customFormat="1" ht="25.5" customHeight="1">
      <c r="A932" s="460"/>
      <c r="B932" s="590" t="s">
        <v>1</v>
      </c>
      <c r="C932" s="263" t="s">
        <v>1028</v>
      </c>
      <c r="D932" s="57" t="s">
        <v>395</v>
      </c>
      <c r="E932" s="421" t="s">
        <v>328</v>
      </c>
      <c r="F932" s="123" t="s">
        <v>1041</v>
      </c>
      <c r="G932" s="55"/>
      <c r="H932" s="55"/>
      <c r="I932" s="9"/>
      <c r="J932" s="242"/>
      <c r="K932" s="55"/>
      <c r="L932" s="55"/>
      <c r="M932" s="202"/>
      <c r="N932" s="202"/>
      <c r="O932" s="55"/>
      <c r="P932" s="55"/>
      <c r="Q932" s="9"/>
      <c r="R932" s="421"/>
      <c r="S932" s="55"/>
      <c r="T932" s="55"/>
      <c r="U932" s="55"/>
      <c r="V932" s="202"/>
      <c r="W932" s="202"/>
      <c r="X932" s="55"/>
      <c r="Y932" s="55"/>
      <c r="Z932" s="9"/>
      <c r="AA932" s="421"/>
      <c r="AB932" s="421"/>
      <c r="AC932" s="589"/>
      <c r="AD932" s="589">
        <v>1</v>
      </c>
      <c r="AE932" s="55">
        <v>1</v>
      </c>
      <c r="AF932" s="202"/>
      <c r="AG932" s="202"/>
      <c r="AH932" s="55"/>
      <c r="AI932" s="55"/>
      <c r="AJ932" s="55"/>
      <c r="AK932" s="55"/>
      <c r="AL932" s="9">
        <v>0</v>
      </c>
      <c r="AM932" s="421" t="s">
        <v>532</v>
      </c>
      <c r="AN932" s="589"/>
      <c r="AO932" s="589">
        <v>1</v>
      </c>
      <c r="AP932" s="55">
        <v>1</v>
      </c>
      <c r="AQ932" s="202"/>
      <c r="AR932" s="202"/>
      <c r="AS932" s="55"/>
      <c r="AT932" s="55"/>
      <c r="AU932" s="55"/>
      <c r="AV932" s="55"/>
      <c r="AW932" s="9">
        <v>0</v>
      </c>
      <c r="AX932" s="421" t="s">
        <v>532</v>
      </c>
      <c r="AY932" s="589"/>
      <c r="AZ932" s="589">
        <v>1</v>
      </c>
      <c r="BA932" s="55"/>
      <c r="BB932" s="615">
        <v>1</v>
      </c>
      <c r="BC932" s="202"/>
      <c r="BD932" s="55"/>
      <c r="BE932" s="55"/>
      <c r="BF932" s="55"/>
      <c r="BG932" s="55"/>
      <c r="BH932" s="558">
        <v>0</v>
      </c>
      <c r="BI932" s="242" t="s">
        <v>41</v>
      </c>
      <c r="BJ932" s="490"/>
    </row>
    <row r="933" spans="1:62" s="16" customFormat="1" ht="25.5" customHeight="1">
      <c r="A933" s="460"/>
      <c r="B933" s="590" t="s">
        <v>1</v>
      </c>
      <c r="C933" s="263" t="s">
        <v>1029</v>
      </c>
      <c r="D933" s="57" t="s">
        <v>395</v>
      </c>
      <c r="E933" s="421" t="s">
        <v>328</v>
      </c>
      <c r="F933" s="123" t="s">
        <v>1041</v>
      </c>
      <c r="G933" s="55"/>
      <c r="H933" s="55"/>
      <c r="I933" s="9"/>
      <c r="J933" s="242"/>
      <c r="K933" s="55"/>
      <c r="L933" s="55"/>
      <c r="M933" s="202"/>
      <c r="N933" s="202"/>
      <c r="O933" s="55"/>
      <c r="P933" s="55"/>
      <c r="Q933" s="9"/>
      <c r="R933" s="421"/>
      <c r="S933" s="55"/>
      <c r="T933" s="55"/>
      <c r="U933" s="55"/>
      <c r="V933" s="202"/>
      <c r="W933" s="202"/>
      <c r="X933" s="55"/>
      <c r="Y933" s="55"/>
      <c r="Z933" s="9"/>
      <c r="AA933" s="421"/>
      <c r="AB933" s="421"/>
      <c r="AC933" s="589"/>
      <c r="AD933" s="589">
        <v>1</v>
      </c>
      <c r="AE933" s="55">
        <v>1</v>
      </c>
      <c r="AF933" s="202"/>
      <c r="AG933" s="202"/>
      <c r="AH933" s="55"/>
      <c r="AI933" s="55"/>
      <c r="AJ933" s="55"/>
      <c r="AK933" s="55"/>
      <c r="AL933" s="9">
        <v>0</v>
      </c>
      <c r="AM933" s="421" t="s">
        <v>532</v>
      </c>
      <c r="AN933" s="589"/>
      <c r="AO933" s="589">
        <v>1</v>
      </c>
      <c r="AP933" s="55"/>
      <c r="AQ933" s="55">
        <v>1</v>
      </c>
      <c r="AR933" s="202"/>
      <c r="AS933" s="55"/>
      <c r="AT933" s="55"/>
      <c r="AU933" s="55"/>
      <c r="AV933" s="55"/>
      <c r="AW933" s="9">
        <v>0</v>
      </c>
      <c r="AX933" s="421" t="s">
        <v>41</v>
      </c>
      <c r="AY933" s="589"/>
      <c r="AZ933" s="589">
        <v>1</v>
      </c>
      <c r="BA933" s="55"/>
      <c r="BB933" s="55">
        <v>1</v>
      </c>
      <c r="BC933" s="202"/>
      <c r="BD933" s="55"/>
      <c r="BE933" s="55"/>
      <c r="BF933" s="55"/>
      <c r="BG933" s="55"/>
      <c r="BH933" s="9">
        <v>0</v>
      </c>
      <c r="BI933" s="421" t="s">
        <v>41</v>
      </c>
      <c r="BJ933" s="490"/>
    </row>
    <row r="934" spans="1:62" s="16" customFormat="1" ht="25.5" customHeight="1">
      <c r="A934" s="460"/>
      <c r="B934" s="590" t="s">
        <v>1</v>
      </c>
      <c r="C934" s="263" t="s">
        <v>1030</v>
      </c>
      <c r="D934" s="57" t="s">
        <v>395</v>
      </c>
      <c r="E934" s="421" t="s">
        <v>328</v>
      </c>
      <c r="F934" s="123" t="s">
        <v>1041</v>
      </c>
      <c r="G934" s="55"/>
      <c r="H934" s="55"/>
      <c r="I934" s="9"/>
      <c r="J934" s="242"/>
      <c r="K934" s="55"/>
      <c r="L934" s="55"/>
      <c r="M934" s="202"/>
      <c r="N934" s="202"/>
      <c r="O934" s="55"/>
      <c r="P934" s="55"/>
      <c r="Q934" s="9"/>
      <c r="R934" s="421"/>
      <c r="S934" s="55"/>
      <c r="T934" s="55"/>
      <c r="U934" s="55"/>
      <c r="V934" s="202"/>
      <c r="W934" s="202"/>
      <c r="X934" s="55"/>
      <c r="Y934" s="55"/>
      <c r="Z934" s="9"/>
      <c r="AA934" s="421"/>
      <c r="AB934" s="421"/>
      <c r="AC934" s="589"/>
      <c r="AD934" s="589">
        <v>1</v>
      </c>
      <c r="AE934" s="55">
        <v>1</v>
      </c>
      <c r="AF934" s="202"/>
      <c r="AG934" s="202"/>
      <c r="AH934" s="55"/>
      <c r="AI934" s="55"/>
      <c r="AJ934" s="55"/>
      <c r="AK934" s="55"/>
      <c r="AL934" s="9">
        <v>0</v>
      </c>
      <c r="AM934" s="421" t="s">
        <v>532</v>
      </c>
      <c r="AN934" s="589"/>
      <c r="AO934" s="589">
        <v>1</v>
      </c>
      <c r="AP934" s="55"/>
      <c r="AQ934" s="55">
        <v>1</v>
      </c>
      <c r="AR934" s="202"/>
      <c r="AS934" s="55"/>
      <c r="AT934" s="55"/>
      <c r="AU934" s="55"/>
      <c r="AV934" s="55"/>
      <c r="AW934" s="9">
        <v>0</v>
      </c>
      <c r="AX934" s="421" t="s">
        <v>41</v>
      </c>
      <c r="AY934" s="589"/>
      <c r="AZ934" s="589">
        <v>1</v>
      </c>
      <c r="BA934" s="55"/>
      <c r="BB934" s="55">
        <v>1</v>
      </c>
      <c r="BC934" s="202"/>
      <c r="BD934" s="55"/>
      <c r="BE934" s="55"/>
      <c r="BF934" s="55"/>
      <c r="BG934" s="55"/>
      <c r="BH934" s="9">
        <v>0</v>
      </c>
      <c r="BI934" s="421" t="s">
        <v>41</v>
      </c>
      <c r="BJ934" s="490"/>
    </row>
    <row r="935" spans="1:62" s="16" customFormat="1" ht="25.5" customHeight="1">
      <c r="A935" s="460"/>
      <c r="B935" s="590" t="s">
        <v>1</v>
      </c>
      <c r="C935" s="263" t="s">
        <v>1031</v>
      </c>
      <c r="D935" s="57" t="s">
        <v>395</v>
      </c>
      <c r="E935" s="421" t="s">
        <v>328</v>
      </c>
      <c r="F935" s="123" t="s">
        <v>1041</v>
      </c>
      <c r="G935" s="55"/>
      <c r="H935" s="55"/>
      <c r="I935" s="9"/>
      <c r="J935" s="242"/>
      <c r="K935" s="55"/>
      <c r="L935" s="55"/>
      <c r="M935" s="202"/>
      <c r="N935" s="202"/>
      <c r="O935" s="55"/>
      <c r="P935" s="55"/>
      <c r="Q935" s="9"/>
      <c r="R935" s="421"/>
      <c r="S935" s="55"/>
      <c r="T935" s="55"/>
      <c r="U935" s="55"/>
      <c r="V935" s="202"/>
      <c r="W935" s="202"/>
      <c r="X935" s="55"/>
      <c r="Y935" s="55"/>
      <c r="Z935" s="9"/>
      <c r="AA935" s="421"/>
      <c r="AB935" s="421"/>
      <c r="AC935" s="589"/>
      <c r="AD935" s="589">
        <v>1</v>
      </c>
      <c r="AE935" s="55">
        <v>1</v>
      </c>
      <c r="AF935" s="202"/>
      <c r="AG935" s="202"/>
      <c r="AH935" s="55"/>
      <c r="AI935" s="55"/>
      <c r="AJ935" s="55"/>
      <c r="AK935" s="55"/>
      <c r="AL935" s="9">
        <v>0</v>
      </c>
      <c r="AM935" s="421" t="s">
        <v>532</v>
      </c>
      <c r="AN935" s="589"/>
      <c r="AO935" s="589">
        <v>1</v>
      </c>
      <c r="AP935" s="55">
        <v>1</v>
      </c>
      <c r="AQ935" s="202"/>
      <c r="AR935" s="202"/>
      <c r="AS935" s="55"/>
      <c r="AT935" s="55"/>
      <c r="AU935" s="55"/>
      <c r="AV935" s="55"/>
      <c r="AW935" s="9">
        <v>0</v>
      </c>
      <c r="AX935" s="421" t="s">
        <v>532</v>
      </c>
      <c r="AY935" s="589"/>
      <c r="AZ935" s="589">
        <v>1</v>
      </c>
      <c r="BA935" s="55">
        <v>1</v>
      </c>
      <c r="BB935" s="202"/>
      <c r="BC935" s="202"/>
      <c r="BD935" s="55"/>
      <c r="BE935" s="55"/>
      <c r="BF935" s="55"/>
      <c r="BG935" s="55"/>
      <c r="BH935" s="9">
        <v>0</v>
      </c>
      <c r="BI935" s="421" t="s">
        <v>532</v>
      </c>
      <c r="BJ935" s="490"/>
    </row>
    <row r="936" spans="1:62" s="16" customFormat="1" ht="25.5" customHeight="1">
      <c r="A936" s="460"/>
      <c r="B936" s="590" t="s">
        <v>1</v>
      </c>
      <c r="C936" s="263" t="s">
        <v>1032</v>
      </c>
      <c r="D936" s="57" t="s">
        <v>395</v>
      </c>
      <c r="E936" s="421" t="s">
        <v>328</v>
      </c>
      <c r="F936" s="123" t="s">
        <v>1041</v>
      </c>
      <c r="G936" s="55"/>
      <c r="H936" s="55"/>
      <c r="I936" s="9"/>
      <c r="J936" s="242"/>
      <c r="K936" s="55"/>
      <c r="L936" s="55"/>
      <c r="M936" s="202"/>
      <c r="N936" s="202"/>
      <c r="O936" s="55"/>
      <c r="P936" s="55"/>
      <c r="Q936" s="9"/>
      <c r="R936" s="421"/>
      <c r="S936" s="55"/>
      <c r="T936" s="55"/>
      <c r="U936" s="55"/>
      <c r="V936" s="202"/>
      <c r="W936" s="202"/>
      <c r="X936" s="55"/>
      <c r="Y936" s="55"/>
      <c r="Z936" s="9"/>
      <c r="AA936" s="421"/>
      <c r="AB936" s="421"/>
      <c r="AC936" s="589"/>
      <c r="AD936" s="589">
        <v>1</v>
      </c>
      <c r="AE936" s="55">
        <v>1</v>
      </c>
      <c r="AF936" s="202"/>
      <c r="AG936" s="202"/>
      <c r="AH936" s="55"/>
      <c r="AI936" s="55"/>
      <c r="AJ936" s="55"/>
      <c r="AK936" s="55"/>
      <c r="AL936" s="9">
        <v>0</v>
      </c>
      <c r="AM936" s="421" t="s">
        <v>532</v>
      </c>
      <c r="AN936" s="589"/>
      <c r="AO936" s="589">
        <v>1</v>
      </c>
      <c r="AP936" s="55">
        <v>1</v>
      </c>
      <c r="AQ936" s="202"/>
      <c r="AR936" s="202"/>
      <c r="AS936" s="55"/>
      <c r="AT936" s="55"/>
      <c r="AU936" s="55"/>
      <c r="AV936" s="55"/>
      <c r="AW936" s="9">
        <v>0</v>
      </c>
      <c r="AX936" s="421" t="s">
        <v>532</v>
      </c>
      <c r="AY936" s="589"/>
      <c r="AZ936" s="589">
        <v>1</v>
      </c>
      <c r="BA936" s="55">
        <v>1</v>
      </c>
      <c r="BB936" s="202"/>
      <c r="BC936" s="202"/>
      <c r="BD936" s="55"/>
      <c r="BE936" s="55"/>
      <c r="BF936" s="55"/>
      <c r="BG936" s="55"/>
      <c r="BH936" s="9">
        <v>0</v>
      </c>
      <c r="BI936" s="421" t="s">
        <v>532</v>
      </c>
      <c r="BJ936" s="490"/>
    </row>
    <row r="937" spans="1:62" s="16" customFormat="1" ht="25.5" customHeight="1">
      <c r="A937" s="460"/>
      <c r="B937" s="590" t="s">
        <v>1</v>
      </c>
      <c r="C937" s="263" t="s">
        <v>1033</v>
      </c>
      <c r="D937" s="57" t="s">
        <v>395</v>
      </c>
      <c r="E937" s="421" t="s">
        <v>328</v>
      </c>
      <c r="F937" s="123" t="s">
        <v>1041</v>
      </c>
      <c r="G937" s="55"/>
      <c r="H937" s="55"/>
      <c r="I937" s="9"/>
      <c r="J937" s="242"/>
      <c r="K937" s="55"/>
      <c r="L937" s="55"/>
      <c r="M937" s="202"/>
      <c r="N937" s="202"/>
      <c r="O937" s="55"/>
      <c r="P937" s="55"/>
      <c r="Q937" s="9"/>
      <c r="R937" s="421"/>
      <c r="S937" s="55"/>
      <c r="T937" s="55"/>
      <c r="U937" s="55"/>
      <c r="V937" s="202"/>
      <c r="W937" s="202"/>
      <c r="X937" s="55"/>
      <c r="Y937" s="55"/>
      <c r="Z937" s="9"/>
      <c r="AA937" s="421"/>
      <c r="AB937" s="421"/>
      <c r="AC937" s="589"/>
      <c r="AD937" s="589">
        <v>1</v>
      </c>
      <c r="AE937" s="55">
        <v>1</v>
      </c>
      <c r="AF937" s="202"/>
      <c r="AG937" s="202"/>
      <c r="AH937" s="55"/>
      <c r="AI937" s="55"/>
      <c r="AJ937" s="55"/>
      <c r="AK937" s="55"/>
      <c r="AL937" s="9">
        <v>0</v>
      </c>
      <c r="AM937" s="421" t="s">
        <v>532</v>
      </c>
      <c r="AN937" s="589"/>
      <c r="AO937" s="589">
        <v>1</v>
      </c>
      <c r="AP937" s="55">
        <v>1</v>
      </c>
      <c r="AQ937" s="202"/>
      <c r="AR937" s="202"/>
      <c r="AS937" s="55"/>
      <c r="AT937" s="55"/>
      <c r="AU937" s="55"/>
      <c r="AV937" s="55"/>
      <c r="AW937" s="9">
        <v>0</v>
      </c>
      <c r="AX937" s="421" t="s">
        <v>532</v>
      </c>
      <c r="AY937" s="589"/>
      <c r="AZ937" s="589">
        <v>1</v>
      </c>
      <c r="BA937" s="55">
        <v>1</v>
      </c>
      <c r="BB937" s="202"/>
      <c r="BC937" s="202"/>
      <c r="BD937" s="55"/>
      <c r="BE937" s="55"/>
      <c r="BF937" s="55"/>
      <c r="BG937" s="55"/>
      <c r="BH937" s="9">
        <v>0</v>
      </c>
      <c r="BI937" s="421" t="s">
        <v>532</v>
      </c>
      <c r="BJ937" s="490"/>
    </row>
    <row r="938" spans="1:62" s="16" customFormat="1" ht="25.5" customHeight="1">
      <c r="A938" s="460"/>
      <c r="B938" s="590" t="s">
        <v>1</v>
      </c>
      <c r="C938" s="57" t="s">
        <v>1034</v>
      </c>
      <c r="D938" s="57" t="s">
        <v>395</v>
      </c>
      <c r="E938" s="421" t="s">
        <v>328</v>
      </c>
      <c r="F938" s="123" t="s">
        <v>1041</v>
      </c>
      <c r="G938" s="55"/>
      <c r="H938" s="55"/>
      <c r="I938" s="9"/>
      <c r="J938" s="242"/>
      <c r="K938" s="55"/>
      <c r="L938" s="55"/>
      <c r="M938" s="202"/>
      <c r="N938" s="202"/>
      <c r="O938" s="55"/>
      <c r="P938" s="55"/>
      <c r="Q938" s="9"/>
      <c r="R938" s="421"/>
      <c r="S938" s="55"/>
      <c r="T938" s="55"/>
      <c r="U938" s="55"/>
      <c r="V938" s="202"/>
      <c r="W938" s="202"/>
      <c r="X938" s="55"/>
      <c r="Y938" s="55"/>
      <c r="Z938" s="9"/>
      <c r="AA938" s="421"/>
      <c r="AB938" s="421"/>
      <c r="AC938" s="589"/>
      <c r="AD938" s="589">
        <v>1</v>
      </c>
      <c r="AE938" s="55">
        <v>1</v>
      </c>
      <c r="AF938" s="202"/>
      <c r="AG938" s="202"/>
      <c r="AH938" s="55"/>
      <c r="AI938" s="55"/>
      <c r="AJ938" s="55"/>
      <c r="AK938" s="55"/>
      <c r="AL938" s="9">
        <v>0</v>
      </c>
      <c r="AM938" s="421" t="s">
        <v>532</v>
      </c>
      <c r="AN938" s="589"/>
      <c r="AO938" s="589">
        <v>1</v>
      </c>
      <c r="AP938" s="55">
        <v>1</v>
      </c>
      <c r="AQ938" s="202"/>
      <c r="AR938" s="202"/>
      <c r="AS938" s="55"/>
      <c r="AT938" s="55"/>
      <c r="AU938" s="55"/>
      <c r="AV938" s="55"/>
      <c r="AW938" s="9">
        <v>0</v>
      </c>
      <c r="AX938" s="421" t="s">
        <v>532</v>
      </c>
      <c r="AY938" s="589"/>
      <c r="AZ938" s="589">
        <v>1</v>
      </c>
      <c r="BA938" s="55">
        <v>1</v>
      </c>
      <c r="BB938" s="202"/>
      <c r="BC938" s="202"/>
      <c r="BD938" s="55"/>
      <c r="BE938" s="55"/>
      <c r="BF938" s="55"/>
      <c r="BG938" s="55"/>
      <c r="BH938" s="9">
        <v>0</v>
      </c>
      <c r="BI938" s="421" t="s">
        <v>532</v>
      </c>
      <c r="BJ938" s="490"/>
    </row>
    <row r="939" spans="1:62" s="16" customFormat="1" ht="25.5" customHeight="1">
      <c r="A939" s="460"/>
      <c r="B939" s="590" t="s">
        <v>1</v>
      </c>
      <c r="C939" s="57" t="s">
        <v>1096</v>
      </c>
      <c r="D939" s="57" t="s">
        <v>395</v>
      </c>
      <c r="E939" s="421" t="s">
        <v>328</v>
      </c>
      <c r="F939" s="123" t="s">
        <v>1041</v>
      </c>
      <c r="G939" s="55"/>
      <c r="H939" s="55"/>
      <c r="I939" s="9"/>
      <c r="J939" s="242"/>
      <c r="K939" s="55"/>
      <c r="L939" s="55"/>
      <c r="M939" s="202"/>
      <c r="N939" s="202"/>
      <c r="O939" s="55"/>
      <c r="P939" s="55"/>
      <c r="Q939" s="9"/>
      <c r="R939" s="421"/>
      <c r="S939" s="55"/>
      <c r="T939" s="55"/>
      <c r="U939" s="55"/>
      <c r="V939" s="202"/>
      <c r="W939" s="202"/>
      <c r="X939" s="55"/>
      <c r="Y939" s="55"/>
      <c r="Z939" s="9"/>
      <c r="AA939" s="421"/>
      <c r="AB939" s="421"/>
      <c r="AC939" s="589"/>
      <c r="AD939" s="589">
        <v>1</v>
      </c>
      <c r="AE939" s="55">
        <v>1</v>
      </c>
      <c r="AF939" s="202"/>
      <c r="AG939" s="202"/>
      <c r="AH939" s="55"/>
      <c r="AI939" s="55"/>
      <c r="AJ939" s="55"/>
      <c r="AK939" s="55"/>
      <c r="AL939" s="9">
        <v>0</v>
      </c>
      <c r="AM939" s="421" t="s">
        <v>532</v>
      </c>
      <c r="AN939" s="589"/>
      <c r="AO939" s="589">
        <v>1</v>
      </c>
      <c r="AP939" s="55">
        <v>1</v>
      </c>
      <c r="AQ939" s="202"/>
      <c r="AR939" s="202"/>
      <c r="AS939" s="55"/>
      <c r="AT939" s="55"/>
      <c r="AU939" s="55"/>
      <c r="AV939" s="55"/>
      <c r="AW939" s="9">
        <v>0</v>
      </c>
      <c r="AX939" s="421" t="s">
        <v>532</v>
      </c>
      <c r="AY939" s="589"/>
      <c r="AZ939" s="589">
        <v>1</v>
      </c>
      <c r="BA939" s="55">
        <v>1</v>
      </c>
      <c r="BB939" s="202"/>
      <c r="BC939" s="202"/>
      <c r="BD939" s="55"/>
      <c r="BE939" s="55"/>
      <c r="BF939" s="55"/>
      <c r="BG939" s="55"/>
      <c r="BH939" s="9">
        <v>0</v>
      </c>
      <c r="BI939" s="421" t="s">
        <v>532</v>
      </c>
      <c r="BJ939" s="490"/>
    </row>
    <row r="940" spans="1:62" s="16" customFormat="1" ht="25.5" hidden="1" customHeight="1">
      <c r="A940" s="460"/>
      <c r="B940" s="590" t="s">
        <v>1</v>
      </c>
      <c r="C940" s="57" t="s">
        <v>1042</v>
      </c>
      <c r="D940" s="421" t="s">
        <v>1057</v>
      </c>
      <c r="E940" s="421" t="s">
        <v>328</v>
      </c>
      <c r="F940" s="123" t="s">
        <v>671</v>
      </c>
      <c r="G940" s="55"/>
      <c r="H940" s="55"/>
      <c r="I940" s="9"/>
      <c r="J940" s="242"/>
      <c r="K940" s="55"/>
      <c r="L940" s="55"/>
      <c r="M940" s="202"/>
      <c r="N940" s="202"/>
      <c r="O940" s="55"/>
      <c r="P940" s="55"/>
      <c r="Q940" s="9"/>
      <c r="R940" s="421"/>
      <c r="S940" s="55"/>
      <c r="T940" s="55"/>
      <c r="U940" s="55"/>
      <c r="V940" s="202"/>
      <c r="W940" s="202"/>
      <c r="X940" s="55"/>
      <c r="Y940" s="55"/>
      <c r="Z940" s="9"/>
      <c r="AA940" s="421"/>
      <c r="AB940" s="421"/>
      <c r="AC940" s="589">
        <v>1</v>
      </c>
      <c r="AD940" s="589"/>
      <c r="AE940" s="55"/>
      <c r="AF940" s="202"/>
      <c r="AG940" s="55">
        <v>1</v>
      </c>
      <c r="AH940" s="55"/>
      <c r="AI940" s="55"/>
      <c r="AJ940" s="55"/>
      <c r="AK940" s="55"/>
      <c r="AL940" s="9">
        <v>1</v>
      </c>
      <c r="AM940" s="421" t="s">
        <v>668</v>
      </c>
      <c r="AN940" s="589">
        <v>1</v>
      </c>
      <c r="AO940" s="589"/>
      <c r="AP940" s="55"/>
      <c r="AQ940" s="202"/>
      <c r="AR940" s="55">
        <v>1</v>
      </c>
      <c r="AS940" s="55"/>
      <c r="AT940" s="55"/>
      <c r="AU940" s="55"/>
      <c r="AV940" s="55"/>
      <c r="AW940" s="9">
        <v>1</v>
      </c>
      <c r="AX940" s="421" t="s">
        <v>668</v>
      </c>
      <c r="AY940" s="589"/>
      <c r="AZ940" s="589"/>
      <c r="BA940" s="55"/>
      <c r="BB940" s="202"/>
      <c r="BC940" s="55"/>
      <c r="BD940" s="55"/>
      <c r="BE940" s="55"/>
      <c r="BF940" s="55"/>
      <c r="BG940" s="55"/>
      <c r="BH940" s="9">
        <v>1</v>
      </c>
      <c r="BI940" s="421" t="s">
        <v>668</v>
      </c>
      <c r="BJ940" s="490"/>
    </row>
    <row r="941" spans="1:62" s="16" customFormat="1" ht="25.5" hidden="1" customHeight="1">
      <c r="A941" s="460"/>
      <c r="B941" s="590" t="s">
        <v>1</v>
      </c>
      <c r="C941" s="263" t="s">
        <v>1043</v>
      </c>
      <c r="D941" s="421" t="s">
        <v>1057</v>
      </c>
      <c r="E941" s="421" t="s">
        <v>328</v>
      </c>
      <c r="F941" s="123" t="s">
        <v>671</v>
      </c>
      <c r="G941" s="55"/>
      <c r="H941" s="55"/>
      <c r="I941" s="9"/>
      <c r="J941" s="242"/>
      <c r="K941" s="55"/>
      <c r="L941" s="55"/>
      <c r="M941" s="202"/>
      <c r="N941" s="202"/>
      <c r="O941" s="55"/>
      <c r="P941" s="55"/>
      <c r="Q941" s="9"/>
      <c r="R941" s="421"/>
      <c r="S941" s="55"/>
      <c r="T941" s="55"/>
      <c r="U941" s="55"/>
      <c r="V941" s="202"/>
      <c r="W941" s="202"/>
      <c r="X941" s="55"/>
      <c r="Y941" s="55"/>
      <c r="Z941" s="9"/>
      <c r="AA941" s="421"/>
      <c r="AB941" s="421"/>
      <c r="AC941" s="589">
        <v>1</v>
      </c>
      <c r="AD941" s="589"/>
      <c r="AE941" s="55"/>
      <c r="AF941" s="202"/>
      <c r="AG941" s="55">
        <v>1</v>
      </c>
      <c r="AH941" s="55"/>
      <c r="AI941" s="55"/>
      <c r="AJ941" s="55"/>
      <c r="AK941" s="55"/>
      <c r="AL941" s="9">
        <v>1</v>
      </c>
      <c r="AM941" s="421" t="s">
        <v>668</v>
      </c>
      <c r="AN941" s="589">
        <v>1</v>
      </c>
      <c r="AO941" s="589"/>
      <c r="AP941" s="55"/>
      <c r="AQ941" s="202"/>
      <c r="AR941" s="55">
        <v>1</v>
      </c>
      <c r="AS941" s="55"/>
      <c r="AT941" s="55"/>
      <c r="AU941" s="55"/>
      <c r="AV941" s="55"/>
      <c r="AW941" s="9">
        <v>1</v>
      </c>
      <c r="AX941" s="421" t="s">
        <v>668</v>
      </c>
      <c r="AY941" s="589"/>
      <c r="AZ941" s="589"/>
      <c r="BA941" s="55"/>
      <c r="BB941" s="202"/>
      <c r="BC941" s="55"/>
      <c r="BD941" s="55"/>
      <c r="BE941" s="55"/>
      <c r="BF941" s="55"/>
      <c r="BG941" s="55"/>
      <c r="BH941" s="9">
        <v>1</v>
      </c>
      <c r="BI941" s="421" t="s">
        <v>668</v>
      </c>
      <c r="BJ941" s="490"/>
    </row>
    <row r="942" spans="1:62" s="16" customFormat="1" ht="25.5" hidden="1" customHeight="1">
      <c r="A942" s="460"/>
      <c r="B942" s="590" t="s">
        <v>1</v>
      </c>
      <c r="C942" s="57" t="s">
        <v>1044</v>
      </c>
      <c r="D942" s="421" t="s">
        <v>1057</v>
      </c>
      <c r="E942" s="421" t="s">
        <v>328</v>
      </c>
      <c r="F942" s="123" t="s">
        <v>671</v>
      </c>
      <c r="G942" s="55"/>
      <c r="H942" s="55"/>
      <c r="I942" s="9"/>
      <c r="J942" s="242"/>
      <c r="K942" s="55"/>
      <c r="L942" s="55"/>
      <c r="M942" s="202"/>
      <c r="N942" s="202"/>
      <c r="O942" s="55"/>
      <c r="P942" s="55"/>
      <c r="Q942" s="9"/>
      <c r="R942" s="421"/>
      <c r="S942" s="55"/>
      <c r="T942" s="55"/>
      <c r="U942" s="55"/>
      <c r="V942" s="202"/>
      <c r="W942" s="202"/>
      <c r="X942" s="55"/>
      <c r="Y942" s="55"/>
      <c r="Z942" s="9"/>
      <c r="AA942" s="421"/>
      <c r="AB942" s="421"/>
      <c r="AC942" s="589">
        <v>1</v>
      </c>
      <c r="AD942" s="589"/>
      <c r="AE942" s="55"/>
      <c r="AF942" s="202"/>
      <c r="AG942" s="55">
        <v>1</v>
      </c>
      <c r="AH942" s="55"/>
      <c r="AI942" s="55"/>
      <c r="AJ942" s="55"/>
      <c r="AK942" s="55"/>
      <c r="AL942" s="9">
        <v>1</v>
      </c>
      <c r="AM942" s="421" t="s">
        <v>668</v>
      </c>
      <c r="AN942" s="589">
        <v>1</v>
      </c>
      <c r="AO942" s="589"/>
      <c r="AP942" s="55"/>
      <c r="AQ942" s="202"/>
      <c r="AR942" s="55">
        <v>1</v>
      </c>
      <c r="AS942" s="55"/>
      <c r="AT942" s="55"/>
      <c r="AU942" s="55"/>
      <c r="AV942" s="55"/>
      <c r="AW942" s="9">
        <v>1</v>
      </c>
      <c r="AX942" s="421" t="s">
        <v>668</v>
      </c>
      <c r="AY942" s="589"/>
      <c r="AZ942" s="589"/>
      <c r="BA942" s="55"/>
      <c r="BB942" s="202"/>
      <c r="BC942" s="55"/>
      <c r="BD942" s="55"/>
      <c r="BE942" s="55"/>
      <c r="BF942" s="55"/>
      <c r="BG942" s="55"/>
      <c r="BH942" s="9">
        <v>1</v>
      </c>
      <c r="BI942" s="421" t="s">
        <v>668</v>
      </c>
      <c r="BJ942" s="490"/>
    </row>
    <row r="943" spans="1:62" s="16" customFormat="1" ht="25.5" hidden="1" customHeight="1">
      <c r="A943" s="460"/>
      <c r="B943" s="590" t="s">
        <v>1</v>
      </c>
      <c r="C943" s="263" t="s">
        <v>1045</v>
      </c>
      <c r="D943" s="421" t="s">
        <v>1057</v>
      </c>
      <c r="E943" s="421" t="s">
        <v>328</v>
      </c>
      <c r="F943" s="123" t="s">
        <v>671</v>
      </c>
      <c r="G943" s="55"/>
      <c r="H943" s="55"/>
      <c r="I943" s="9"/>
      <c r="J943" s="242"/>
      <c r="K943" s="55"/>
      <c r="L943" s="55"/>
      <c r="M943" s="202"/>
      <c r="N943" s="202"/>
      <c r="O943" s="55"/>
      <c r="P943" s="55"/>
      <c r="Q943" s="9"/>
      <c r="R943" s="421"/>
      <c r="S943" s="55"/>
      <c r="T943" s="55"/>
      <c r="U943" s="55"/>
      <c r="V943" s="202"/>
      <c r="W943" s="202"/>
      <c r="X943" s="55"/>
      <c r="Y943" s="55"/>
      <c r="Z943" s="9"/>
      <c r="AA943" s="421"/>
      <c r="AB943" s="421"/>
      <c r="AC943" s="589">
        <v>1</v>
      </c>
      <c r="AD943" s="589"/>
      <c r="AE943" s="55"/>
      <c r="AF943" s="202"/>
      <c r="AG943" s="55">
        <v>1</v>
      </c>
      <c r="AH943" s="55"/>
      <c r="AI943" s="55"/>
      <c r="AJ943" s="55"/>
      <c r="AK943" s="55"/>
      <c r="AL943" s="9">
        <v>1</v>
      </c>
      <c r="AM943" s="421" t="s">
        <v>668</v>
      </c>
      <c r="AN943" s="589">
        <v>1</v>
      </c>
      <c r="AO943" s="589"/>
      <c r="AP943" s="55"/>
      <c r="AQ943" s="202"/>
      <c r="AR943" s="55">
        <v>1</v>
      </c>
      <c r="AS943" s="55"/>
      <c r="AT943" s="55"/>
      <c r="AU943" s="55"/>
      <c r="AV943" s="55"/>
      <c r="AW943" s="9">
        <v>1</v>
      </c>
      <c r="AX943" s="421" t="s">
        <v>668</v>
      </c>
      <c r="AY943" s="589"/>
      <c r="AZ943" s="589"/>
      <c r="BA943" s="55"/>
      <c r="BB943" s="202"/>
      <c r="BC943" s="55"/>
      <c r="BD943" s="55"/>
      <c r="BE943" s="55"/>
      <c r="BF943" s="55"/>
      <c r="BG943" s="55"/>
      <c r="BH943" s="9">
        <v>1</v>
      </c>
      <c r="BI943" s="421" t="s">
        <v>668</v>
      </c>
      <c r="BJ943" s="490"/>
    </row>
    <row r="944" spans="1:62" s="16" customFormat="1" ht="22.5" hidden="1">
      <c r="A944" s="460"/>
      <c r="B944" s="590" t="s">
        <v>1</v>
      </c>
      <c r="C944" s="263" t="s">
        <v>1046</v>
      </c>
      <c r="D944" s="421" t="s">
        <v>1057</v>
      </c>
      <c r="E944" s="421" t="s">
        <v>328</v>
      </c>
      <c r="F944" s="123" t="s">
        <v>671</v>
      </c>
      <c r="G944" s="55"/>
      <c r="H944" s="55"/>
      <c r="I944" s="9"/>
      <c r="J944" s="242"/>
      <c r="K944" s="55"/>
      <c r="L944" s="55"/>
      <c r="M944" s="202"/>
      <c r="N944" s="202"/>
      <c r="O944" s="55"/>
      <c r="P944" s="55"/>
      <c r="Q944" s="9"/>
      <c r="R944" s="421"/>
      <c r="S944" s="55"/>
      <c r="T944" s="55"/>
      <c r="U944" s="55"/>
      <c r="V944" s="202"/>
      <c r="W944" s="202"/>
      <c r="X944" s="55"/>
      <c r="Y944" s="55"/>
      <c r="Z944" s="9"/>
      <c r="AA944" s="421"/>
      <c r="AB944" s="421"/>
      <c r="AC944" s="589">
        <v>1</v>
      </c>
      <c r="AD944" s="589"/>
      <c r="AE944" s="55"/>
      <c r="AF944" s="202"/>
      <c r="AG944" s="55">
        <v>1</v>
      </c>
      <c r="AH944" s="55"/>
      <c r="AI944" s="55"/>
      <c r="AJ944" s="55"/>
      <c r="AK944" s="55"/>
      <c r="AL944" s="9">
        <v>1</v>
      </c>
      <c r="AM944" s="421" t="s">
        <v>668</v>
      </c>
      <c r="AN944" s="589">
        <v>1</v>
      </c>
      <c r="AO944" s="589"/>
      <c r="AP944" s="55"/>
      <c r="AQ944" s="202"/>
      <c r="AR944" s="55">
        <v>1</v>
      </c>
      <c r="AS944" s="55"/>
      <c r="AT944" s="55"/>
      <c r="AU944" s="55"/>
      <c r="AV944" s="55"/>
      <c r="AW944" s="9">
        <v>1</v>
      </c>
      <c r="AX944" s="421" t="s">
        <v>668</v>
      </c>
      <c r="AY944" s="589"/>
      <c r="AZ944" s="589"/>
      <c r="BA944" s="55"/>
      <c r="BB944" s="202"/>
      <c r="BC944" s="55"/>
      <c r="BD944" s="55"/>
      <c r="BE944" s="55"/>
      <c r="BF944" s="55"/>
      <c r="BG944" s="55"/>
      <c r="BH944" s="9">
        <v>1</v>
      </c>
      <c r="BI944" s="421" t="s">
        <v>668</v>
      </c>
      <c r="BJ944" s="490"/>
    </row>
    <row r="945" spans="1:62" s="16" customFormat="1" ht="25.5" hidden="1" customHeight="1">
      <c r="A945" s="460"/>
      <c r="B945" s="590" t="s">
        <v>1</v>
      </c>
      <c r="C945" s="263" t="s">
        <v>1047</v>
      </c>
      <c r="D945" s="421" t="s">
        <v>1057</v>
      </c>
      <c r="E945" s="421" t="s">
        <v>328</v>
      </c>
      <c r="F945" s="123" t="s">
        <v>671</v>
      </c>
      <c r="G945" s="55"/>
      <c r="H945" s="55"/>
      <c r="I945" s="9"/>
      <c r="J945" s="242"/>
      <c r="K945" s="55"/>
      <c r="L945" s="55"/>
      <c r="M945" s="202"/>
      <c r="N945" s="202"/>
      <c r="O945" s="55"/>
      <c r="P945" s="55"/>
      <c r="Q945" s="9"/>
      <c r="R945" s="421"/>
      <c r="S945" s="55"/>
      <c r="T945" s="55"/>
      <c r="U945" s="55"/>
      <c r="V945" s="202"/>
      <c r="W945" s="202"/>
      <c r="X945" s="55"/>
      <c r="Y945" s="55"/>
      <c r="Z945" s="9"/>
      <c r="AA945" s="421"/>
      <c r="AB945" s="421"/>
      <c r="AC945" s="589">
        <v>1</v>
      </c>
      <c r="AD945" s="589"/>
      <c r="AE945" s="55"/>
      <c r="AF945" s="202"/>
      <c r="AG945" s="55">
        <v>1</v>
      </c>
      <c r="AH945" s="55"/>
      <c r="AI945" s="55"/>
      <c r="AJ945" s="55"/>
      <c r="AK945" s="55"/>
      <c r="AL945" s="9">
        <v>1</v>
      </c>
      <c r="AM945" s="421" t="s">
        <v>668</v>
      </c>
      <c r="AN945" s="589">
        <v>1</v>
      </c>
      <c r="AO945" s="589"/>
      <c r="AP945" s="55"/>
      <c r="AQ945" s="202"/>
      <c r="AR945" s="55">
        <v>1</v>
      </c>
      <c r="AS945" s="55"/>
      <c r="AT945" s="55"/>
      <c r="AU945" s="55"/>
      <c r="AV945" s="55"/>
      <c r="AW945" s="9">
        <v>1</v>
      </c>
      <c r="AX945" s="421" t="s">
        <v>668</v>
      </c>
      <c r="AY945" s="589"/>
      <c r="AZ945" s="589"/>
      <c r="BA945" s="55"/>
      <c r="BB945" s="202"/>
      <c r="BC945" s="55"/>
      <c r="BD945" s="55"/>
      <c r="BE945" s="55"/>
      <c r="BF945" s="55"/>
      <c r="BG945" s="55"/>
      <c r="BH945" s="9">
        <v>1</v>
      </c>
      <c r="BI945" s="421" t="s">
        <v>668</v>
      </c>
      <c r="BJ945" s="490"/>
    </row>
    <row r="946" spans="1:62" s="16" customFormat="1" ht="25.5" customHeight="1">
      <c r="A946" s="460"/>
      <c r="B946" s="590" t="s">
        <v>1</v>
      </c>
      <c r="C946" s="263" t="s">
        <v>1048</v>
      </c>
      <c r="D946" s="57" t="s">
        <v>395</v>
      </c>
      <c r="E946" s="421" t="s">
        <v>328</v>
      </c>
      <c r="F946" s="123" t="s">
        <v>671</v>
      </c>
      <c r="G946" s="55"/>
      <c r="H946" s="55"/>
      <c r="I946" s="9"/>
      <c r="J946" s="242"/>
      <c r="K946" s="55"/>
      <c r="L946" s="55"/>
      <c r="M946" s="202"/>
      <c r="N946" s="202"/>
      <c r="O946" s="55"/>
      <c r="P946" s="55"/>
      <c r="Q946" s="9"/>
      <c r="R946" s="421"/>
      <c r="S946" s="55"/>
      <c r="T946" s="55"/>
      <c r="U946" s="55"/>
      <c r="V946" s="202"/>
      <c r="W946" s="202"/>
      <c r="X946" s="55"/>
      <c r="Y946" s="55"/>
      <c r="Z946" s="9"/>
      <c r="AA946" s="421"/>
      <c r="AB946" s="421"/>
      <c r="AC946" s="589">
        <v>1</v>
      </c>
      <c r="AD946" s="589"/>
      <c r="AE946" s="55"/>
      <c r="AF946" s="55">
        <v>1</v>
      </c>
      <c r="AG946" s="202"/>
      <c r="AH946" s="55"/>
      <c r="AI946" s="55"/>
      <c r="AJ946" s="55"/>
      <c r="AK946" s="55"/>
      <c r="AL946" s="9">
        <v>0.45</v>
      </c>
      <c r="AM946" s="421" t="s">
        <v>41</v>
      </c>
      <c r="AN946" s="589">
        <v>1</v>
      </c>
      <c r="AO946" s="589"/>
      <c r="AP946" s="55"/>
      <c r="AQ946" s="55">
        <v>1</v>
      </c>
      <c r="AR946" s="202"/>
      <c r="AS946" s="55"/>
      <c r="AT946" s="55"/>
      <c r="AU946" s="55"/>
      <c r="AV946" s="55"/>
      <c r="AW946" s="9">
        <v>0.45</v>
      </c>
      <c r="AX946" s="421" t="s">
        <v>41</v>
      </c>
      <c r="AY946" s="589"/>
      <c r="AZ946" s="589">
        <v>1</v>
      </c>
      <c r="BA946" s="55"/>
      <c r="BB946" s="55">
        <v>1</v>
      </c>
      <c r="BC946" s="202"/>
      <c r="BD946" s="55"/>
      <c r="BE946" s="55"/>
      <c r="BF946" s="55"/>
      <c r="BG946" s="55"/>
      <c r="BH946" s="9">
        <v>0.45</v>
      </c>
      <c r="BI946" s="421" t="s">
        <v>41</v>
      </c>
      <c r="BJ946" s="490"/>
    </row>
    <row r="947" spans="1:62" s="16" customFormat="1" ht="45" hidden="1">
      <c r="A947" s="460"/>
      <c r="B947" s="590" t="s">
        <v>1</v>
      </c>
      <c r="C947" s="57" t="s">
        <v>1049</v>
      </c>
      <c r="D947" s="421" t="s">
        <v>1058</v>
      </c>
      <c r="E947" s="421" t="s">
        <v>328</v>
      </c>
      <c r="F947" s="123" t="s">
        <v>710</v>
      </c>
      <c r="G947" s="55"/>
      <c r="H947" s="55"/>
      <c r="I947" s="9"/>
      <c r="J947" s="242"/>
      <c r="K947" s="55"/>
      <c r="L947" s="55"/>
      <c r="M947" s="202"/>
      <c r="N947" s="202"/>
      <c r="O947" s="55"/>
      <c r="P947" s="55"/>
      <c r="Q947" s="9"/>
      <c r="R947" s="421"/>
      <c r="S947" s="55"/>
      <c r="T947" s="55"/>
      <c r="U947" s="55"/>
      <c r="V947" s="202"/>
      <c r="W947" s="202"/>
      <c r="X947" s="55"/>
      <c r="Y947" s="55"/>
      <c r="Z947" s="9"/>
      <c r="AA947" s="421"/>
      <c r="AB947" s="421"/>
      <c r="AC947" s="589">
        <v>1</v>
      </c>
      <c r="AD947" s="589"/>
      <c r="AE947" s="55"/>
      <c r="AF947" s="202"/>
      <c r="AG947" s="55">
        <v>1</v>
      </c>
      <c r="AH947" s="55"/>
      <c r="AI947" s="55"/>
      <c r="AJ947" s="55"/>
      <c r="AK947" s="55"/>
      <c r="AL947" s="9">
        <v>1</v>
      </c>
      <c r="AM947" s="421" t="s">
        <v>668</v>
      </c>
      <c r="AN947" s="589">
        <v>1</v>
      </c>
      <c r="AO947" s="589"/>
      <c r="AP947" s="55"/>
      <c r="AQ947" s="202"/>
      <c r="AR947" s="55">
        <v>1</v>
      </c>
      <c r="AS947" s="55"/>
      <c r="AT947" s="55"/>
      <c r="AU947" s="55"/>
      <c r="AV947" s="55"/>
      <c r="AW947" s="9">
        <v>1</v>
      </c>
      <c r="AX947" s="421" t="s">
        <v>668</v>
      </c>
      <c r="AY947" s="589"/>
      <c r="AZ947" s="589"/>
      <c r="BA947" s="55"/>
      <c r="BB947" s="202"/>
      <c r="BC947" s="55"/>
      <c r="BD947" s="55"/>
      <c r="BE947" s="55"/>
      <c r="BF947" s="55"/>
      <c r="BG947" s="55"/>
      <c r="BH947" s="9">
        <v>1</v>
      </c>
      <c r="BI947" s="421" t="s">
        <v>668</v>
      </c>
      <c r="BJ947" s="490"/>
    </row>
    <row r="948" spans="1:62" s="16" customFormat="1" ht="22.5" hidden="1">
      <c r="A948" s="460"/>
      <c r="B948" s="590" t="s">
        <v>1</v>
      </c>
      <c r="C948" s="263" t="s">
        <v>1050</v>
      </c>
      <c r="D948" s="421" t="s">
        <v>1057</v>
      </c>
      <c r="E948" s="421" t="s">
        <v>328</v>
      </c>
      <c r="F948" s="123" t="s">
        <v>679</v>
      </c>
      <c r="G948" s="55"/>
      <c r="H948" s="55"/>
      <c r="I948" s="9"/>
      <c r="J948" s="242"/>
      <c r="K948" s="55"/>
      <c r="L948" s="55"/>
      <c r="M948" s="202"/>
      <c r="N948" s="202"/>
      <c r="O948" s="55"/>
      <c r="P948" s="55"/>
      <c r="Q948" s="9"/>
      <c r="R948" s="421"/>
      <c r="S948" s="55"/>
      <c r="T948" s="55"/>
      <c r="U948" s="55"/>
      <c r="V948" s="202"/>
      <c r="W948" s="202"/>
      <c r="X948" s="55"/>
      <c r="Y948" s="55"/>
      <c r="Z948" s="9"/>
      <c r="AA948" s="421"/>
      <c r="AB948" s="421"/>
      <c r="AC948" s="589">
        <v>1</v>
      </c>
      <c r="AD948" s="589"/>
      <c r="AE948" s="55"/>
      <c r="AF948" s="202"/>
      <c r="AG948" s="55">
        <v>1</v>
      </c>
      <c r="AH948" s="55"/>
      <c r="AI948" s="55"/>
      <c r="AJ948" s="55"/>
      <c r="AK948" s="55"/>
      <c r="AL948" s="9">
        <v>1</v>
      </c>
      <c r="AM948" s="421" t="s">
        <v>668</v>
      </c>
      <c r="AN948" s="589">
        <v>1</v>
      </c>
      <c r="AO948" s="589"/>
      <c r="AP948" s="55"/>
      <c r="AQ948" s="202"/>
      <c r="AR948" s="55">
        <v>1</v>
      </c>
      <c r="AS948" s="55"/>
      <c r="AT948" s="55"/>
      <c r="AU948" s="55"/>
      <c r="AV948" s="55"/>
      <c r="AW948" s="9">
        <v>1</v>
      </c>
      <c r="AX948" s="421" t="s">
        <v>668</v>
      </c>
      <c r="AY948" s="589"/>
      <c r="AZ948" s="589"/>
      <c r="BA948" s="55"/>
      <c r="BB948" s="202"/>
      <c r="BC948" s="55"/>
      <c r="BD948" s="55"/>
      <c r="BE948" s="55"/>
      <c r="BF948" s="55"/>
      <c r="BG948" s="55"/>
      <c r="BH948" s="9">
        <v>1</v>
      </c>
      <c r="BI948" s="421" t="s">
        <v>668</v>
      </c>
      <c r="BJ948" s="490"/>
    </row>
    <row r="949" spans="1:62" s="16" customFormat="1" ht="45" hidden="1">
      <c r="A949" s="460"/>
      <c r="B949" s="590" t="s">
        <v>1</v>
      </c>
      <c r="C949" s="57" t="s">
        <v>1051</v>
      </c>
      <c r="D949" s="421" t="s">
        <v>1058</v>
      </c>
      <c r="E949" s="421" t="s">
        <v>328</v>
      </c>
      <c r="F949" s="123" t="s">
        <v>710</v>
      </c>
      <c r="G949" s="55"/>
      <c r="H949" s="55"/>
      <c r="I949" s="9"/>
      <c r="J949" s="242"/>
      <c r="K949" s="55"/>
      <c r="L949" s="55"/>
      <c r="M949" s="202"/>
      <c r="N949" s="202"/>
      <c r="O949" s="55"/>
      <c r="P949" s="55"/>
      <c r="Q949" s="9"/>
      <c r="R949" s="421"/>
      <c r="S949" s="55"/>
      <c r="T949" s="55"/>
      <c r="U949" s="55"/>
      <c r="V949" s="202"/>
      <c r="W949" s="202"/>
      <c r="X949" s="55"/>
      <c r="Y949" s="55"/>
      <c r="Z949" s="9"/>
      <c r="AA949" s="421"/>
      <c r="AB949" s="421"/>
      <c r="AC949" s="589">
        <v>1</v>
      </c>
      <c r="AD949" s="589"/>
      <c r="AE949" s="55"/>
      <c r="AF949" s="202"/>
      <c r="AG949" s="55">
        <v>1</v>
      </c>
      <c r="AH949" s="55"/>
      <c r="AI949" s="55"/>
      <c r="AJ949" s="55"/>
      <c r="AK949" s="55"/>
      <c r="AL949" s="9">
        <v>1</v>
      </c>
      <c r="AM949" s="421" t="s">
        <v>668</v>
      </c>
      <c r="AN949" s="589">
        <v>1</v>
      </c>
      <c r="AO949" s="589"/>
      <c r="AP949" s="55"/>
      <c r="AQ949" s="202"/>
      <c r="AR949" s="55">
        <v>1</v>
      </c>
      <c r="AS949" s="55"/>
      <c r="AT949" s="55"/>
      <c r="AU949" s="55"/>
      <c r="AV949" s="55"/>
      <c r="AW949" s="9">
        <v>1</v>
      </c>
      <c r="AX949" s="421" t="s">
        <v>668</v>
      </c>
      <c r="AY949" s="589"/>
      <c r="AZ949" s="589"/>
      <c r="BA949" s="55"/>
      <c r="BB949" s="202"/>
      <c r="BC949" s="55"/>
      <c r="BD949" s="55"/>
      <c r="BE949" s="55"/>
      <c r="BF949" s="55"/>
      <c r="BG949" s="55"/>
      <c r="BH949" s="9">
        <v>1</v>
      </c>
      <c r="BI949" s="421" t="s">
        <v>668</v>
      </c>
      <c r="BJ949" s="490"/>
    </row>
    <row r="950" spans="1:62" s="16" customFormat="1" ht="25.5" hidden="1" customHeight="1">
      <c r="A950" s="460"/>
      <c r="B950" s="590" t="s">
        <v>1</v>
      </c>
      <c r="C950" s="263" t="s">
        <v>1052</v>
      </c>
      <c r="D950" s="421" t="s">
        <v>1057</v>
      </c>
      <c r="E950" s="421" t="s">
        <v>328</v>
      </c>
      <c r="F950" s="123" t="s">
        <v>671</v>
      </c>
      <c r="G950" s="55"/>
      <c r="H950" s="55"/>
      <c r="I950" s="9"/>
      <c r="J950" s="242"/>
      <c r="K950" s="55"/>
      <c r="L950" s="55"/>
      <c r="M950" s="202"/>
      <c r="N950" s="202"/>
      <c r="O950" s="55"/>
      <c r="P950" s="55"/>
      <c r="Q950" s="9"/>
      <c r="R950" s="421"/>
      <c r="S950" s="55"/>
      <c r="T950" s="55"/>
      <c r="U950" s="55"/>
      <c r="V950" s="202"/>
      <c r="W950" s="202"/>
      <c r="X950" s="55"/>
      <c r="Y950" s="55"/>
      <c r="Z950" s="9"/>
      <c r="AA950" s="421"/>
      <c r="AB950" s="421"/>
      <c r="AC950" s="589">
        <v>1</v>
      </c>
      <c r="AD950" s="589"/>
      <c r="AE950" s="55"/>
      <c r="AF950" s="202"/>
      <c r="AG950" s="55">
        <v>1</v>
      </c>
      <c r="AH950" s="55"/>
      <c r="AI950" s="55"/>
      <c r="AJ950" s="55"/>
      <c r="AK950" s="55"/>
      <c r="AL950" s="9">
        <v>1</v>
      </c>
      <c r="AM950" s="421" t="s">
        <v>668</v>
      </c>
      <c r="AN950" s="589">
        <v>1</v>
      </c>
      <c r="AO950" s="589"/>
      <c r="AP950" s="55"/>
      <c r="AQ950" s="202"/>
      <c r="AR950" s="55">
        <v>1</v>
      </c>
      <c r="AS950" s="55"/>
      <c r="AT950" s="55"/>
      <c r="AU950" s="55"/>
      <c r="AV950" s="55"/>
      <c r="AW950" s="9">
        <v>1</v>
      </c>
      <c r="AX950" s="421" t="s">
        <v>668</v>
      </c>
      <c r="AY950" s="589"/>
      <c r="AZ950" s="589"/>
      <c r="BA950" s="55"/>
      <c r="BB950" s="202"/>
      <c r="BC950" s="55"/>
      <c r="BD950" s="55"/>
      <c r="BE950" s="55"/>
      <c r="BF950" s="55"/>
      <c r="BG950" s="55"/>
      <c r="BH950" s="9">
        <v>1</v>
      </c>
      <c r="BI950" s="421" t="s">
        <v>668</v>
      </c>
      <c r="BJ950" s="490"/>
    </row>
    <row r="951" spans="1:62" s="16" customFormat="1" ht="25.5" hidden="1" customHeight="1">
      <c r="A951" s="460"/>
      <c r="B951" s="590" t="s">
        <v>1</v>
      </c>
      <c r="C951" s="263" t="s">
        <v>1053</v>
      </c>
      <c r="D951" s="421" t="s">
        <v>1057</v>
      </c>
      <c r="E951" s="421" t="s">
        <v>328</v>
      </c>
      <c r="F951" s="123" t="s">
        <v>671</v>
      </c>
      <c r="G951" s="55"/>
      <c r="H951" s="55"/>
      <c r="I951" s="9"/>
      <c r="J951" s="242"/>
      <c r="K951" s="55"/>
      <c r="L951" s="55"/>
      <c r="M951" s="202"/>
      <c r="N951" s="202"/>
      <c r="O951" s="55"/>
      <c r="P951" s="55"/>
      <c r="Q951" s="9"/>
      <c r="R951" s="421"/>
      <c r="S951" s="55"/>
      <c r="T951" s="55"/>
      <c r="U951" s="55"/>
      <c r="V951" s="202"/>
      <c r="W951" s="202"/>
      <c r="X951" s="55"/>
      <c r="Y951" s="55"/>
      <c r="Z951" s="9"/>
      <c r="AA951" s="421"/>
      <c r="AB951" s="421"/>
      <c r="AC951" s="589">
        <v>1</v>
      </c>
      <c r="AD951" s="589"/>
      <c r="AE951" s="55"/>
      <c r="AF951" s="202"/>
      <c r="AG951" s="55">
        <v>1</v>
      </c>
      <c r="AH951" s="55"/>
      <c r="AI951" s="55"/>
      <c r="AJ951" s="55"/>
      <c r="AK951" s="55"/>
      <c r="AL951" s="9">
        <v>1</v>
      </c>
      <c r="AM951" s="421" t="s">
        <v>668</v>
      </c>
      <c r="AN951" s="589">
        <v>1</v>
      </c>
      <c r="AO951" s="589"/>
      <c r="AP951" s="55"/>
      <c r="AQ951" s="202"/>
      <c r="AR951" s="55">
        <v>1</v>
      </c>
      <c r="AS951" s="55"/>
      <c r="AT951" s="55"/>
      <c r="AU951" s="55"/>
      <c r="AV951" s="55"/>
      <c r="AW951" s="9">
        <v>1</v>
      </c>
      <c r="AX951" s="421" t="s">
        <v>668</v>
      </c>
      <c r="AY951" s="589"/>
      <c r="AZ951" s="589"/>
      <c r="BA951" s="55"/>
      <c r="BB951" s="202"/>
      <c r="BC951" s="55"/>
      <c r="BD951" s="55"/>
      <c r="BE951" s="55"/>
      <c r="BF951" s="55"/>
      <c r="BG951" s="55"/>
      <c r="BH951" s="9">
        <v>1</v>
      </c>
      <c r="BI951" s="421" t="s">
        <v>668</v>
      </c>
      <c r="BJ951" s="490"/>
    </row>
    <row r="952" spans="1:62" s="16" customFormat="1" ht="25.5" hidden="1" customHeight="1">
      <c r="A952" s="460"/>
      <c r="B952" s="590" t="s">
        <v>1</v>
      </c>
      <c r="C952" s="263" t="s">
        <v>1054</v>
      </c>
      <c r="D952" s="421" t="s">
        <v>1057</v>
      </c>
      <c r="E952" s="421" t="s">
        <v>328</v>
      </c>
      <c r="F952" s="123" t="s">
        <v>671</v>
      </c>
      <c r="G952" s="55"/>
      <c r="H952" s="55"/>
      <c r="I952" s="9"/>
      <c r="J952" s="242"/>
      <c r="K952" s="55"/>
      <c r="L952" s="55"/>
      <c r="M952" s="202"/>
      <c r="N952" s="202"/>
      <c r="O952" s="55"/>
      <c r="P952" s="55"/>
      <c r="Q952" s="9"/>
      <c r="R952" s="421"/>
      <c r="S952" s="55"/>
      <c r="T952" s="55"/>
      <c r="U952" s="55"/>
      <c r="V952" s="202"/>
      <c r="W952" s="202"/>
      <c r="X952" s="55"/>
      <c r="Y952" s="55"/>
      <c r="Z952" s="9"/>
      <c r="AA952" s="421"/>
      <c r="AB952" s="421"/>
      <c r="AC952" s="589">
        <v>1</v>
      </c>
      <c r="AD952" s="589"/>
      <c r="AE952" s="55"/>
      <c r="AF952" s="202"/>
      <c r="AG952" s="55">
        <v>1</v>
      </c>
      <c r="AH952" s="55"/>
      <c r="AI952" s="55"/>
      <c r="AJ952" s="55"/>
      <c r="AK952" s="55"/>
      <c r="AL952" s="9">
        <v>1</v>
      </c>
      <c r="AM952" s="421" t="s">
        <v>668</v>
      </c>
      <c r="AN952" s="589">
        <v>1</v>
      </c>
      <c r="AO952" s="589"/>
      <c r="AP952" s="55"/>
      <c r="AQ952" s="202"/>
      <c r="AR952" s="55">
        <v>1</v>
      </c>
      <c r="AS952" s="55"/>
      <c r="AT952" s="55"/>
      <c r="AU952" s="55"/>
      <c r="AV952" s="55"/>
      <c r="AW952" s="9">
        <v>1</v>
      </c>
      <c r="AX952" s="421" t="s">
        <v>668</v>
      </c>
      <c r="AY952" s="589"/>
      <c r="AZ952" s="589"/>
      <c r="BA952" s="55"/>
      <c r="BB952" s="202"/>
      <c r="BC952" s="55"/>
      <c r="BD952" s="55"/>
      <c r="BE952" s="55"/>
      <c r="BF952" s="55"/>
      <c r="BG952" s="55"/>
      <c r="BH952" s="9">
        <v>1</v>
      </c>
      <c r="BI952" s="421" t="s">
        <v>668</v>
      </c>
      <c r="BJ952" s="490"/>
    </row>
    <row r="953" spans="1:62" s="16" customFormat="1" ht="25.5" hidden="1" customHeight="1">
      <c r="A953" s="460"/>
      <c r="B953" s="590" t="s">
        <v>1</v>
      </c>
      <c r="C953" s="263" t="s">
        <v>1055</v>
      </c>
      <c r="D953" s="421" t="s">
        <v>1057</v>
      </c>
      <c r="E953" s="421" t="s">
        <v>328</v>
      </c>
      <c r="F953" s="123" t="s">
        <v>671</v>
      </c>
      <c r="G953" s="55"/>
      <c r="H953" s="55"/>
      <c r="I953" s="9"/>
      <c r="J953" s="242"/>
      <c r="K953" s="55"/>
      <c r="L953" s="55"/>
      <c r="M953" s="202"/>
      <c r="N953" s="202"/>
      <c r="O953" s="55"/>
      <c r="P953" s="55"/>
      <c r="Q953" s="9"/>
      <c r="R953" s="421"/>
      <c r="S953" s="55"/>
      <c r="T953" s="55"/>
      <c r="U953" s="55"/>
      <c r="V953" s="202"/>
      <c r="W953" s="202"/>
      <c r="X953" s="55"/>
      <c r="Y953" s="55"/>
      <c r="Z953" s="9"/>
      <c r="AA953" s="421"/>
      <c r="AB953" s="421"/>
      <c r="AC953" s="589">
        <v>1</v>
      </c>
      <c r="AD953" s="589"/>
      <c r="AE953" s="55"/>
      <c r="AF953" s="202"/>
      <c r="AG953" s="55">
        <v>1</v>
      </c>
      <c r="AH953" s="55"/>
      <c r="AI953" s="55"/>
      <c r="AJ953" s="55"/>
      <c r="AK953" s="55"/>
      <c r="AL953" s="9">
        <v>1</v>
      </c>
      <c r="AM953" s="421" t="s">
        <v>668</v>
      </c>
      <c r="AN953" s="589">
        <v>1</v>
      </c>
      <c r="AO953" s="589"/>
      <c r="AP953" s="55"/>
      <c r="AQ953" s="202"/>
      <c r="AR953" s="55">
        <v>1</v>
      </c>
      <c r="AS953" s="55"/>
      <c r="AT953" s="55"/>
      <c r="AU953" s="55"/>
      <c r="AV953" s="55"/>
      <c r="AW953" s="9">
        <v>1</v>
      </c>
      <c r="AX953" s="421" t="s">
        <v>668</v>
      </c>
      <c r="AY953" s="589"/>
      <c r="AZ953" s="589"/>
      <c r="BA953" s="55"/>
      <c r="BB953" s="202"/>
      <c r="BC953" s="55"/>
      <c r="BD953" s="55"/>
      <c r="BE953" s="55"/>
      <c r="BF953" s="55"/>
      <c r="BG953" s="55"/>
      <c r="BH953" s="9">
        <v>1</v>
      </c>
      <c r="BI953" s="421" t="s">
        <v>668</v>
      </c>
      <c r="BJ953" s="490"/>
    </row>
    <row r="954" spans="1:62" s="16" customFormat="1" ht="25.5" hidden="1" customHeight="1">
      <c r="A954" s="460"/>
      <c r="B954" s="590" t="s">
        <v>1</v>
      </c>
      <c r="C954" s="263" t="s">
        <v>1056</v>
      </c>
      <c r="D954" s="421" t="s">
        <v>1057</v>
      </c>
      <c r="E954" s="421" t="s">
        <v>328</v>
      </c>
      <c r="F954" s="123" t="s">
        <v>671</v>
      </c>
      <c r="G954" s="55"/>
      <c r="H954" s="55"/>
      <c r="I954" s="9"/>
      <c r="J954" s="242"/>
      <c r="K954" s="55"/>
      <c r="L954" s="55"/>
      <c r="M954" s="202"/>
      <c r="N954" s="202"/>
      <c r="O954" s="55"/>
      <c r="P954" s="55"/>
      <c r="Q954" s="9"/>
      <c r="R954" s="421"/>
      <c r="S954" s="55"/>
      <c r="T954" s="55"/>
      <c r="U954" s="55"/>
      <c r="V954" s="202"/>
      <c r="W954" s="202"/>
      <c r="X954" s="55"/>
      <c r="Y954" s="55"/>
      <c r="Z954" s="9"/>
      <c r="AA954" s="421"/>
      <c r="AB954" s="421"/>
      <c r="AC954" s="589"/>
      <c r="AD954" s="589">
        <v>1</v>
      </c>
      <c r="AE954" s="55"/>
      <c r="AF954" s="202"/>
      <c r="AG954" s="202"/>
      <c r="AH954" s="55">
        <v>1</v>
      </c>
      <c r="AI954" s="55"/>
      <c r="AJ954" s="55"/>
      <c r="AK954" s="55"/>
      <c r="AL954" s="9">
        <v>0</v>
      </c>
      <c r="AM954" s="421" t="s">
        <v>396</v>
      </c>
      <c r="AN954" s="589">
        <v>1</v>
      </c>
      <c r="AO954" s="589"/>
      <c r="AP954" s="55"/>
      <c r="AQ954" s="202"/>
      <c r="AR954" s="55">
        <v>1</v>
      </c>
      <c r="AS954" s="55"/>
      <c r="AT954" s="55"/>
      <c r="AU954" s="55"/>
      <c r="AV954" s="55"/>
      <c r="AW954" s="9">
        <v>1</v>
      </c>
      <c r="AX954" s="421" t="s">
        <v>668</v>
      </c>
      <c r="AY954" s="589"/>
      <c r="AZ954" s="589"/>
      <c r="BA954" s="55"/>
      <c r="BB954" s="202"/>
      <c r="BC954" s="55"/>
      <c r="BD954" s="55"/>
      <c r="BE954" s="55"/>
      <c r="BF954" s="55"/>
      <c r="BG954" s="55"/>
      <c r="BH954" s="9">
        <v>1</v>
      </c>
      <c r="BI954" s="421" t="s">
        <v>668</v>
      </c>
      <c r="BJ954" s="490"/>
    </row>
    <row r="955" spans="1:62" s="16" customFormat="1" ht="15.75" customHeight="1">
      <c r="A955" s="460"/>
      <c r="B955" s="590" t="s">
        <v>1</v>
      </c>
      <c r="C955" s="263" t="s">
        <v>1095</v>
      </c>
      <c r="D955" s="57" t="s">
        <v>395</v>
      </c>
      <c r="E955" s="421" t="s">
        <v>328</v>
      </c>
      <c r="F955" s="123" t="s">
        <v>1041</v>
      </c>
      <c r="G955" s="55"/>
      <c r="H955" s="55"/>
      <c r="I955" s="9"/>
      <c r="J955" s="242"/>
      <c r="K955" s="55"/>
      <c r="L955" s="55"/>
      <c r="M955" s="202"/>
      <c r="N955" s="202"/>
      <c r="O955" s="55"/>
      <c r="P955" s="55"/>
      <c r="Q955" s="9"/>
      <c r="R955" s="421"/>
      <c r="S955" s="55"/>
      <c r="T955" s="55"/>
      <c r="U955" s="55"/>
      <c r="V955" s="202"/>
      <c r="W955" s="202"/>
      <c r="X955" s="55"/>
      <c r="Y955" s="55"/>
      <c r="Z955" s="9"/>
      <c r="AA955" s="421"/>
      <c r="AB955" s="421"/>
      <c r="AC955" s="589"/>
      <c r="AD955" s="589">
        <v>1</v>
      </c>
      <c r="AE955" s="55">
        <v>1</v>
      </c>
      <c r="AF955" s="202"/>
      <c r="AG955" s="202"/>
      <c r="AH955" s="55"/>
      <c r="AI955" s="55"/>
      <c r="AJ955" s="55"/>
      <c r="AK955" s="55"/>
      <c r="AL955" s="9">
        <v>0</v>
      </c>
      <c r="AM955" s="421" t="s">
        <v>532</v>
      </c>
      <c r="AN955" s="589"/>
      <c r="AO955" s="589">
        <v>1</v>
      </c>
      <c r="AP955" s="55">
        <v>1</v>
      </c>
      <c r="AQ955" s="202"/>
      <c r="AR955" s="202"/>
      <c r="AS955" s="55"/>
      <c r="AT955" s="55"/>
      <c r="AU955" s="55"/>
      <c r="AV955" s="55"/>
      <c r="AW955" s="9">
        <v>0</v>
      </c>
      <c r="AX955" s="421" t="s">
        <v>532</v>
      </c>
      <c r="AY955" s="589"/>
      <c r="AZ955" s="589">
        <v>1</v>
      </c>
      <c r="BA955" s="55">
        <v>1</v>
      </c>
      <c r="BB955" s="202"/>
      <c r="BC955" s="202"/>
      <c r="BD955" s="55"/>
      <c r="BE955" s="55"/>
      <c r="BF955" s="55"/>
      <c r="BG955" s="55"/>
      <c r="BH955" s="9">
        <v>0</v>
      </c>
      <c r="BI955" s="421" t="s">
        <v>532</v>
      </c>
      <c r="BJ955" s="490"/>
    </row>
    <row r="956" spans="1:62" s="16" customFormat="1" ht="19.5" customHeight="1">
      <c r="A956" s="460"/>
      <c r="B956" s="590" t="s">
        <v>1</v>
      </c>
      <c r="C956" s="263" t="s">
        <v>1109</v>
      </c>
      <c r="D956" s="57" t="s">
        <v>395</v>
      </c>
      <c r="E956" s="57" t="s">
        <v>328</v>
      </c>
      <c r="F956" s="123" t="s">
        <v>687</v>
      </c>
      <c r="G956" s="55"/>
      <c r="H956" s="55"/>
      <c r="I956" s="9"/>
      <c r="J956" s="242"/>
      <c r="K956" s="55"/>
      <c r="L956" s="55"/>
      <c r="M956" s="202"/>
      <c r="N956" s="202"/>
      <c r="O956" s="55"/>
      <c r="P956" s="55"/>
      <c r="Q956" s="9"/>
      <c r="R956" s="421"/>
      <c r="S956" s="55"/>
      <c r="T956" s="55"/>
      <c r="U956" s="55"/>
      <c r="V956" s="202"/>
      <c r="W956" s="202"/>
      <c r="X956" s="55"/>
      <c r="Y956" s="55"/>
      <c r="Z956" s="9"/>
      <c r="AA956" s="421"/>
      <c r="AB956" s="421"/>
      <c r="AC956" s="589"/>
      <c r="AD956" s="589">
        <v>1</v>
      </c>
      <c r="AE956" s="55">
        <v>1</v>
      </c>
      <c r="AF956" s="202"/>
      <c r="AG956" s="202"/>
      <c r="AH956" s="55"/>
      <c r="AI956" s="55"/>
      <c r="AJ956" s="55"/>
      <c r="AK956" s="55"/>
      <c r="AL956" s="9">
        <v>0</v>
      </c>
      <c r="AM956" s="421" t="s">
        <v>532</v>
      </c>
      <c r="AN956" s="589"/>
      <c r="AO956" s="589">
        <v>1</v>
      </c>
      <c r="AP956" s="55">
        <v>1</v>
      </c>
      <c r="AQ956" s="202"/>
      <c r="AR956" s="202"/>
      <c r="AS956" s="55"/>
      <c r="AT956" s="55"/>
      <c r="AU956" s="55"/>
      <c r="AV956" s="55"/>
      <c r="AW956" s="9">
        <v>0</v>
      </c>
      <c r="AX956" s="421" t="s">
        <v>532</v>
      </c>
      <c r="AY956" s="589"/>
      <c r="AZ956" s="589">
        <v>1</v>
      </c>
      <c r="BA956" s="55">
        <v>1</v>
      </c>
      <c r="BB956" s="202"/>
      <c r="BC956" s="202"/>
      <c r="BD956" s="55"/>
      <c r="BE956" s="55"/>
      <c r="BF956" s="55"/>
      <c r="BG956" s="55"/>
      <c r="BH956" s="9">
        <v>0</v>
      </c>
      <c r="BI956" s="421" t="s">
        <v>532</v>
      </c>
      <c r="BJ956" s="490"/>
    </row>
    <row r="957" spans="1:62" s="16" customFormat="1" ht="25.5" hidden="1" customHeight="1">
      <c r="A957" s="460"/>
      <c r="B957" s="590" t="s">
        <v>1</v>
      </c>
      <c r="C957" s="263" t="s">
        <v>1110</v>
      </c>
      <c r="D957" s="421" t="s">
        <v>1057</v>
      </c>
      <c r="E957" s="57" t="s">
        <v>328</v>
      </c>
      <c r="F957" s="123" t="s">
        <v>685</v>
      </c>
      <c r="G957" s="55"/>
      <c r="H957" s="55"/>
      <c r="I957" s="9"/>
      <c r="J957" s="242"/>
      <c r="K957" s="55"/>
      <c r="L957" s="55"/>
      <c r="M957" s="202"/>
      <c r="N957" s="202"/>
      <c r="O957" s="55"/>
      <c r="P957" s="55"/>
      <c r="Q957" s="9"/>
      <c r="R957" s="421"/>
      <c r="S957" s="55"/>
      <c r="T957" s="55"/>
      <c r="U957" s="55"/>
      <c r="V957" s="202"/>
      <c r="W957" s="202"/>
      <c r="X957" s="55"/>
      <c r="Y957" s="55"/>
      <c r="Z957" s="9"/>
      <c r="AA957" s="421"/>
      <c r="AB957" s="421"/>
      <c r="AC957" s="589"/>
      <c r="AD957" s="589">
        <v>1</v>
      </c>
      <c r="AE957" s="55"/>
      <c r="AF957" s="202"/>
      <c r="AG957" s="202"/>
      <c r="AH957" s="55">
        <v>1</v>
      </c>
      <c r="AI957" s="55"/>
      <c r="AJ957" s="55"/>
      <c r="AK957" s="55"/>
      <c r="AL957" s="9">
        <v>0</v>
      </c>
      <c r="AM957" s="421" t="s">
        <v>396</v>
      </c>
      <c r="AN957" s="589"/>
      <c r="AO957" s="589">
        <v>1</v>
      </c>
      <c r="AP957" s="55"/>
      <c r="AQ957" s="202"/>
      <c r="AR957" s="55">
        <v>1</v>
      </c>
      <c r="AS957" s="55"/>
      <c r="AT957" s="55"/>
      <c r="AU957" s="55"/>
      <c r="AV957" s="55"/>
      <c r="AW957" s="9">
        <v>1</v>
      </c>
      <c r="AX957" s="421" t="s">
        <v>668</v>
      </c>
      <c r="AY957" s="589"/>
      <c r="AZ957" s="589"/>
      <c r="BA957" s="55"/>
      <c r="BB957" s="202"/>
      <c r="BC957" s="55"/>
      <c r="BD957" s="55"/>
      <c r="BE957" s="55"/>
      <c r="BF957" s="55"/>
      <c r="BG957" s="55"/>
      <c r="BH957" s="9">
        <v>1</v>
      </c>
      <c r="BI957" s="421" t="s">
        <v>668</v>
      </c>
      <c r="BJ957" s="490"/>
    </row>
    <row r="958" spans="1:62" s="16" customFormat="1" ht="23.25" customHeight="1">
      <c r="A958" s="460"/>
      <c r="B958" s="590" t="s">
        <v>1</v>
      </c>
      <c r="C958" s="263" t="s">
        <v>1111</v>
      </c>
      <c r="D958" s="421" t="s">
        <v>1057</v>
      </c>
      <c r="E958" s="57" t="s">
        <v>328</v>
      </c>
      <c r="F958" s="123" t="s">
        <v>685</v>
      </c>
      <c r="G958" s="55"/>
      <c r="H958" s="55"/>
      <c r="I958" s="9"/>
      <c r="J958" s="242"/>
      <c r="K958" s="55"/>
      <c r="L958" s="55"/>
      <c r="M958" s="202"/>
      <c r="N958" s="202"/>
      <c r="O958" s="55"/>
      <c r="P958" s="55"/>
      <c r="Q958" s="9"/>
      <c r="R958" s="421"/>
      <c r="S958" s="55"/>
      <c r="T958" s="55"/>
      <c r="U958" s="55"/>
      <c r="V958" s="202"/>
      <c r="W958" s="202"/>
      <c r="X958" s="55"/>
      <c r="Y958" s="55"/>
      <c r="Z958" s="9"/>
      <c r="AA958" s="421"/>
      <c r="AB958" s="421"/>
      <c r="AC958" s="589"/>
      <c r="AD958" s="589">
        <v>1</v>
      </c>
      <c r="AE958" s="55"/>
      <c r="AF958" s="202"/>
      <c r="AG958" s="202"/>
      <c r="AH958" s="55">
        <v>1</v>
      </c>
      <c r="AI958" s="55"/>
      <c r="AJ958" s="55"/>
      <c r="AK958" s="55"/>
      <c r="AL958" s="9">
        <v>0</v>
      </c>
      <c r="AM958" s="421" t="s">
        <v>396</v>
      </c>
      <c r="AN958" s="589"/>
      <c r="AO958" s="589">
        <v>1</v>
      </c>
      <c r="AP958" s="55"/>
      <c r="AQ958" s="202"/>
      <c r="AR958" s="202"/>
      <c r="AS958" s="55">
        <v>1</v>
      </c>
      <c r="AT958" s="55"/>
      <c r="AU958" s="55"/>
      <c r="AV958" s="55"/>
      <c r="AW958" s="9">
        <v>0</v>
      </c>
      <c r="AX958" s="421" t="s">
        <v>396</v>
      </c>
      <c r="AY958" s="589"/>
      <c r="AZ958" s="589">
        <v>1</v>
      </c>
      <c r="BA958" s="55"/>
      <c r="BB958" s="202"/>
      <c r="BC958" s="202"/>
      <c r="BD958" s="55">
        <v>1</v>
      </c>
      <c r="BE958" s="55"/>
      <c r="BF958" s="55"/>
      <c r="BG958" s="55"/>
      <c r="BH958" s="9">
        <v>0</v>
      </c>
      <c r="BI958" s="421" t="s">
        <v>396</v>
      </c>
      <c r="BJ958" s="490"/>
    </row>
    <row r="959" spans="1:62" s="16" customFormat="1" ht="28.5" hidden="1" customHeight="1">
      <c r="A959" s="460"/>
      <c r="B959" s="590" t="s">
        <v>1</v>
      </c>
      <c r="C959" s="263" t="s">
        <v>1112</v>
      </c>
      <c r="D959" s="421" t="s">
        <v>1057</v>
      </c>
      <c r="E959" s="57" t="s">
        <v>328</v>
      </c>
      <c r="F959" s="123" t="s">
        <v>685</v>
      </c>
      <c r="G959" s="55"/>
      <c r="H959" s="55"/>
      <c r="I959" s="9"/>
      <c r="J959" s="242"/>
      <c r="K959" s="55"/>
      <c r="L959" s="55"/>
      <c r="M959" s="202"/>
      <c r="N959" s="202"/>
      <c r="O959" s="55"/>
      <c r="P959" s="55"/>
      <c r="Q959" s="9"/>
      <c r="R959" s="421"/>
      <c r="S959" s="55"/>
      <c r="T959" s="55"/>
      <c r="U959" s="55"/>
      <c r="V959" s="202"/>
      <c r="W959" s="202"/>
      <c r="X959" s="55"/>
      <c r="Y959" s="55"/>
      <c r="Z959" s="9"/>
      <c r="AA959" s="421"/>
      <c r="AB959" s="421"/>
      <c r="AC959" s="589"/>
      <c r="AD959" s="589">
        <v>1</v>
      </c>
      <c r="AE959" s="55"/>
      <c r="AF959" s="202"/>
      <c r="AG959" s="202"/>
      <c r="AH959" s="55">
        <v>1</v>
      </c>
      <c r="AI959" s="55"/>
      <c r="AJ959" s="55"/>
      <c r="AK959" s="55"/>
      <c r="AL959" s="9">
        <v>0</v>
      </c>
      <c r="AM959" s="421" t="s">
        <v>396</v>
      </c>
      <c r="AN959" s="589"/>
      <c r="AO959" s="589">
        <v>1</v>
      </c>
      <c r="AP959" s="55"/>
      <c r="AQ959" s="202"/>
      <c r="AR959" s="55">
        <v>1</v>
      </c>
      <c r="AS959" s="55"/>
      <c r="AT959" s="55"/>
      <c r="AU959" s="55"/>
      <c r="AV959" s="55"/>
      <c r="AW959" s="9">
        <v>1</v>
      </c>
      <c r="AX959" s="421" t="s">
        <v>668</v>
      </c>
      <c r="AY959" s="589"/>
      <c r="AZ959" s="589"/>
      <c r="BA959" s="55"/>
      <c r="BB959" s="202"/>
      <c r="BC959" s="55"/>
      <c r="BD959" s="55"/>
      <c r="BE959" s="55"/>
      <c r="BF959" s="55"/>
      <c r="BG959" s="55"/>
      <c r="BH959" s="9">
        <v>1</v>
      </c>
      <c r="BI959" s="421" t="s">
        <v>668</v>
      </c>
      <c r="BJ959" s="490"/>
    </row>
    <row r="960" spans="1:62" s="16" customFormat="1" ht="30.75" hidden="1" customHeight="1">
      <c r="A960" s="460"/>
      <c r="B960" s="590" t="s">
        <v>1</v>
      </c>
      <c r="C960" s="263" t="s">
        <v>1115</v>
      </c>
      <c r="D960" s="421" t="s">
        <v>1058</v>
      </c>
      <c r="E960" s="57" t="s">
        <v>328</v>
      </c>
      <c r="F960" s="123" t="s">
        <v>685</v>
      </c>
      <c r="G960" s="55"/>
      <c r="H960" s="55"/>
      <c r="I960" s="9"/>
      <c r="J960" s="242"/>
      <c r="K960" s="55"/>
      <c r="L960" s="55"/>
      <c r="M960" s="202"/>
      <c r="N960" s="202"/>
      <c r="O960" s="55"/>
      <c r="P960" s="55"/>
      <c r="Q960" s="9"/>
      <c r="R960" s="421"/>
      <c r="S960" s="55"/>
      <c r="T960" s="55"/>
      <c r="U960" s="55"/>
      <c r="V960" s="202"/>
      <c r="W960" s="202"/>
      <c r="X960" s="55"/>
      <c r="Y960" s="55"/>
      <c r="Z960" s="9"/>
      <c r="AA960" s="421"/>
      <c r="AB960" s="421"/>
      <c r="AC960" s="589"/>
      <c r="AD960" s="589">
        <v>1</v>
      </c>
      <c r="AE960" s="55"/>
      <c r="AF960" s="202"/>
      <c r="AG960" s="202"/>
      <c r="AH960" s="55">
        <v>1</v>
      </c>
      <c r="AI960" s="55"/>
      <c r="AJ960" s="55"/>
      <c r="AK960" s="55"/>
      <c r="AL960" s="9">
        <v>0</v>
      </c>
      <c r="AM960" s="421" t="s">
        <v>396</v>
      </c>
      <c r="AN960" s="589"/>
      <c r="AO960" s="589">
        <v>1</v>
      </c>
      <c r="AP960" s="55"/>
      <c r="AQ960" s="202"/>
      <c r="AR960" s="55">
        <v>1</v>
      </c>
      <c r="AS960" s="55"/>
      <c r="AT960" s="55"/>
      <c r="AU960" s="55"/>
      <c r="AV960" s="55"/>
      <c r="AW960" s="9">
        <v>1</v>
      </c>
      <c r="AX960" s="421" t="s">
        <v>668</v>
      </c>
      <c r="AY960" s="589"/>
      <c r="AZ960" s="589"/>
      <c r="BA960" s="55"/>
      <c r="BB960" s="202"/>
      <c r="BC960" s="55"/>
      <c r="BD960" s="55"/>
      <c r="BE960" s="55"/>
      <c r="BF960" s="55"/>
      <c r="BG960" s="55"/>
      <c r="BH960" s="9">
        <v>1</v>
      </c>
      <c r="BI960" s="421" t="s">
        <v>668</v>
      </c>
      <c r="BJ960" s="490"/>
    </row>
    <row r="961" spans="1:62" s="16" customFormat="1" ht="28.5" hidden="1" customHeight="1">
      <c r="A961" s="460"/>
      <c r="B961" s="590" t="s">
        <v>1</v>
      </c>
      <c r="C961" s="263" t="s">
        <v>1116</v>
      </c>
      <c r="D961" s="421" t="s">
        <v>1057</v>
      </c>
      <c r="E961" s="57" t="s">
        <v>328</v>
      </c>
      <c r="F961" s="123" t="s">
        <v>685</v>
      </c>
      <c r="G961" s="55"/>
      <c r="H961" s="55"/>
      <c r="I961" s="9"/>
      <c r="J961" s="242"/>
      <c r="K961" s="55"/>
      <c r="L961" s="55"/>
      <c r="M961" s="202"/>
      <c r="N961" s="202"/>
      <c r="O961" s="55"/>
      <c r="P961" s="55"/>
      <c r="Q961" s="9"/>
      <c r="R961" s="421"/>
      <c r="S961" s="55"/>
      <c r="T961" s="55"/>
      <c r="U961" s="55"/>
      <c r="V961" s="202"/>
      <c r="W961" s="202"/>
      <c r="X961" s="55"/>
      <c r="Y961" s="55"/>
      <c r="Z961" s="9"/>
      <c r="AA961" s="421"/>
      <c r="AB961" s="421"/>
      <c r="AC961" s="589"/>
      <c r="AD961" s="589">
        <v>1</v>
      </c>
      <c r="AE961" s="55"/>
      <c r="AF961" s="202"/>
      <c r="AG961" s="202"/>
      <c r="AH961" s="55">
        <v>1</v>
      </c>
      <c r="AI961" s="55"/>
      <c r="AJ961" s="55"/>
      <c r="AK961" s="55"/>
      <c r="AL961" s="9">
        <v>0</v>
      </c>
      <c r="AM961" s="421" t="s">
        <v>396</v>
      </c>
      <c r="AN961" s="589"/>
      <c r="AO961" s="589">
        <v>1</v>
      </c>
      <c r="AP961" s="55"/>
      <c r="AQ961" s="202"/>
      <c r="AR961" s="55">
        <v>1</v>
      </c>
      <c r="AS961" s="55"/>
      <c r="AT961" s="55"/>
      <c r="AU961" s="55"/>
      <c r="AV961" s="55"/>
      <c r="AW961" s="9">
        <v>1</v>
      </c>
      <c r="AX961" s="421" t="s">
        <v>668</v>
      </c>
      <c r="AY961" s="589"/>
      <c r="AZ961" s="589"/>
      <c r="BA961" s="55"/>
      <c r="BB961" s="202"/>
      <c r="BC961" s="55"/>
      <c r="BD961" s="55"/>
      <c r="BE961" s="55"/>
      <c r="BF961" s="55"/>
      <c r="BG961" s="55"/>
      <c r="BH961" s="9">
        <v>1</v>
      </c>
      <c r="BI961" s="421" t="s">
        <v>668</v>
      </c>
      <c r="BJ961" s="490"/>
    </row>
    <row r="962" spans="1:62" s="16" customFormat="1" ht="23.25" customHeight="1">
      <c r="A962" s="460"/>
      <c r="B962" s="590" t="s">
        <v>1</v>
      </c>
      <c r="C962" s="263" t="s">
        <v>1117</v>
      </c>
      <c r="D962" s="57" t="s">
        <v>395</v>
      </c>
      <c r="E962" s="57" t="s">
        <v>328</v>
      </c>
      <c r="F962" s="123" t="s">
        <v>687</v>
      </c>
      <c r="G962" s="55"/>
      <c r="H962" s="55"/>
      <c r="I962" s="9"/>
      <c r="J962" s="242"/>
      <c r="K962" s="55"/>
      <c r="L962" s="55"/>
      <c r="M962" s="202"/>
      <c r="N962" s="202"/>
      <c r="O962" s="55"/>
      <c r="P962" s="55"/>
      <c r="Q962" s="9"/>
      <c r="R962" s="421"/>
      <c r="S962" s="55"/>
      <c r="T962" s="55"/>
      <c r="U962" s="55"/>
      <c r="V962" s="202"/>
      <c r="W962" s="202"/>
      <c r="X962" s="55"/>
      <c r="Y962" s="55"/>
      <c r="Z962" s="9"/>
      <c r="AA962" s="421"/>
      <c r="AB962" s="421"/>
      <c r="AC962" s="589"/>
      <c r="AD962" s="589">
        <v>1</v>
      </c>
      <c r="AE962" s="55">
        <v>1</v>
      </c>
      <c r="AF962" s="202"/>
      <c r="AG962" s="202"/>
      <c r="AH962" s="202"/>
      <c r="AI962" s="55"/>
      <c r="AJ962" s="55"/>
      <c r="AK962" s="55"/>
      <c r="AL962" s="9">
        <v>0</v>
      </c>
      <c r="AM962" s="421" t="s">
        <v>532</v>
      </c>
      <c r="AN962" s="589"/>
      <c r="AO962" s="589">
        <v>1</v>
      </c>
      <c r="AP962" s="55">
        <v>1</v>
      </c>
      <c r="AQ962" s="202"/>
      <c r="AR962" s="202"/>
      <c r="AS962" s="202"/>
      <c r="AT962" s="55"/>
      <c r="AU962" s="55"/>
      <c r="AV962" s="55"/>
      <c r="AW962" s="9">
        <v>0</v>
      </c>
      <c r="AX962" s="421" t="s">
        <v>532</v>
      </c>
      <c r="AY962" s="589"/>
      <c r="AZ962" s="589">
        <v>1</v>
      </c>
      <c r="BA962" s="55">
        <v>1</v>
      </c>
      <c r="BB962" s="202"/>
      <c r="BC962" s="202"/>
      <c r="BD962" s="202"/>
      <c r="BE962" s="55"/>
      <c r="BF962" s="55"/>
      <c r="BG962" s="55"/>
      <c r="BH962" s="9">
        <v>0</v>
      </c>
      <c r="BI962" s="421" t="s">
        <v>532</v>
      </c>
      <c r="BJ962" s="490"/>
    </row>
    <row r="963" spans="1:62" s="16" customFormat="1" ht="38.25" customHeight="1">
      <c r="A963" s="460"/>
      <c r="B963" s="590" t="s">
        <v>1</v>
      </c>
      <c r="C963" s="57" t="s">
        <v>1196</v>
      </c>
      <c r="D963" s="421" t="s">
        <v>447</v>
      </c>
      <c r="E963" s="57" t="s">
        <v>328</v>
      </c>
      <c r="F963" s="123" t="s">
        <v>1151</v>
      </c>
      <c r="G963" s="55"/>
      <c r="H963" s="55"/>
      <c r="I963" s="9"/>
      <c r="J963" s="242"/>
      <c r="K963" s="55"/>
      <c r="L963" s="55"/>
      <c r="M963" s="202"/>
      <c r="N963" s="202"/>
      <c r="O963" s="55"/>
      <c r="P963" s="55"/>
      <c r="Q963" s="9"/>
      <c r="R963" s="421"/>
      <c r="S963" s="55"/>
      <c r="T963" s="55"/>
      <c r="U963" s="55"/>
      <c r="V963" s="202"/>
      <c r="W963" s="202"/>
      <c r="X963" s="55"/>
      <c r="Y963" s="55"/>
      <c r="Z963" s="9"/>
      <c r="AA963" s="421"/>
      <c r="AB963" s="421"/>
      <c r="AC963" s="589"/>
      <c r="AD963" s="589"/>
      <c r="AE963" s="55"/>
      <c r="AF963" s="202"/>
      <c r="AG963" s="202"/>
      <c r="AH963" s="55"/>
      <c r="AI963" s="55"/>
      <c r="AJ963" s="55"/>
      <c r="AK963" s="55"/>
      <c r="AL963" s="9"/>
      <c r="AM963" s="421"/>
      <c r="AN963" s="589"/>
      <c r="AO963" s="589">
        <v>1</v>
      </c>
      <c r="AP963" s="55"/>
      <c r="AQ963" s="202"/>
      <c r="AR963" s="202"/>
      <c r="AS963" s="55">
        <v>1</v>
      </c>
      <c r="AT963" s="55"/>
      <c r="AU963" s="55"/>
      <c r="AV963" s="55"/>
      <c r="AW963" s="9">
        <v>0</v>
      </c>
      <c r="AX963" s="421" t="s">
        <v>396</v>
      </c>
      <c r="AY963" s="589"/>
      <c r="AZ963" s="589">
        <v>1</v>
      </c>
      <c r="BA963" s="55"/>
      <c r="BB963" s="202"/>
      <c r="BC963" s="202"/>
      <c r="BD963" s="55">
        <v>1</v>
      </c>
      <c r="BE963" s="55"/>
      <c r="BF963" s="55"/>
      <c r="BG963" s="55"/>
      <c r="BH963" s="9">
        <v>0</v>
      </c>
      <c r="BI963" s="421" t="s">
        <v>396</v>
      </c>
      <c r="BJ963" s="490"/>
    </row>
    <row r="964" spans="1:62" s="16" customFormat="1" ht="38.25" customHeight="1">
      <c r="A964" s="460"/>
      <c r="B964" s="590" t="s">
        <v>1</v>
      </c>
      <c r="C964" s="263" t="s">
        <v>1197</v>
      </c>
      <c r="D964" s="421" t="s">
        <v>395</v>
      </c>
      <c r="E964" s="57" t="s">
        <v>328</v>
      </c>
      <c r="F964" s="123" t="s">
        <v>1151</v>
      </c>
      <c r="G964" s="55"/>
      <c r="H964" s="55"/>
      <c r="I964" s="9"/>
      <c r="J964" s="242"/>
      <c r="K964" s="55"/>
      <c r="L964" s="55"/>
      <c r="M964" s="202"/>
      <c r="N964" s="202"/>
      <c r="O964" s="55"/>
      <c r="P964" s="55"/>
      <c r="Q964" s="9"/>
      <c r="R964" s="421"/>
      <c r="S964" s="55"/>
      <c r="T964" s="55"/>
      <c r="U964" s="55"/>
      <c r="V964" s="202"/>
      <c r="W964" s="202"/>
      <c r="X964" s="55"/>
      <c r="Y964" s="55"/>
      <c r="Z964" s="9"/>
      <c r="AA964" s="421"/>
      <c r="AB964" s="421"/>
      <c r="AC964" s="589"/>
      <c r="AD964" s="589"/>
      <c r="AE964" s="55"/>
      <c r="AF964" s="202"/>
      <c r="AG964" s="202"/>
      <c r="AH964" s="55"/>
      <c r="AI964" s="55"/>
      <c r="AJ964" s="55"/>
      <c r="AK964" s="55"/>
      <c r="AL964" s="9"/>
      <c r="AM964" s="421"/>
      <c r="AN964" s="589"/>
      <c r="AO964" s="589">
        <v>1</v>
      </c>
      <c r="AP964" s="55"/>
      <c r="AQ964" s="202"/>
      <c r="AR964" s="202"/>
      <c r="AS964" s="589">
        <v>1</v>
      </c>
      <c r="AT964" s="55"/>
      <c r="AU964" s="55"/>
      <c r="AV964" s="55"/>
      <c r="AW964" s="9">
        <v>0</v>
      </c>
      <c r="AX964" s="421" t="s">
        <v>396</v>
      </c>
      <c r="AY964" s="589"/>
      <c r="AZ964" s="589">
        <v>1</v>
      </c>
      <c r="BA964" s="55"/>
      <c r="BB964" s="202"/>
      <c r="BC964" s="202"/>
      <c r="BD964" s="589">
        <v>1</v>
      </c>
      <c r="BE964" s="55"/>
      <c r="BF964" s="55"/>
      <c r="BG964" s="55"/>
      <c r="BH964" s="9">
        <v>0</v>
      </c>
      <c r="BI964" s="421" t="s">
        <v>396</v>
      </c>
      <c r="BJ964" s="490"/>
    </row>
    <row r="965" spans="1:62" s="16" customFormat="1" ht="38.25" customHeight="1">
      <c r="A965" s="460"/>
      <c r="B965" s="590" t="s">
        <v>1</v>
      </c>
      <c r="C965" s="57" t="s">
        <v>1198</v>
      </c>
      <c r="D965" s="421" t="s">
        <v>395</v>
      </c>
      <c r="E965" s="57" t="s">
        <v>328</v>
      </c>
      <c r="F965" s="123" t="s">
        <v>1151</v>
      </c>
      <c r="G965" s="55"/>
      <c r="H965" s="55"/>
      <c r="I965" s="9"/>
      <c r="J965" s="242"/>
      <c r="K965" s="55"/>
      <c r="L965" s="55"/>
      <c r="M965" s="202"/>
      <c r="N965" s="202"/>
      <c r="O965" s="55"/>
      <c r="P965" s="55"/>
      <c r="Q965" s="9"/>
      <c r="R965" s="421"/>
      <c r="S965" s="55"/>
      <c r="T965" s="55"/>
      <c r="U965" s="55"/>
      <c r="V965" s="202"/>
      <c r="W965" s="202"/>
      <c r="X965" s="55"/>
      <c r="Y965" s="55"/>
      <c r="Z965" s="9"/>
      <c r="AA965" s="421"/>
      <c r="AB965" s="421"/>
      <c r="AC965" s="589"/>
      <c r="AD965" s="589"/>
      <c r="AE965" s="55"/>
      <c r="AF965" s="202"/>
      <c r="AG965" s="202"/>
      <c r="AH965" s="55"/>
      <c r="AI965" s="55"/>
      <c r="AJ965" s="55"/>
      <c r="AK965" s="55"/>
      <c r="AL965" s="9"/>
      <c r="AM965" s="421"/>
      <c r="AN965" s="589"/>
      <c r="AO965" s="589">
        <v>1</v>
      </c>
      <c r="AP965" s="55"/>
      <c r="AQ965" s="202"/>
      <c r="AR965" s="202"/>
      <c r="AS965" s="589">
        <v>1</v>
      </c>
      <c r="AT965" s="55"/>
      <c r="AU965" s="55"/>
      <c r="AV965" s="55"/>
      <c r="AW965" s="9">
        <v>0</v>
      </c>
      <c r="AX965" s="421" t="s">
        <v>396</v>
      </c>
      <c r="AY965" s="589"/>
      <c r="AZ965" s="589">
        <v>1</v>
      </c>
      <c r="BA965" s="55"/>
      <c r="BB965" s="202"/>
      <c r="BC965" s="202"/>
      <c r="BD965" s="589">
        <v>1</v>
      </c>
      <c r="BE965" s="55"/>
      <c r="BF965" s="55"/>
      <c r="BG965" s="55"/>
      <c r="BH965" s="9">
        <v>0</v>
      </c>
      <c r="BI965" s="421" t="s">
        <v>396</v>
      </c>
      <c r="BJ965" s="490"/>
    </row>
    <row r="966" spans="1:62" s="16" customFormat="1" ht="38.25" customHeight="1">
      <c r="A966" s="460"/>
      <c r="B966" s="590" t="s">
        <v>1</v>
      </c>
      <c r="C966" s="57" t="s">
        <v>1200</v>
      </c>
      <c r="D966" s="421" t="s">
        <v>395</v>
      </c>
      <c r="E966" s="57" t="s">
        <v>328</v>
      </c>
      <c r="F966" s="123" t="s">
        <v>1151</v>
      </c>
      <c r="G966" s="55"/>
      <c r="H966" s="55"/>
      <c r="I966" s="9"/>
      <c r="J966" s="242"/>
      <c r="K966" s="55"/>
      <c r="L966" s="55"/>
      <c r="M966" s="202"/>
      <c r="N966" s="202"/>
      <c r="O966" s="55"/>
      <c r="P966" s="55"/>
      <c r="Q966" s="9"/>
      <c r="R966" s="421"/>
      <c r="S966" s="55"/>
      <c r="T966" s="55"/>
      <c r="U966" s="55"/>
      <c r="V966" s="202"/>
      <c r="W966" s="202"/>
      <c r="X966" s="55"/>
      <c r="Y966" s="55"/>
      <c r="Z966" s="9"/>
      <c r="AA966" s="421"/>
      <c r="AB966" s="421"/>
      <c r="AC966" s="589"/>
      <c r="AD966" s="589"/>
      <c r="AE966" s="55"/>
      <c r="AF966" s="202"/>
      <c r="AG966" s="202"/>
      <c r="AH966" s="55"/>
      <c r="AI966" s="55"/>
      <c r="AJ966" s="55"/>
      <c r="AK966" s="55"/>
      <c r="AL966" s="9"/>
      <c r="AM966" s="421"/>
      <c r="AN966" s="589"/>
      <c r="AO966" s="589">
        <v>1</v>
      </c>
      <c r="AP966" s="55"/>
      <c r="AQ966" s="202"/>
      <c r="AR966" s="202"/>
      <c r="AS966" s="589">
        <v>1</v>
      </c>
      <c r="AT966" s="55"/>
      <c r="AU966" s="55"/>
      <c r="AV966" s="55"/>
      <c r="AW966" s="9">
        <v>0</v>
      </c>
      <c r="AX966" s="421" t="s">
        <v>396</v>
      </c>
      <c r="AY966" s="589"/>
      <c r="AZ966" s="589">
        <v>1</v>
      </c>
      <c r="BA966" s="55"/>
      <c r="BB966" s="202"/>
      <c r="BC966" s="202"/>
      <c r="BD966" s="589">
        <v>1</v>
      </c>
      <c r="BE966" s="55"/>
      <c r="BF966" s="55"/>
      <c r="BG966" s="55"/>
      <c r="BH966" s="9">
        <v>0</v>
      </c>
      <c r="BI966" s="421" t="s">
        <v>396</v>
      </c>
      <c r="BJ966" s="490"/>
    </row>
    <row r="967" spans="1:62" s="16" customFormat="1" ht="38.25" customHeight="1">
      <c r="A967" s="460"/>
      <c r="B967" s="590" t="s">
        <v>1</v>
      </c>
      <c r="C967" s="263" t="s">
        <v>612</v>
      </c>
      <c r="D967" s="421" t="s">
        <v>395</v>
      </c>
      <c r="E967" s="57" t="s">
        <v>328</v>
      </c>
      <c r="F967" s="123" t="s">
        <v>1151</v>
      </c>
      <c r="G967" s="55"/>
      <c r="H967" s="55"/>
      <c r="I967" s="9"/>
      <c r="J967" s="242"/>
      <c r="K967" s="55"/>
      <c r="L967" s="55"/>
      <c r="M967" s="202"/>
      <c r="N967" s="202"/>
      <c r="O967" s="55"/>
      <c r="P967" s="55"/>
      <c r="Q967" s="9"/>
      <c r="R967" s="421"/>
      <c r="S967" s="55"/>
      <c r="T967" s="55"/>
      <c r="U967" s="55"/>
      <c r="V967" s="202"/>
      <c r="W967" s="202"/>
      <c r="X967" s="55"/>
      <c r="Y967" s="55"/>
      <c r="Z967" s="9"/>
      <c r="AA967" s="421"/>
      <c r="AB967" s="421"/>
      <c r="AC967" s="589"/>
      <c r="AD967" s="589"/>
      <c r="AE967" s="55"/>
      <c r="AF967" s="202"/>
      <c r="AG967" s="202"/>
      <c r="AH967" s="55"/>
      <c r="AI967" s="55"/>
      <c r="AJ967" s="55"/>
      <c r="AK967" s="55"/>
      <c r="AL967" s="9"/>
      <c r="AM967" s="421"/>
      <c r="AN967" s="589"/>
      <c r="AO967" s="589">
        <v>1</v>
      </c>
      <c r="AP967" s="55"/>
      <c r="AQ967" s="202"/>
      <c r="AR967" s="202"/>
      <c r="AS967" s="589">
        <v>1</v>
      </c>
      <c r="AT967" s="55"/>
      <c r="AU967" s="55"/>
      <c r="AV967" s="55"/>
      <c r="AW967" s="9">
        <v>0</v>
      </c>
      <c r="AX967" s="421" t="s">
        <v>396</v>
      </c>
      <c r="AY967" s="589"/>
      <c r="AZ967" s="589">
        <v>1</v>
      </c>
      <c r="BA967" s="55"/>
      <c r="BB967" s="202"/>
      <c r="BC967" s="202"/>
      <c r="BD967" s="589">
        <v>1</v>
      </c>
      <c r="BE967" s="55"/>
      <c r="BF967" s="55"/>
      <c r="BG967" s="55"/>
      <c r="BH967" s="9">
        <v>0</v>
      </c>
      <c r="BI967" s="421" t="s">
        <v>396</v>
      </c>
      <c r="BJ967" s="490"/>
    </row>
    <row r="968" spans="1:62" s="16" customFormat="1" ht="38.25" customHeight="1">
      <c r="A968" s="460"/>
      <c r="B968" s="590" t="s">
        <v>1</v>
      </c>
      <c r="C968" s="57" t="s">
        <v>1202</v>
      </c>
      <c r="D968" s="421" t="s">
        <v>395</v>
      </c>
      <c r="E968" s="57" t="s">
        <v>328</v>
      </c>
      <c r="F968" s="123" t="s">
        <v>1151</v>
      </c>
      <c r="G968" s="55"/>
      <c r="H968" s="55"/>
      <c r="I968" s="9"/>
      <c r="J968" s="242"/>
      <c r="K968" s="55"/>
      <c r="L968" s="55"/>
      <c r="M968" s="202"/>
      <c r="N968" s="202"/>
      <c r="O968" s="55"/>
      <c r="P968" s="55"/>
      <c r="Q968" s="9"/>
      <c r="R968" s="421"/>
      <c r="S968" s="55"/>
      <c r="T968" s="55"/>
      <c r="U968" s="55"/>
      <c r="V968" s="202"/>
      <c r="W968" s="202"/>
      <c r="X968" s="55"/>
      <c r="Y968" s="55"/>
      <c r="Z968" s="9"/>
      <c r="AA968" s="421"/>
      <c r="AB968" s="421"/>
      <c r="AC968" s="589"/>
      <c r="AD968" s="589"/>
      <c r="AE968" s="55"/>
      <c r="AF968" s="202"/>
      <c r="AG968" s="202"/>
      <c r="AH968" s="55"/>
      <c r="AI968" s="55"/>
      <c r="AJ968" s="55"/>
      <c r="AK968" s="55"/>
      <c r="AL968" s="9"/>
      <c r="AM968" s="421"/>
      <c r="AN968" s="589"/>
      <c r="AO968" s="589">
        <v>1</v>
      </c>
      <c r="AP968" s="55"/>
      <c r="AQ968" s="202"/>
      <c r="AR968" s="202"/>
      <c r="AS968" s="589">
        <v>1</v>
      </c>
      <c r="AT968" s="55"/>
      <c r="AU968" s="55"/>
      <c r="AV968" s="55"/>
      <c r="AW968" s="9">
        <v>0</v>
      </c>
      <c r="AX968" s="421" t="s">
        <v>396</v>
      </c>
      <c r="AY968" s="589"/>
      <c r="AZ968" s="589">
        <v>1</v>
      </c>
      <c r="BA968" s="55"/>
      <c r="BB968" s="202"/>
      <c r="BC968" s="202"/>
      <c r="BD968" s="589">
        <v>1</v>
      </c>
      <c r="BE968" s="55"/>
      <c r="BF968" s="55"/>
      <c r="BG968" s="55"/>
      <c r="BH968" s="9">
        <v>0</v>
      </c>
      <c r="BI968" s="421" t="s">
        <v>396</v>
      </c>
      <c r="BJ968" s="490"/>
    </row>
    <row r="969" spans="1:62" s="16" customFormat="1" ht="38.25" customHeight="1">
      <c r="A969" s="460"/>
      <c r="B969" s="590" t="s">
        <v>1</v>
      </c>
      <c r="C969" s="263" t="s">
        <v>1203</v>
      </c>
      <c r="D969" s="421" t="s">
        <v>395</v>
      </c>
      <c r="E969" s="57" t="s">
        <v>328</v>
      </c>
      <c r="F969" s="123" t="s">
        <v>1151</v>
      </c>
      <c r="G969" s="55"/>
      <c r="H969" s="55"/>
      <c r="I969" s="9"/>
      <c r="J969" s="242"/>
      <c r="K969" s="55"/>
      <c r="L969" s="55"/>
      <c r="M969" s="202"/>
      <c r="N969" s="202"/>
      <c r="O969" s="55"/>
      <c r="P969" s="55"/>
      <c r="Q969" s="9"/>
      <c r="R969" s="421"/>
      <c r="S969" s="55"/>
      <c r="T969" s="55"/>
      <c r="U969" s="55"/>
      <c r="V969" s="202"/>
      <c r="W969" s="202"/>
      <c r="X969" s="55"/>
      <c r="Y969" s="55"/>
      <c r="Z969" s="9"/>
      <c r="AA969" s="421"/>
      <c r="AB969" s="421"/>
      <c r="AC969" s="589"/>
      <c r="AD969" s="589"/>
      <c r="AE969" s="55"/>
      <c r="AF969" s="202"/>
      <c r="AG969" s="202"/>
      <c r="AH969" s="55"/>
      <c r="AI969" s="55"/>
      <c r="AJ969" s="55"/>
      <c r="AK969" s="55"/>
      <c r="AL969" s="9"/>
      <c r="AM969" s="421"/>
      <c r="AN969" s="589"/>
      <c r="AO969" s="589">
        <v>1</v>
      </c>
      <c r="AP969" s="55"/>
      <c r="AQ969" s="202"/>
      <c r="AR969" s="202"/>
      <c r="AS969" s="589">
        <v>1</v>
      </c>
      <c r="AT969" s="55"/>
      <c r="AU969" s="55"/>
      <c r="AV969" s="55"/>
      <c r="AW969" s="9">
        <v>0</v>
      </c>
      <c r="AX969" s="421" t="s">
        <v>396</v>
      </c>
      <c r="AY969" s="589"/>
      <c r="AZ969" s="589">
        <v>1</v>
      </c>
      <c r="BA969" s="55"/>
      <c r="BB969" s="202"/>
      <c r="BC969" s="202"/>
      <c r="BD969" s="589">
        <v>1</v>
      </c>
      <c r="BE969" s="55"/>
      <c r="BF969" s="55"/>
      <c r="BG969" s="55"/>
      <c r="BH969" s="9">
        <v>0</v>
      </c>
      <c r="BI969" s="421" t="s">
        <v>396</v>
      </c>
      <c r="BJ969" s="490"/>
    </row>
    <row r="970" spans="1:62" s="16" customFormat="1" ht="38.25" customHeight="1">
      <c r="A970" s="460"/>
      <c r="B970" s="590" t="s">
        <v>1</v>
      </c>
      <c r="C970" s="57" t="s">
        <v>1204</v>
      </c>
      <c r="D970" s="421" t="s">
        <v>395</v>
      </c>
      <c r="E970" s="57" t="s">
        <v>328</v>
      </c>
      <c r="F970" s="123" t="s">
        <v>1151</v>
      </c>
      <c r="G970" s="55"/>
      <c r="H970" s="55"/>
      <c r="I970" s="9"/>
      <c r="J970" s="242"/>
      <c r="K970" s="55"/>
      <c r="L970" s="55"/>
      <c r="M970" s="202"/>
      <c r="N970" s="202"/>
      <c r="O970" s="55"/>
      <c r="P970" s="55"/>
      <c r="Q970" s="9"/>
      <c r="R970" s="421"/>
      <c r="S970" s="55"/>
      <c r="T970" s="55"/>
      <c r="U970" s="55"/>
      <c r="V970" s="202"/>
      <c r="W970" s="202"/>
      <c r="X970" s="55"/>
      <c r="Y970" s="55"/>
      <c r="Z970" s="9"/>
      <c r="AA970" s="421"/>
      <c r="AB970" s="421"/>
      <c r="AC970" s="589"/>
      <c r="AD970" s="589"/>
      <c r="AE970" s="55"/>
      <c r="AF970" s="202"/>
      <c r="AG970" s="202"/>
      <c r="AH970" s="55"/>
      <c r="AI970" s="55"/>
      <c r="AJ970" s="55"/>
      <c r="AK970" s="55"/>
      <c r="AL970" s="9"/>
      <c r="AM970" s="421"/>
      <c r="AN970" s="589"/>
      <c r="AO970" s="589">
        <v>1</v>
      </c>
      <c r="AP970" s="55"/>
      <c r="AQ970" s="202"/>
      <c r="AR970" s="202"/>
      <c r="AS970" s="589">
        <v>1</v>
      </c>
      <c r="AT970" s="55"/>
      <c r="AU970" s="55"/>
      <c r="AV970" s="55"/>
      <c r="AW970" s="9">
        <v>0</v>
      </c>
      <c r="AX970" s="421" t="s">
        <v>396</v>
      </c>
      <c r="AY970" s="589"/>
      <c r="AZ970" s="589">
        <v>1</v>
      </c>
      <c r="BA970" s="55"/>
      <c r="BB970" s="202"/>
      <c r="BC970" s="202"/>
      <c r="BD970" s="589">
        <v>1</v>
      </c>
      <c r="BE970" s="55"/>
      <c r="BF970" s="55"/>
      <c r="BG970" s="55"/>
      <c r="BH970" s="9">
        <v>0</v>
      </c>
      <c r="BI970" s="421" t="s">
        <v>396</v>
      </c>
      <c r="BJ970" s="490"/>
    </row>
    <row r="971" spans="1:62" s="16" customFormat="1" ht="38.25" customHeight="1">
      <c r="A971" s="460"/>
      <c r="B971" s="590" t="s">
        <v>1</v>
      </c>
      <c r="C971" s="263" t="s">
        <v>1206</v>
      </c>
      <c r="D971" s="421" t="s">
        <v>395</v>
      </c>
      <c r="E971" s="57" t="s">
        <v>328</v>
      </c>
      <c r="F971" s="123" t="s">
        <v>1151</v>
      </c>
      <c r="G971" s="55"/>
      <c r="H971" s="55"/>
      <c r="I971" s="9"/>
      <c r="J971" s="242"/>
      <c r="K971" s="55"/>
      <c r="L971" s="55"/>
      <c r="M971" s="202"/>
      <c r="N971" s="202"/>
      <c r="O971" s="55"/>
      <c r="P971" s="55"/>
      <c r="Q971" s="9"/>
      <c r="R971" s="421"/>
      <c r="S971" s="55"/>
      <c r="T971" s="55"/>
      <c r="U971" s="55"/>
      <c r="V971" s="202"/>
      <c r="W971" s="202"/>
      <c r="X971" s="55"/>
      <c r="Y971" s="55"/>
      <c r="Z971" s="9"/>
      <c r="AA971" s="421"/>
      <c r="AB971" s="421"/>
      <c r="AC971" s="589"/>
      <c r="AD971" s="589"/>
      <c r="AE971" s="55"/>
      <c r="AF971" s="202"/>
      <c r="AG971" s="202"/>
      <c r="AH971" s="55"/>
      <c r="AI971" s="55"/>
      <c r="AJ971" s="55"/>
      <c r="AK971" s="55"/>
      <c r="AL971" s="9"/>
      <c r="AM971" s="421"/>
      <c r="AN971" s="589"/>
      <c r="AO971" s="589">
        <v>1</v>
      </c>
      <c r="AP971" s="55"/>
      <c r="AQ971" s="202"/>
      <c r="AR971" s="202"/>
      <c r="AS971" s="589">
        <v>1</v>
      </c>
      <c r="AT971" s="55"/>
      <c r="AU971" s="55"/>
      <c r="AV971" s="55"/>
      <c r="AW971" s="9">
        <v>0</v>
      </c>
      <c r="AX971" s="421" t="s">
        <v>396</v>
      </c>
      <c r="AY971" s="589"/>
      <c r="AZ971" s="589">
        <v>1</v>
      </c>
      <c r="BA971" s="55"/>
      <c r="BB971" s="202"/>
      <c r="BC971" s="202"/>
      <c r="BD971" s="589">
        <v>1</v>
      </c>
      <c r="BE971" s="55"/>
      <c r="BF971" s="55"/>
      <c r="BG971" s="55"/>
      <c r="BH971" s="9">
        <v>0</v>
      </c>
      <c r="BI971" s="421" t="s">
        <v>396</v>
      </c>
      <c r="BJ971" s="490"/>
    </row>
    <row r="972" spans="1:62" s="16" customFormat="1" ht="38.25" hidden="1" customHeight="1">
      <c r="A972" s="460"/>
      <c r="B972" s="590" t="s">
        <v>1</v>
      </c>
      <c r="C972" s="263" t="s">
        <v>1293</v>
      </c>
      <c r="D972" s="421" t="s">
        <v>1297</v>
      </c>
      <c r="E972" s="57" t="s">
        <v>328</v>
      </c>
      <c r="F972" s="123" t="s">
        <v>671</v>
      </c>
      <c r="G972" s="55"/>
      <c r="H972" s="55"/>
      <c r="I972" s="9"/>
      <c r="J972" s="242"/>
      <c r="K972" s="55"/>
      <c r="L972" s="55"/>
      <c r="M972" s="202"/>
      <c r="N972" s="202"/>
      <c r="O972" s="55"/>
      <c r="P972" s="55"/>
      <c r="Q972" s="9"/>
      <c r="R972" s="421"/>
      <c r="S972" s="55"/>
      <c r="T972" s="55"/>
      <c r="U972" s="55"/>
      <c r="V972" s="202"/>
      <c r="W972" s="202"/>
      <c r="X972" s="55"/>
      <c r="Y972" s="55"/>
      <c r="Z972" s="9"/>
      <c r="AA972" s="421"/>
      <c r="AB972" s="421"/>
      <c r="AC972" s="589"/>
      <c r="AD972" s="589"/>
      <c r="AE972" s="55"/>
      <c r="AF972" s="202"/>
      <c r="AG972" s="202"/>
      <c r="AH972" s="55"/>
      <c r="AI972" s="55"/>
      <c r="AJ972" s="55"/>
      <c r="AK972" s="55"/>
      <c r="AL972" s="9"/>
      <c r="AM972" s="421"/>
      <c r="AN972" s="589"/>
      <c r="AO972" s="589">
        <v>1</v>
      </c>
      <c r="AP972" s="55"/>
      <c r="AQ972" s="202"/>
      <c r="AR972" s="589">
        <v>1</v>
      </c>
      <c r="AS972" s="589"/>
      <c r="AT972" s="55"/>
      <c r="AU972" s="55"/>
      <c r="AV972" s="55"/>
      <c r="AW972" s="9">
        <v>1</v>
      </c>
      <c r="AX972" s="421" t="s">
        <v>668</v>
      </c>
      <c r="AY972" s="589"/>
      <c r="AZ972" s="589"/>
      <c r="BA972" s="55"/>
      <c r="BB972" s="202"/>
      <c r="BC972" s="589"/>
      <c r="BD972" s="589"/>
      <c r="BE972" s="55"/>
      <c r="BF972" s="55"/>
      <c r="BG972" s="55"/>
      <c r="BH972" s="9">
        <v>1</v>
      </c>
      <c r="BI972" s="421" t="s">
        <v>668</v>
      </c>
      <c r="BJ972" s="490"/>
    </row>
    <row r="973" spans="1:62" s="16" customFormat="1" ht="38.25" customHeight="1">
      <c r="A973" s="460"/>
      <c r="B973" s="590" t="s">
        <v>1</v>
      </c>
      <c r="C973" s="263" t="s">
        <v>1294</v>
      </c>
      <c r="D973" s="421" t="s">
        <v>1298</v>
      </c>
      <c r="E973" s="57" t="s">
        <v>328</v>
      </c>
      <c r="F973" s="123" t="s">
        <v>671</v>
      </c>
      <c r="G973" s="55"/>
      <c r="H973" s="55"/>
      <c r="I973" s="9"/>
      <c r="J973" s="242"/>
      <c r="K973" s="55"/>
      <c r="L973" s="55"/>
      <c r="M973" s="202"/>
      <c r="N973" s="202"/>
      <c r="O973" s="55"/>
      <c r="P973" s="55"/>
      <c r="Q973" s="9"/>
      <c r="R973" s="421"/>
      <c r="S973" s="55"/>
      <c r="T973" s="55"/>
      <c r="U973" s="55"/>
      <c r="V973" s="202"/>
      <c r="W973" s="202"/>
      <c r="X973" s="55"/>
      <c r="Y973" s="55"/>
      <c r="Z973" s="9"/>
      <c r="AA973" s="421"/>
      <c r="AB973" s="421"/>
      <c r="AC973" s="589"/>
      <c r="AD973" s="589"/>
      <c r="AE973" s="55"/>
      <c r="AF973" s="202"/>
      <c r="AG973" s="202"/>
      <c r="AH973" s="55"/>
      <c r="AI973" s="55"/>
      <c r="AJ973" s="55"/>
      <c r="AK973" s="55"/>
      <c r="AL973" s="9"/>
      <c r="AM973" s="421"/>
      <c r="AN973" s="589"/>
      <c r="AO973" s="589">
        <v>1</v>
      </c>
      <c r="AP973" s="589">
        <v>1</v>
      </c>
      <c r="AQ973" s="202"/>
      <c r="AR973" s="202"/>
      <c r="AS973" s="589"/>
      <c r="AT973" s="55"/>
      <c r="AU973" s="55"/>
      <c r="AV973" s="55"/>
      <c r="AW973" s="9">
        <v>0</v>
      </c>
      <c r="AX973" s="421" t="s">
        <v>532</v>
      </c>
      <c r="AY973" s="589"/>
      <c r="AZ973" s="589">
        <v>1</v>
      </c>
      <c r="BA973" s="589"/>
      <c r="BB973" s="387">
        <v>1</v>
      </c>
      <c r="BC973" s="202"/>
      <c r="BD973" s="589"/>
      <c r="BE973" s="55"/>
      <c r="BF973" s="55"/>
      <c r="BG973" s="55"/>
      <c r="BH973" s="9">
        <v>0.45</v>
      </c>
      <c r="BI973" s="421" t="s">
        <v>41</v>
      </c>
      <c r="BJ973" s="490"/>
    </row>
    <row r="974" spans="1:62" s="16" customFormat="1" ht="38.25" hidden="1" customHeight="1">
      <c r="A974" s="460"/>
      <c r="B974" s="590" t="s">
        <v>1</v>
      </c>
      <c r="C974" s="263" t="s">
        <v>1295</v>
      </c>
      <c r="D974" s="421" t="s">
        <v>1297</v>
      </c>
      <c r="E974" s="57" t="s">
        <v>328</v>
      </c>
      <c r="F974" s="123" t="s">
        <v>671</v>
      </c>
      <c r="G974" s="55"/>
      <c r="H974" s="55"/>
      <c r="I974" s="9"/>
      <c r="J974" s="242"/>
      <c r="K974" s="55"/>
      <c r="L974" s="55"/>
      <c r="M974" s="202"/>
      <c r="N974" s="202"/>
      <c r="O974" s="55"/>
      <c r="P974" s="55"/>
      <c r="Q974" s="9"/>
      <c r="R974" s="421"/>
      <c r="S974" s="55"/>
      <c r="T974" s="55"/>
      <c r="U974" s="55"/>
      <c r="V974" s="202"/>
      <c r="W974" s="202"/>
      <c r="X974" s="55"/>
      <c r="Y974" s="55"/>
      <c r="Z974" s="9"/>
      <c r="AA974" s="421"/>
      <c r="AB974" s="421"/>
      <c r="AC974" s="589"/>
      <c r="AD974" s="589"/>
      <c r="AE974" s="55"/>
      <c r="AF974" s="202"/>
      <c r="AG974" s="202"/>
      <c r="AH974" s="55"/>
      <c r="AI974" s="55"/>
      <c r="AJ974" s="55"/>
      <c r="AK974" s="55"/>
      <c r="AL974" s="9"/>
      <c r="AM974" s="421"/>
      <c r="AN974" s="589">
        <v>1</v>
      </c>
      <c r="AO974" s="589"/>
      <c r="AP974" s="55"/>
      <c r="AQ974" s="202"/>
      <c r="AR974" s="589">
        <v>1</v>
      </c>
      <c r="AS974" s="589"/>
      <c r="AT974" s="55"/>
      <c r="AU974" s="55"/>
      <c r="AV974" s="55"/>
      <c r="AW974" s="9">
        <v>1</v>
      </c>
      <c r="AX974" s="421" t="s">
        <v>668</v>
      </c>
      <c r="AY974" s="589"/>
      <c r="AZ974" s="589"/>
      <c r="BA974" s="55"/>
      <c r="BB974" s="202"/>
      <c r="BC974" s="589"/>
      <c r="BD974" s="589"/>
      <c r="BE974" s="55"/>
      <c r="BF974" s="55"/>
      <c r="BG974" s="55"/>
      <c r="BH974" s="9">
        <v>1</v>
      </c>
      <c r="BI974" s="421" t="s">
        <v>668</v>
      </c>
      <c r="BJ974" s="490"/>
    </row>
    <row r="975" spans="1:62" s="16" customFormat="1" ht="38.25" hidden="1" customHeight="1">
      <c r="A975" s="460"/>
      <c r="B975" s="590" t="s">
        <v>1</v>
      </c>
      <c r="C975" s="263" t="s">
        <v>1296</v>
      </c>
      <c r="D975" s="421" t="s">
        <v>1297</v>
      </c>
      <c r="E975" s="57" t="s">
        <v>328</v>
      </c>
      <c r="F975" s="123" t="s">
        <v>671</v>
      </c>
      <c r="G975" s="55"/>
      <c r="H975" s="55"/>
      <c r="I975" s="9"/>
      <c r="J975" s="242"/>
      <c r="K975" s="55"/>
      <c r="L975" s="55"/>
      <c r="M975" s="202"/>
      <c r="N975" s="202"/>
      <c r="O975" s="55"/>
      <c r="P975" s="55"/>
      <c r="Q975" s="9"/>
      <c r="R975" s="421"/>
      <c r="S975" s="55"/>
      <c r="T975" s="55"/>
      <c r="U975" s="55"/>
      <c r="V975" s="202"/>
      <c r="W975" s="202"/>
      <c r="X975" s="55"/>
      <c r="Y975" s="55"/>
      <c r="Z975" s="9"/>
      <c r="AA975" s="421"/>
      <c r="AB975" s="421"/>
      <c r="AC975" s="589"/>
      <c r="AD975" s="589"/>
      <c r="AE975" s="55"/>
      <c r="AF975" s="202"/>
      <c r="AG975" s="202"/>
      <c r="AH975" s="55"/>
      <c r="AI975" s="55"/>
      <c r="AJ975" s="55"/>
      <c r="AK975" s="55"/>
      <c r="AL975" s="9"/>
      <c r="AM975" s="421"/>
      <c r="AN975" s="589">
        <v>1</v>
      </c>
      <c r="AO975" s="589"/>
      <c r="AP975" s="55"/>
      <c r="AQ975" s="202"/>
      <c r="AR975" s="589">
        <v>1</v>
      </c>
      <c r="AS975" s="589"/>
      <c r="AT975" s="55"/>
      <c r="AU975" s="55"/>
      <c r="AV975" s="55"/>
      <c r="AW975" s="9">
        <v>1</v>
      </c>
      <c r="AX975" s="421" t="s">
        <v>668</v>
      </c>
      <c r="AY975" s="589"/>
      <c r="AZ975" s="589"/>
      <c r="BA975" s="55"/>
      <c r="BB975" s="202"/>
      <c r="BC975" s="589"/>
      <c r="BD975" s="589"/>
      <c r="BE975" s="55"/>
      <c r="BF975" s="55"/>
      <c r="BG975" s="55"/>
      <c r="BH975" s="9">
        <v>1</v>
      </c>
      <c r="BI975" s="421" t="s">
        <v>668</v>
      </c>
      <c r="BJ975" s="490"/>
    </row>
    <row r="976" spans="1:62" s="16" customFormat="1" ht="38.25" hidden="1" customHeight="1">
      <c r="A976" s="460"/>
      <c r="B976" s="590" t="s">
        <v>1</v>
      </c>
      <c r="C976" s="263" t="s">
        <v>1299</v>
      </c>
      <c r="D976" s="421" t="s">
        <v>1297</v>
      </c>
      <c r="E976" s="57" t="s">
        <v>328</v>
      </c>
      <c r="F976" s="123" t="s">
        <v>671</v>
      </c>
      <c r="G976" s="55"/>
      <c r="H976" s="55"/>
      <c r="I976" s="9"/>
      <c r="J976" s="242"/>
      <c r="K976" s="55"/>
      <c r="L976" s="55"/>
      <c r="M976" s="202"/>
      <c r="N976" s="202"/>
      <c r="O976" s="55"/>
      <c r="P976" s="55"/>
      <c r="Q976" s="9"/>
      <c r="R976" s="421"/>
      <c r="S976" s="55"/>
      <c r="T976" s="55"/>
      <c r="U976" s="55"/>
      <c r="V976" s="202"/>
      <c r="W976" s="202"/>
      <c r="X976" s="55"/>
      <c r="Y976" s="55"/>
      <c r="Z976" s="9"/>
      <c r="AA976" s="421"/>
      <c r="AB976" s="421"/>
      <c r="AC976" s="589"/>
      <c r="AD976" s="589"/>
      <c r="AE976" s="55"/>
      <c r="AF976" s="202"/>
      <c r="AG976" s="202"/>
      <c r="AH976" s="55"/>
      <c r="AI976" s="55"/>
      <c r="AJ976" s="55"/>
      <c r="AK976" s="55"/>
      <c r="AL976" s="9"/>
      <c r="AM976" s="421"/>
      <c r="AN976" s="589"/>
      <c r="AO976" s="589">
        <v>1</v>
      </c>
      <c r="AP976" s="55"/>
      <c r="AQ976" s="202"/>
      <c r="AR976" s="589">
        <v>1</v>
      </c>
      <c r="AS976" s="589"/>
      <c r="AT976" s="55"/>
      <c r="AU976" s="55"/>
      <c r="AV976" s="55"/>
      <c r="AW976" s="9">
        <v>1</v>
      </c>
      <c r="AX976" s="421" t="s">
        <v>668</v>
      </c>
      <c r="AY976" s="589"/>
      <c r="AZ976" s="589"/>
      <c r="BA976" s="55"/>
      <c r="BB976" s="202"/>
      <c r="BC976" s="589"/>
      <c r="BD976" s="589"/>
      <c r="BE976" s="55"/>
      <c r="BF976" s="55"/>
      <c r="BG976" s="55"/>
      <c r="BH976" s="9">
        <v>1</v>
      </c>
      <c r="BI976" s="421" t="s">
        <v>668</v>
      </c>
      <c r="BJ976" s="490"/>
    </row>
    <row r="977" spans="1:62" s="16" customFormat="1" ht="38.25" customHeight="1">
      <c r="A977" s="460"/>
      <c r="B977" s="590" t="s">
        <v>1</v>
      </c>
      <c r="C977" s="263" t="s">
        <v>1300</v>
      </c>
      <c r="D977" s="421" t="s">
        <v>1297</v>
      </c>
      <c r="E977" s="57" t="s">
        <v>328</v>
      </c>
      <c r="F977" s="123" t="s">
        <v>671</v>
      </c>
      <c r="G977" s="55"/>
      <c r="H977" s="55"/>
      <c r="I977" s="9"/>
      <c r="J977" s="242"/>
      <c r="K977" s="55"/>
      <c r="L977" s="55"/>
      <c r="M977" s="202"/>
      <c r="N977" s="202"/>
      <c r="O977" s="55"/>
      <c r="P977" s="55"/>
      <c r="Q977" s="9"/>
      <c r="R977" s="421"/>
      <c r="S977" s="55"/>
      <c r="T977" s="55"/>
      <c r="U977" s="55"/>
      <c r="V977" s="202"/>
      <c r="W977" s="202"/>
      <c r="X977" s="55"/>
      <c r="Y977" s="55"/>
      <c r="Z977" s="9"/>
      <c r="AA977" s="421"/>
      <c r="AB977" s="421"/>
      <c r="AC977" s="589"/>
      <c r="AD977" s="589"/>
      <c r="AE977" s="55"/>
      <c r="AF977" s="202"/>
      <c r="AG977" s="202"/>
      <c r="AH977" s="55"/>
      <c r="AI977" s="55"/>
      <c r="AJ977" s="55"/>
      <c r="AK977" s="55"/>
      <c r="AL977" s="9"/>
      <c r="AM977" s="421"/>
      <c r="AN977" s="589"/>
      <c r="AO977" s="589">
        <v>1</v>
      </c>
      <c r="AP977" s="55">
        <v>1</v>
      </c>
      <c r="AQ977" s="202"/>
      <c r="AR977" s="589"/>
      <c r="AS977" s="589"/>
      <c r="AT977" s="55"/>
      <c r="AU977" s="55"/>
      <c r="AV977" s="55"/>
      <c r="AW977" s="9">
        <v>0</v>
      </c>
      <c r="AX977" s="421" t="s">
        <v>532</v>
      </c>
      <c r="AY977" s="589"/>
      <c r="AZ977" s="589">
        <v>1</v>
      </c>
      <c r="BA977" s="55">
        <v>1</v>
      </c>
      <c r="BB977" s="202"/>
      <c r="BC977" s="589"/>
      <c r="BD977" s="589"/>
      <c r="BE977" s="55"/>
      <c r="BF977" s="55"/>
      <c r="BG977" s="55"/>
      <c r="BH977" s="9">
        <v>0</v>
      </c>
      <c r="BI977" s="421" t="s">
        <v>532</v>
      </c>
      <c r="BJ977" s="490"/>
    </row>
    <row r="978" spans="1:62" s="16" customFormat="1" ht="38.25" customHeight="1">
      <c r="A978" s="460"/>
      <c r="B978" s="590" t="s">
        <v>1</v>
      </c>
      <c r="C978" s="263" t="s">
        <v>1301</v>
      </c>
      <c r="D978" s="421" t="s">
        <v>1058</v>
      </c>
      <c r="E978" s="57" t="s">
        <v>328</v>
      </c>
      <c r="F978" s="123" t="s">
        <v>1223</v>
      </c>
      <c r="G978" s="55"/>
      <c r="H978" s="55"/>
      <c r="I978" s="9"/>
      <c r="J978" s="242"/>
      <c r="K978" s="55"/>
      <c r="L978" s="55"/>
      <c r="M978" s="202"/>
      <c r="N978" s="202"/>
      <c r="O978" s="55"/>
      <c r="P978" s="55"/>
      <c r="Q978" s="9"/>
      <c r="R978" s="421"/>
      <c r="S978" s="55"/>
      <c r="T978" s="55"/>
      <c r="U978" s="55"/>
      <c r="V978" s="202"/>
      <c r="W978" s="202"/>
      <c r="X978" s="55"/>
      <c r="Y978" s="55"/>
      <c r="Z978" s="9"/>
      <c r="AA978" s="421"/>
      <c r="AB978" s="421"/>
      <c r="AC978" s="589"/>
      <c r="AD978" s="589"/>
      <c r="AE978" s="55"/>
      <c r="AF978" s="202"/>
      <c r="AG978" s="202"/>
      <c r="AH978" s="55"/>
      <c r="AI978" s="55"/>
      <c r="AJ978" s="55"/>
      <c r="AK978" s="55"/>
      <c r="AL978" s="9"/>
      <c r="AM978" s="421"/>
      <c r="AN978" s="589"/>
      <c r="AO978" s="589">
        <v>1</v>
      </c>
      <c r="AP978" s="55"/>
      <c r="AQ978" s="202"/>
      <c r="AR978" s="202"/>
      <c r="AS978" s="589">
        <v>1</v>
      </c>
      <c r="AT978" s="55"/>
      <c r="AU978" s="55"/>
      <c r="AV978" s="55"/>
      <c r="AW978" s="9">
        <v>0</v>
      </c>
      <c r="AX978" s="421" t="s">
        <v>396</v>
      </c>
      <c r="AY978" s="589"/>
      <c r="AZ978" s="589">
        <v>1</v>
      </c>
      <c r="BA978" s="55"/>
      <c r="BB978" s="202"/>
      <c r="BC978" s="202"/>
      <c r="BD978" s="589">
        <v>1</v>
      </c>
      <c r="BE978" s="55"/>
      <c r="BF978" s="55"/>
      <c r="BG978" s="55"/>
      <c r="BH978" s="9">
        <v>0</v>
      </c>
      <c r="BI978" s="421" t="s">
        <v>396</v>
      </c>
      <c r="BJ978" s="490"/>
    </row>
    <row r="979" spans="1:62" s="16" customFormat="1" ht="38.25" customHeight="1">
      <c r="A979" s="460"/>
      <c r="B979" s="590" t="s">
        <v>1</v>
      </c>
      <c r="C979" s="263" t="s">
        <v>1302</v>
      </c>
      <c r="D979" s="421" t="s">
        <v>1058</v>
      </c>
      <c r="E979" s="57" t="s">
        <v>328</v>
      </c>
      <c r="F979" s="123" t="s">
        <v>1223</v>
      </c>
      <c r="G979" s="55"/>
      <c r="H979" s="55"/>
      <c r="I979" s="9"/>
      <c r="J979" s="242"/>
      <c r="K979" s="55"/>
      <c r="L979" s="55"/>
      <c r="M979" s="202"/>
      <c r="N979" s="202"/>
      <c r="O979" s="55"/>
      <c r="P979" s="55"/>
      <c r="Q979" s="9"/>
      <c r="R979" s="421"/>
      <c r="S979" s="55"/>
      <c r="T979" s="55"/>
      <c r="U979" s="55"/>
      <c r="V979" s="202"/>
      <c r="W979" s="202"/>
      <c r="X979" s="55"/>
      <c r="Y979" s="55"/>
      <c r="Z979" s="9"/>
      <c r="AA979" s="421"/>
      <c r="AB979" s="421"/>
      <c r="AC979" s="589"/>
      <c r="AD979" s="589"/>
      <c r="AE979" s="55"/>
      <c r="AF979" s="202"/>
      <c r="AG979" s="202"/>
      <c r="AH979" s="55"/>
      <c r="AI979" s="55"/>
      <c r="AJ979" s="55"/>
      <c r="AK979" s="55"/>
      <c r="AL979" s="9"/>
      <c r="AM979" s="421"/>
      <c r="AN979" s="589"/>
      <c r="AO979" s="589">
        <v>1</v>
      </c>
      <c r="AP979" s="55"/>
      <c r="AQ979" s="202"/>
      <c r="AR979" s="202"/>
      <c r="AS979" s="589">
        <v>1</v>
      </c>
      <c r="AT979" s="55"/>
      <c r="AU979" s="55"/>
      <c r="AV979" s="55"/>
      <c r="AW979" s="9">
        <v>0</v>
      </c>
      <c r="AX979" s="421" t="s">
        <v>396</v>
      </c>
      <c r="AY979" s="589"/>
      <c r="AZ979" s="589">
        <v>1</v>
      </c>
      <c r="BA979" s="55"/>
      <c r="BB979" s="202"/>
      <c r="BC979" s="202"/>
      <c r="BD979" s="589">
        <v>1</v>
      </c>
      <c r="BE979" s="55"/>
      <c r="BF979" s="55"/>
      <c r="BG979" s="55"/>
      <c r="BH979" s="9">
        <v>0</v>
      </c>
      <c r="BI979" s="421" t="s">
        <v>396</v>
      </c>
      <c r="BJ979" s="490"/>
    </row>
    <row r="980" spans="1:62" s="16" customFormat="1" ht="38.25" customHeight="1">
      <c r="A980" s="460"/>
      <c r="B980" s="590" t="s">
        <v>1</v>
      </c>
      <c r="C980" s="263" t="s">
        <v>1303</v>
      </c>
      <c r="D980" s="421" t="s">
        <v>1058</v>
      </c>
      <c r="E980" s="57" t="s">
        <v>328</v>
      </c>
      <c r="F980" s="123" t="s">
        <v>1223</v>
      </c>
      <c r="G980" s="55"/>
      <c r="H980" s="55"/>
      <c r="I980" s="9"/>
      <c r="J980" s="242"/>
      <c r="K980" s="55"/>
      <c r="L980" s="55"/>
      <c r="M980" s="202"/>
      <c r="N980" s="202"/>
      <c r="O980" s="55"/>
      <c r="P980" s="55"/>
      <c r="Q980" s="9"/>
      <c r="R980" s="421"/>
      <c r="S980" s="55"/>
      <c r="T980" s="55"/>
      <c r="U980" s="55"/>
      <c r="V980" s="202"/>
      <c r="W980" s="202"/>
      <c r="X980" s="55"/>
      <c r="Y980" s="55"/>
      <c r="Z980" s="9"/>
      <c r="AA980" s="421"/>
      <c r="AB980" s="421"/>
      <c r="AC980" s="589"/>
      <c r="AD980" s="589"/>
      <c r="AE980" s="55"/>
      <c r="AF980" s="202"/>
      <c r="AG980" s="202"/>
      <c r="AH980" s="55"/>
      <c r="AI980" s="55"/>
      <c r="AJ980" s="55"/>
      <c r="AK980" s="55"/>
      <c r="AL980" s="9"/>
      <c r="AM980" s="421"/>
      <c r="AN980" s="589"/>
      <c r="AO980" s="589">
        <v>1</v>
      </c>
      <c r="AP980" s="55"/>
      <c r="AQ980" s="202"/>
      <c r="AR980" s="202"/>
      <c r="AS980" s="589">
        <v>1</v>
      </c>
      <c r="AT980" s="55"/>
      <c r="AU980" s="55"/>
      <c r="AV980" s="55"/>
      <c r="AW980" s="9">
        <v>0</v>
      </c>
      <c r="AX980" s="421" t="s">
        <v>396</v>
      </c>
      <c r="AY980" s="589"/>
      <c r="AZ980" s="589">
        <v>1</v>
      </c>
      <c r="BA980" s="55"/>
      <c r="BB980" s="202"/>
      <c r="BC980" s="202"/>
      <c r="BD980" s="589">
        <v>1</v>
      </c>
      <c r="BE980" s="55"/>
      <c r="BF980" s="55"/>
      <c r="BG980" s="55"/>
      <c r="BH980" s="9">
        <v>0</v>
      </c>
      <c r="BI980" s="421" t="s">
        <v>396</v>
      </c>
      <c r="BJ980" s="490"/>
    </row>
    <row r="981" spans="1:62" s="16" customFormat="1" ht="38.25" customHeight="1">
      <c r="A981" s="460"/>
      <c r="B981" s="590" t="s">
        <v>1</v>
      </c>
      <c r="C981" s="263" t="s">
        <v>1304</v>
      </c>
      <c r="D981" s="421" t="s">
        <v>1058</v>
      </c>
      <c r="E981" s="57" t="s">
        <v>328</v>
      </c>
      <c r="F981" s="123" t="s">
        <v>1223</v>
      </c>
      <c r="G981" s="55"/>
      <c r="H981" s="55"/>
      <c r="I981" s="9"/>
      <c r="J981" s="242"/>
      <c r="K981" s="55"/>
      <c r="L981" s="55"/>
      <c r="M981" s="202"/>
      <c r="N981" s="202"/>
      <c r="O981" s="55"/>
      <c r="P981" s="55"/>
      <c r="Q981" s="9"/>
      <c r="R981" s="421"/>
      <c r="S981" s="55"/>
      <c r="T981" s="55"/>
      <c r="U981" s="55"/>
      <c r="V981" s="202"/>
      <c r="W981" s="202"/>
      <c r="X981" s="55"/>
      <c r="Y981" s="55"/>
      <c r="Z981" s="9"/>
      <c r="AA981" s="421"/>
      <c r="AB981" s="421"/>
      <c r="AC981" s="589"/>
      <c r="AD981" s="589"/>
      <c r="AE981" s="55"/>
      <c r="AF981" s="202"/>
      <c r="AG981" s="202"/>
      <c r="AH981" s="55"/>
      <c r="AI981" s="55"/>
      <c r="AJ981" s="55"/>
      <c r="AK981" s="55"/>
      <c r="AL981" s="9"/>
      <c r="AM981" s="421"/>
      <c r="AN981" s="589"/>
      <c r="AO981" s="589">
        <v>1</v>
      </c>
      <c r="AP981" s="55"/>
      <c r="AQ981" s="202"/>
      <c r="AR981" s="202"/>
      <c r="AS981" s="589">
        <v>1</v>
      </c>
      <c r="AT981" s="55"/>
      <c r="AU981" s="55"/>
      <c r="AV981" s="55"/>
      <c r="AW981" s="9">
        <v>0</v>
      </c>
      <c r="AX981" s="421" t="s">
        <v>396</v>
      </c>
      <c r="AY981" s="589"/>
      <c r="AZ981" s="589">
        <v>1</v>
      </c>
      <c r="BA981" s="55"/>
      <c r="BB981" s="202"/>
      <c r="BC981" s="202"/>
      <c r="BD981" s="589">
        <v>1</v>
      </c>
      <c r="BE981" s="55"/>
      <c r="BF981" s="55"/>
      <c r="BG981" s="55"/>
      <c r="BH981" s="9">
        <v>0</v>
      </c>
      <c r="BI981" s="421" t="s">
        <v>396</v>
      </c>
      <c r="BJ981" s="490"/>
    </row>
    <row r="982" spans="1:62" s="16" customFormat="1" ht="38.25" customHeight="1">
      <c r="A982" s="460"/>
      <c r="B982" s="590" t="s">
        <v>1</v>
      </c>
      <c r="C982" s="263" t="s">
        <v>1305</v>
      </c>
      <c r="D982" s="421" t="s">
        <v>1058</v>
      </c>
      <c r="E982" s="57" t="s">
        <v>328</v>
      </c>
      <c r="F982" s="123" t="s">
        <v>1223</v>
      </c>
      <c r="G982" s="55"/>
      <c r="H982" s="55"/>
      <c r="I982" s="9"/>
      <c r="J982" s="242"/>
      <c r="K982" s="55"/>
      <c r="L982" s="55"/>
      <c r="M982" s="202"/>
      <c r="N982" s="202"/>
      <c r="O982" s="55"/>
      <c r="P982" s="55"/>
      <c r="Q982" s="9"/>
      <c r="R982" s="421"/>
      <c r="S982" s="55"/>
      <c r="T982" s="55"/>
      <c r="U982" s="55"/>
      <c r="V982" s="202"/>
      <c r="W982" s="202"/>
      <c r="X982" s="55"/>
      <c r="Y982" s="55"/>
      <c r="Z982" s="9"/>
      <c r="AA982" s="421"/>
      <c r="AB982" s="421"/>
      <c r="AC982" s="589"/>
      <c r="AD982" s="589"/>
      <c r="AE982" s="55"/>
      <c r="AF982" s="202"/>
      <c r="AG982" s="202"/>
      <c r="AH982" s="55"/>
      <c r="AI982" s="55"/>
      <c r="AJ982" s="55"/>
      <c r="AK982" s="55"/>
      <c r="AL982" s="9"/>
      <c r="AM982" s="421"/>
      <c r="AN982" s="589"/>
      <c r="AO982" s="589">
        <v>1</v>
      </c>
      <c r="AP982" s="55"/>
      <c r="AQ982" s="202"/>
      <c r="AR982" s="202"/>
      <c r="AS982" s="589">
        <v>1</v>
      </c>
      <c r="AT982" s="55"/>
      <c r="AU982" s="55"/>
      <c r="AV982" s="55"/>
      <c r="AW982" s="9">
        <v>0</v>
      </c>
      <c r="AX982" s="421" t="s">
        <v>396</v>
      </c>
      <c r="AY982" s="589"/>
      <c r="AZ982" s="589">
        <v>1</v>
      </c>
      <c r="BA982" s="55"/>
      <c r="BB982" s="202"/>
      <c r="BC982" s="202"/>
      <c r="BD982" s="589">
        <v>1</v>
      </c>
      <c r="BE982" s="55"/>
      <c r="BF982" s="55"/>
      <c r="BG982" s="55"/>
      <c r="BH982" s="9">
        <v>0</v>
      </c>
      <c r="BI982" s="421" t="s">
        <v>396</v>
      </c>
      <c r="BJ982" s="490"/>
    </row>
    <row r="983" spans="1:62" s="16" customFormat="1" ht="38.25" customHeight="1">
      <c r="A983" s="460"/>
      <c r="B983" s="590" t="s">
        <v>1</v>
      </c>
      <c r="C983" s="263" t="s">
        <v>1306</v>
      </c>
      <c r="D983" s="421" t="s">
        <v>1058</v>
      </c>
      <c r="E983" s="57" t="s">
        <v>328</v>
      </c>
      <c r="F983" s="123" t="s">
        <v>1223</v>
      </c>
      <c r="G983" s="55"/>
      <c r="H983" s="55"/>
      <c r="I983" s="9"/>
      <c r="J983" s="242"/>
      <c r="K983" s="55"/>
      <c r="L983" s="55"/>
      <c r="M983" s="202"/>
      <c r="N983" s="202"/>
      <c r="O983" s="55"/>
      <c r="P983" s="55"/>
      <c r="Q983" s="9"/>
      <c r="R983" s="421"/>
      <c r="S983" s="55"/>
      <c r="T983" s="55"/>
      <c r="U983" s="55"/>
      <c r="V983" s="202"/>
      <c r="W983" s="202"/>
      <c r="X983" s="55"/>
      <c r="Y983" s="55"/>
      <c r="Z983" s="9"/>
      <c r="AA983" s="421"/>
      <c r="AB983" s="421"/>
      <c r="AC983" s="589"/>
      <c r="AD983" s="589"/>
      <c r="AE983" s="55"/>
      <c r="AF983" s="202"/>
      <c r="AG983" s="202"/>
      <c r="AH983" s="55"/>
      <c r="AI983" s="55"/>
      <c r="AJ983" s="55"/>
      <c r="AK983" s="55"/>
      <c r="AL983" s="9"/>
      <c r="AM983" s="421"/>
      <c r="AN983" s="589"/>
      <c r="AO983" s="589">
        <v>1</v>
      </c>
      <c r="AP983" s="55"/>
      <c r="AQ983" s="202"/>
      <c r="AR983" s="202"/>
      <c r="AS983" s="589">
        <v>1</v>
      </c>
      <c r="AT983" s="55"/>
      <c r="AU983" s="55"/>
      <c r="AV983" s="55"/>
      <c r="AW983" s="9">
        <v>0</v>
      </c>
      <c r="AX983" s="421" t="s">
        <v>396</v>
      </c>
      <c r="AY983" s="589"/>
      <c r="AZ983" s="589">
        <v>1</v>
      </c>
      <c r="BA983" s="55"/>
      <c r="BB983" s="202"/>
      <c r="BC983" s="202"/>
      <c r="BD983" s="589">
        <v>1</v>
      </c>
      <c r="BE983" s="55"/>
      <c r="BF983" s="55"/>
      <c r="BG983" s="55"/>
      <c r="BH983" s="9">
        <v>0</v>
      </c>
      <c r="BI983" s="421" t="s">
        <v>396</v>
      </c>
      <c r="BJ983" s="490"/>
    </row>
    <row r="984" spans="1:62" s="16" customFormat="1" ht="38.25" customHeight="1">
      <c r="A984" s="460"/>
      <c r="B984" s="590" t="s">
        <v>1</v>
      </c>
      <c r="C984" s="263" t="s">
        <v>1307</v>
      </c>
      <c r="D984" s="421" t="s">
        <v>1058</v>
      </c>
      <c r="E984" s="57" t="s">
        <v>328</v>
      </c>
      <c r="F984" s="123" t="s">
        <v>1223</v>
      </c>
      <c r="G984" s="55"/>
      <c r="H984" s="55"/>
      <c r="I984" s="9"/>
      <c r="J984" s="242"/>
      <c r="K984" s="55"/>
      <c r="L984" s="55"/>
      <c r="M984" s="202"/>
      <c r="N984" s="202"/>
      <c r="O984" s="55"/>
      <c r="P984" s="55"/>
      <c r="Q984" s="9"/>
      <c r="R984" s="421"/>
      <c r="S984" s="55"/>
      <c r="T984" s="55"/>
      <c r="U984" s="55"/>
      <c r="V984" s="202"/>
      <c r="W984" s="202"/>
      <c r="X984" s="55"/>
      <c r="Y984" s="55"/>
      <c r="Z984" s="9"/>
      <c r="AA984" s="421"/>
      <c r="AB984" s="421"/>
      <c r="AC984" s="589"/>
      <c r="AD984" s="589"/>
      <c r="AE984" s="55"/>
      <c r="AF984" s="202"/>
      <c r="AG984" s="202"/>
      <c r="AH984" s="55"/>
      <c r="AI984" s="55"/>
      <c r="AJ984" s="55"/>
      <c r="AK984" s="55"/>
      <c r="AL984" s="9"/>
      <c r="AM984" s="421"/>
      <c r="AN984" s="589"/>
      <c r="AO984" s="589">
        <v>1</v>
      </c>
      <c r="AP984" s="55"/>
      <c r="AQ984" s="202"/>
      <c r="AR984" s="202"/>
      <c r="AS984" s="589">
        <v>1</v>
      </c>
      <c r="AT984" s="55"/>
      <c r="AU984" s="55"/>
      <c r="AV984" s="55"/>
      <c r="AW984" s="9">
        <v>0</v>
      </c>
      <c r="AX984" s="421" t="s">
        <v>396</v>
      </c>
      <c r="AY984" s="589"/>
      <c r="AZ984" s="589">
        <v>1</v>
      </c>
      <c r="BA984" s="55"/>
      <c r="BB984" s="202"/>
      <c r="BC984" s="202"/>
      <c r="BD984" s="589">
        <v>1</v>
      </c>
      <c r="BE984" s="55"/>
      <c r="BF984" s="55"/>
      <c r="BG984" s="55"/>
      <c r="BH984" s="9">
        <v>0</v>
      </c>
      <c r="BI984" s="421" t="s">
        <v>396</v>
      </c>
      <c r="BJ984" s="490"/>
    </row>
    <row r="985" spans="1:62" s="16" customFormat="1" ht="38.25" customHeight="1">
      <c r="A985" s="460"/>
      <c r="B985" s="590" t="s">
        <v>1</v>
      </c>
      <c r="C985" s="263" t="s">
        <v>1308</v>
      </c>
      <c r="D985" s="421" t="s">
        <v>1058</v>
      </c>
      <c r="E985" s="57" t="s">
        <v>328</v>
      </c>
      <c r="F985" s="123" t="s">
        <v>1223</v>
      </c>
      <c r="G985" s="55"/>
      <c r="H985" s="55"/>
      <c r="I985" s="9"/>
      <c r="J985" s="242"/>
      <c r="K985" s="55"/>
      <c r="L985" s="55"/>
      <c r="M985" s="202"/>
      <c r="N985" s="202"/>
      <c r="O985" s="55"/>
      <c r="P985" s="55"/>
      <c r="Q985" s="9"/>
      <c r="R985" s="421"/>
      <c r="S985" s="55"/>
      <c r="T985" s="55"/>
      <c r="U985" s="55"/>
      <c r="V985" s="202"/>
      <c r="W985" s="202"/>
      <c r="X985" s="55"/>
      <c r="Y985" s="55"/>
      <c r="Z985" s="9"/>
      <c r="AA985" s="421"/>
      <c r="AB985" s="421"/>
      <c r="AC985" s="589"/>
      <c r="AD985" s="589"/>
      <c r="AE985" s="55"/>
      <c r="AF985" s="202"/>
      <c r="AG985" s="202"/>
      <c r="AH985" s="55"/>
      <c r="AI985" s="55"/>
      <c r="AJ985" s="55"/>
      <c r="AK985" s="55"/>
      <c r="AL985" s="9"/>
      <c r="AM985" s="421"/>
      <c r="AN985" s="589"/>
      <c r="AO985" s="589">
        <v>1</v>
      </c>
      <c r="AP985" s="55"/>
      <c r="AQ985" s="202"/>
      <c r="AR985" s="202"/>
      <c r="AS985" s="589">
        <v>1</v>
      </c>
      <c r="AT985" s="55"/>
      <c r="AU985" s="55"/>
      <c r="AV985" s="55"/>
      <c r="AW985" s="9">
        <v>0</v>
      </c>
      <c r="AX985" s="421" t="s">
        <v>396</v>
      </c>
      <c r="AY985" s="589"/>
      <c r="AZ985" s="589">
        <v>1</v>
      </c>
      <c r="BA985" s="55"/>
      <c r="BB985" s="202"/>
      <c r="BC985" s="202"/>
      <c r="BD985" s="589">
        <v>1</v>
      </c>
      <c r="BE985" s="55"/>
      <c r="BF985" s="55"/>
      <c r="BG985" s="55"/>
      <c r="BH985" s="9">
        <v>0</v>
      </c>
      <c r="BI985" s="421" t="s">
        <v>396</v>
      </c>
      <c r="BJ985" s="490"/>
    </row>
    <row r="986" spans="1:62" s="16" customFormat="1" ht="38.25" customHeight="1">
      <c r="A986" s="460"/>
      <c r="B986" s="590" t="s">
        <v>1</v>
      </c>
      <c r="C986" s="263" t="s">
        <v>1309</v>
      </c>
      <c r="D986" s="421" t="s">
        <v>1298</v>
      </c>
      <c r="E986" s="57" t="s">
        <v>328</v>
      </c>
      <c r="F986" s="123" t="s">
        <v>1223</v>
      </c>
      <c r="G986" s="55"/>
      <c r="H986" s="55"/>
      <c r="I986" s="9"/>
      <c r="J986" s="242"/>
      <c r="K986" s="55"/>
      <c r="L986" s="55"/>
      <c r="M986" s="202"/>
      <c r="N986" s="202"/>
      <c r="O986" s="55"/>
      <c r="P986" s="55"/>
      <c r="Q986" s="9"/>
      <c r="R986" s="421"/>
      <c r="S986" s="55"/>
      <c r="T986" s="55"/>
      <c r="U986" s="55"/>
      <c r="V986" s="202"/>
      <c r="W986" s="202"/>
      <c r="X986" s="55"/>
      <c r="Y986" s="55"/>
      <c r="Z986" s="9"/>
      <c r="AA986" s="421"/>
      <c r="AB986" s="421"/>
      <c r="AC986" s="589"/>
      <c r="AD986" s="589"/>
      <c r="AE986" s="55"/>
      <c r="AF986" s="202"/>
      <c r="AG986" s="202"/>
      <c r="AH986" s="55"/>
      <c r="AI986" s="55"/>
      <c r="AJ986" s="55"/>
      <c r="AK986" s="55"/>
      <c r="AL986" s="9"/>
      <c r="AM986" s="421"/>
      <c r="AN986" s="589"/>
      <c r="AO986" s="589">
        <v>1</v>
      </c>
      <c r="AP986" s="55"/>
      <c r="AQ986" s="202"/>
      <c r="AR986" s="202"/>
      <c r="AS986" s="589">
        <v>1</v>
      </c>
      <c r="AT986" s="55"/>
      <c r="AU986" s="55"/>
      <c r="AV986" s="55"/>
      <c r="AW986" s="9">
        <v>0</v>
      </c>
      <c r="AX986" s="421" t="s">
        <v>396</v>
      </c>
      <c r="AY986" s="589"/>
      <c r="AZ986" s="589">
        <v>1</v>
      </c>
      <c r="BA986" s="55"/>
      <c r="BB986" s="202"/>
      <c r="BC986" s="202"/>
      <c r="BD986" s="589">
        <v>1</v>
      </c>
      <c r="BE986" s="55"/>
      <c r="BF986" s="55"/>
      <c r="BG986" s="55"/>
      <c r="BH986" s="9">
        <v>0</v>
      </c>
      <c r="BI986" s="421" t="s">
        <v>396</v>
      </c>
      <c r="BJ986" s="490"/>
    </row>
    <row r="987" spans="1:62" s="16" customFormat="1" ht="38.25" customHeight="1">
      <c r="A987" s="460"/>
      <c r="B987" s="590" t="s">
        <v>1</v>
      </c>
      <c r="C987" s="263" t="s">
        <v>1310</v>
      </c>
      <c r="D987" s="421" t="s">
        <v>1298</v>
      </c>
      <c r="E987" s="57" t="s">
        <v>328</v>
      </c>
      <c r="F987" s="123" t="s">
        <v>1223</v>
      </c>
      <c r="G987" s="55"/>
      <c r="H987" s="55"/>
      <c r="I987" s="9"/>
      <c r="J987" s="242"/>
      <c r="K987" s="55"/>
      <c r="L987" s="55"/>
      <c r="M987" s="202"/>
      <c r="N987" s="202"/>
      <c r="O987" s="55"/>
      <c r="P987" s="55"/>
      <c r="Q987" s="9"/>
      <c r="R987" s="421"/>
      <c r="S987" s="55"/>
      <c r="T987" s="55"/>
      <c r="U987" s="55"/>
      <c r="V987" s="202"/>
      <c r="W987" s="202"/>
      <c r="X987" s="55"/>
      <c r="Y987" s="55"/>
      <c r="Z987" s="9"/>
      <c r="AA987" s="421"/>
      <c r="AB987" s="421"/>
      <c r="AC987" s="589"/>
      <c r="AD987" s="589"/>
      <c r="AE987" s="55"/>
      <c r="AF987" s="202"/>
      <c r="AG987" s="202"/>
      <c r="AH987" s="55"/>
      <c r="AI987" s="55"/>
      <c r="AJ987" s="55"/>
      <c r="AK987" s="55"/>
      <c r="AL987" s="9"/>
      <c r="AM987" s="421"/>
      <c r="AN987" s="589"/>
      <c r="AO987" s="589">
        <v>1</v>
      </c>
      <c r="AP987" s="55"/>
      <c r="AQ987" s="202"/>
      <c r="AR987" s="202"/>
      <c r="AS987" s="589">
        <v>1</v>
      </c>
      <c r="AT987" s="55"/>
      <c r="AU987" s="55"/>
      <c r="AV987" s="55"/>
      <c r="AW987" s="9">
        <v>0</v>
      </c>
      <c r="AX987" s="421" t="s">
        <v>396</v>
      </c>
      <c r="AY987" s="589"/>
      <c r="AZ987" s="589">
        <v>1</v>
      </c>
      <c r="BA987" s="55"/>
      <c r="BB987" s="202"/>
      <c r="BC987" s="202"/>
      <c r="BD987" s="589">
        <v>1</v>
      </c>
      <c r="BE987" s="55"/>
      <c r="BF987" s="55"/>
      <c r="BG987" s="55"/>
      <c r="BH987" s="9">
        <v>0</v>
      </c>
      <c r="BI987" s="421" t="s">
        <v>396</v>
      </c>
      <c r="BJ987" s="490"/>
    </row>
    <row r="988" spans="1:62" s="16" customFormat="1" ht="38.25" customHeight="1">
      <c r="A988" s="460"/>
      <c r="B988" s="590" t="s">
        <v>1</v>
      </c>
      <c r="C988" s="263" t="s">
        <v>1311</v>
      </c>
      <c r="D988" s="421" t="s">
        <v>1058</v>
      </c>
      <c r="E988" s="57" t="s">
        <v>328</v>
      </c>
      <c r="F988" s="123" t="s">
        <v>1223</v>
      </c>
      <c r="G988" s="55"/>
      <c r="H988" s="55"/>
      <c r="I988" s="9"/>
      <c r="J988" s="242"/>
      <c r="K988" s="55"/>
      <c r="L988" s="55"/>
      <c r="M988" s="202"/>
      <c r="N988" s="202"/>
      <c r="O988" s="55"/>
      <c r="P988" s="55"/>
      <c r="Q988" s="9"/>
      <c r="R988" s="421"/>
      <c r="S988" s="55"/>
      <c r="T988" s="55"/>
      <c r="U988" s="55"/>
      <c r="V988" s="202"/>
      <c r="W988" s="202"/>
      <c r="X988" s="55"/>
      <c r="Y988" s="55"/>
      <c r="Z988" s="9"/>
      <c r="AA988" s="421"/>
      <c r="AB988" s="421"/>
      <c r="AC988" s="589"/>
      <c r="AD988" s="589"/>
      <c r="AE988" s="55"/>
      <c r="AF988" s="202"/>
      <c r="AG988" s="202"/>
      <c r="AH988" s="55"/>
      <c r="AI988" s="55"/>
      <c r="AJ988" s="55"/>
      <c r="AK988" s="55"/>
      <c r="AL988" s="9"/>
      <c r="AM988" s="421"/>
      <c r="AN988" s="589"/>
      <c r="AO988" s="589">
        <v>1</v>
      </c>
      <c r="AP988" s="55"/>
      <c r="AQ988" s="202"/>
      <c r="AR988" s="202"/>
      <c r="AS988" s="589">
        <v>1</v>
      </c>
      <c r="AT988" s="55"/>
      <c r="AU988" s="55"/>
      <c r="AV988" s="55"/>
      <c r="AW988" s="9">
        <v>0</v>
      </c>
      <c r="AX988" s="421" t="s">
        <v>396</v>
      </c>
      <c r="AY988" s="589"/>
      <c r="AZ988" s="589">
        <v>1</v>
      </c>
      <c r="BA988" s="55"/>
      <c r="BB988" s="202"/>
      <c r="BC988" s="202"/>
      <c r="BD988" s="589">
        <v>1</v>
      </c>
      <c r="BE988" s="55"/>
      <c r="BF988" s="55"/>
      <c r="BG988" s="55"/>
      <c r="BH988" s="9">
        <v>0</v>
      </c>
      <c r="BI988" s="421" t="s">
        <v>396</v>
      </c>
      <c r="BJ988" s="490"/>
    </row>
    <row r="989" spans="1:62" s="16" customFormat="1" ht="38.25" customHeight="1">
      <c r="A989" s="460"/>
      <c r="B989" s="590" t="s">
        <v>1</v>
      </c>
      <c r="C989" s="263" t="s">
        <v>1312</v>
      </c>
      <c r="D989" s="421" t="s">
        <v>1058</v>
      </c>
      <c r="E989" s="57" t="s">
        <v>328</v>
      </c>
      <c r="F989" s="123" t="s">
        <v>1223</v>
      </c>
      <c r="G989" s="55"/>
      <c r="H989" s="55"/>
      <c r="I989" s="9"/>
      <c r="J989" s="242"/>
      <c r="K989" s="55"/>
      <c r="L989" s="55"/>
      <c r="M989" s="202"/>
      <c r="N989" s="202"/>
      <c r="O989" s="55"/>
      <c r="P989" s="55"/>
      <c r="Q989" s="9"/>
      <c r="R989" s="421"/>
      <c r="S989" s="55"/>
      <c r="T989" s="55"/>
      <c r="U989" s="55"/>
      <c r="V989" s="202"/>
      <c r="W989" s="202"/>
      <c r="X989" s="55"/>
      <c r="Y989" s="55"/>
      <c r="Z989" s="9"/>
      <c r="AA989" s="421"/>
      <c r="AB989" s="421"/>
      <c r="AC989" s="589"/>
      <c r="AD989" s="589"/>
      <c r="AE989" s="55"/>
      <c r="AF989" s="202"/>
      <c r="AG989" s="202"/>
      <c r="AH989" s="55"/>
      <c r="AI989" s="55"/>
      <c r="AJ989" s="55"/>
      <c r="AK989" s="55"/>
      <c r="AL989" s="9"/>
      <c r="AM989" s="421"/>
      <c r="AN989" s="589"/>
      <c r="AO989" s="589">
        <v>1</v>
      </c>
      <c r="AP989" s="55"/>
      <c r="AQ989" s="202"/>
      <c r="AR989" s="202"/>
      <c r="AS989" s="589">
        <v>1</v>
      </c>
      <c r="AT989" s="55"/>
      <c r="AU989" s="55"/>
      <c r="AV989" s="55"/>
      <c r="AW989" s="9">
        <v>0</v>
      </c>
      <c r="AX989" s="421" t="s">
        <v>396</v>
      </c>
      <c r="AY989" s="589"/>
      <c r="AZ989" s="589">
        <v>1</v>
      </c>
      <c r="BA989" s="55"/>
      <c r="BB989" s="202"/>
      <c r="BC989" s="202"/>
      <c r="BD989" s="589">
        <v>1</v>
      </c>
      <c r="BE989" s="55"/>
      <c r="BF989" s="55"/>
      <c r="BG989" s="55"/>
      <c r="BH989" s="9">
        <v>0</v>
      </c>
      <c r="BI989" s="421" t="s">
        <v>396</v>
      </c>
      <c r="BJ989" s="490"/>
    </row>
    <row r="990" spans="1:62" s="16" customFormat="1" ht="38.25" customHeight="1">
      <c r="A990" s="460"/>
      <c r="B990" s="590" t="s">
        <v>1</v>
      </c>
      <c r="C990" s="263" t="s">
        <v>1313</v>
      </c>
      <c r="D990" s="421" t="s">
        <v>1058</v>
      </c>
      <c r="E990" s="57" t="s">
        <v>328</v>
      </c>
      <c r="F990" s="123" t="s">
        <v>1223</v>
      </c>
      <c r="G990" s="55"/>
      <c r="H990" s="55"/>
      <c r="I990" s="9"/>
      <c r="J990" s="242"/>
      <c r="K990" s="55"/>
      <c r="L990" s="55"/>
      <c r="M990" s="202"/>
      <c r="N990" s="202"/>
      <c r="O990" s="55"/>
      <c r="P990" s="55"/>
      <c r="Q990" s="9"/>
      <c r="R990" s="421"/>
      <c r="S990" s="55"/>
      <c r="T990" s="55"/>
      <c r="U990" s="55"/>
      <c r="V990" s="202"/>
      <c r="W990" s="202"/>
      <c r="X990" s="55"/>
      <c r="Y990" s="55"/>
      <c r="Z990" s="9"/>
      <c r="AA990" s="421"/>
      <c r="AB990" s="421"/>
      <c r="AC990" s="589"/>
      <c r="AD990" s="589"/>
      <c r="AE990" s="55"/>
      <c r="AF990" s="202"/>
      <c r="AG990" s="202"/>
      <c r="AH990" s="55"/>
      <c r="AI990" s="55"/>
      <c r="AJ990" s="55"/>
      <c r="AK990" s="55"/>
      <c r="AL990" s="9"/>
      <c r="AM990" s="421"/>
      <c r="AN990" s="589"/>
      <c r="AO990" s="589">
        <v>1</v>
      </c>
      <c r="AP990" s="55"/>
      <c r="AQ990" s="202"/>
      <c r="AR990" s="202"/>
      <c r="AS990" s="589">
        <v>1</v>
      </c>
      <c r="AT990" s="55"/>
      <c r="AU990" s="55"/>
      <c r="AV990" s="55"/>
      <c r="AW990" s="9">
        <v>0</v>
      </c>
      <c r="AX990" s="421" t="s">
        <v>396</v>
      </c>
      <c r="AY990" s="589"/>
      <c r="AZ990" s="589">
        <v>1</v>
      </c>
      <c r="BA990" s="55"/>
      <c r="BB990" s="202"/>
      <c r="BC990" s="202"/>
      <c r="BD990" s="589">
        <v>1</v>
      </c>
      <c r="BE990" s="55"/>
      <c r="BF990" s="55"/>
      <c r="BG990" s="55"/>
      <c r="BH990" s="9">
        <v>0</v>
      </c>
      <c r="BI990" s="421" t="s">
        <v>396</v>
      </c>
      <c r="BJ990" s="490"/>
    </row>
    <row r="991" spans="1:62" s="16" customFormat="1" ht="38.25" customHeight="1">
      <c r="A991" s="460"/>
      <c r="B991" s="590" t="s">
        <v>1</v>
      </c>
      <c r="C991" s="57" t="s">
        <v>1314</v>
      </c>
      <c r="D991" s="421" t="s">
        <v>1297</v>
      </c>
      <c r="E991" s="57" t="s">
        <v>328</v>
      </c>
      <c r="F991" s="123" t="s">
        <v>1223</v>
      </c>
      <c r="G991" s="55"/>
      <c r="H991" s="55"/>
      <c r="I991" s="9"/>
      <c r="J991" s="242"/>
      <c r="K991" s="55"/>
      <c r="L991" s="55"/>
      <c r="M991" s="202"/>
      <c r="N991" s="202"/>
      <c r="O991" s="55"/>
      <c r="P991" s="55"/>
      <c r="Q991" s="9"/>
      <c r="R991" s="421"/>
      <c r="S991" s="55"/>
      <c r="T991" s="55"/>
      <c r="U991" s="55"/>
      <c r="V991" s="202"/>
      <c r="W991" s="202"/>
      <c r="X991" s="55"/>
      <c r="Y991" s="55"/>
      <c r="Z991" s="9"/>
      <c r="AA991" s="421"/>
      <c r="AB991" s="421"/>
      <c r="AC991" s="589"/>
      <c r="AD991" s="589"/>
      <c r="AE991" s="55"/>
      <c r="AF991" s="202"/>
      <c r="AG991" s="202"/>
      <c r="AH991" s="55"/>
      <c r="AI991" s="55"/>
      <c r="AJ991" s="55"/>
      <c r="AK991" s="55"/>
      <c r="AL991" s="9"/>
      <c r="AM991" s="421"/>
      <c r="AN991" s="589"/>
      <c r="AO991" s="589">
        <v>1</v>
      </c>
      <c r="AP991" s="55"/>
      <c r="AQ991" s="202"/>
      <c r="AR991" s="202"/>
      <c r="AS991" s="589">
        <v>1</v>
      </c>
      <c r="AT991" s="55"/>
      <c r="AU991" s="55"/>
      <c r="AV991" s="55"/>
      <c r="AW991" s="9">
        <v>0</v>
      </c>
      <c r="AX991" s="421" t="s">
        <v>396</v>
      </c>
      <c r="AY991" s="589"/>
      <c r="AZ991" s="589">
        <v>1</v>
      </c>
      <c r="BA991" s="55"/>
      <c r="BB991" s="202"/>
      <c r="BC991" s="202"/>
      <c r="BD991" s="589">
        <v>1</v>
      </c>
      <c r="BE991" s="55"/>
      <c r="BF991" s="55"/>
      <c r="BG991" s="55"/>
      <c r="BH991" s="9">
        <v>0</v>
      </c>
      <c r="BI991" s="421" t="s">
        <v>396</v>
      </c>
      <c r="BJ991" s="490"/>
    </row>
    <row r="992" spans="1:62" s="16" customFormat="1" ht="38.25" hidden="1" customHeight="1">
      <c r="A992" s="460"/>
      <c r="B992" s="590" t="s">
        <v>1</v>
      </c>
      <c r="C992" s="263" t="s">
        <v>1050</v>
      </c>
      <c r="D992" s="421" t="s">
        <v>1297</v>
      </c>
      <c r="E992" s="57" t="s">
        <v>328</v>
      </c>
      <c r="F992" s="123" t="s">
        <v>679</v>
      </c>
      <c r="G992" s="55"/>
      <c r="H992" s="55"/>
      <c r="I992" s="9"/>
      <c r="J992" s="242"/>
      <c r="K992" s="55"/>
      <c r="L992" s="55"/>
      <c r="M992" s="202"/>
      <c r="N992" s="202"/>
      <c r="O992" s="55"/>
      <c r="P992" s="55"/>
      <c r="Q992" s="9"/>
      <c r="R992" s="421"/>
      <c r="S992" s="55"/>
      <c r="T992" s="55"/>
      <c r="U992" s="55"/>
      <c r="V992" s="202"/>
      <c r="W992" s="202"/>
      <c r="X992" s="55"/>
      <c r="Y992" s="55"/>
      <c r="Z992" s="9"/>
      <c r="AA992" s="421"/>
      <c r="AB992" s="421"/>
      <c r="AC992" s="589"/>
      <c r="AD992" s="589"/>
      <c r="AE992" s="55"/>
      <c r="AF992" s="202"/>
      <c r="AG992" s="202"/>
      <c r="AH992" s="55"/>
      <c r="AI992" s="55"/>
      <c r="AJ992" s="55"/>
      <c r="AK992" s="55"/>
      <c r="AL992" s="9"/>
      <c r="AM992" s="421"/>
      <c r="AN992" s="589"/>
      <c r="AO992" s="589">
        <v>1</v>
      </c>
      <c r="AP992" s="55"/>
      <c r="AQ992" s="202"/>
      <c r="AR992" s="589">
        <v>1</v>
      </c>
      <c r="AS992" s="589"/>
      <c r="AT992" s="55"/>
      <c r="AU992" s="55"/>
      <c r="AV992" s="55"/>
      <c r="AW992" s="9">
        <v>1</v>
      </c>
      <c r="AX992" s="421" t="s">
        <v>668</v>
      </c>
      <c r="AY992" s="589"/>
      <c r="AZ992" s="589"/>
      <c r="BA992" s="55"/>
      <c r="BB992" s="202"/>
      <c r="BC992" s="589"/>
      <c r="BD992" s="589"/>
      <c r="BE992" s="55"/>
      <c r="BF992" s="55"/>
      <c r="BG992" s="55"/>
      <c r="BH992" s="9">
        <v>1</v>
      </c>
      <c r="BI992" s="421" t="s">
        <v>668</v>
      </c>
      <c r="BJ992" s="490"/>
    </row>
    <row r="993" spans="1:62" s="16" customFormat="1" ht="38.25" hidden="1" customHeight="1">
      <c r="A993" s="460"/>
      <c r="B993" s="590" t="s">
        <v>1</v>
      </c>
      <c r="C993" s="263" t="s">
        <v>1320</v>
      </c>
      <c r="D993" s="421" t="s">
        <v>1297</v>
      </c>
      <c r="E993" s="57" t="s">
        <v>328</v>
      </c>
      <c r="F993" s="123" t="s">
        <v>687</v>
      </c>
      <c r="G993" s="55"/>
      <c r="H993" s="55"/>
      <c r="I993" s="9"/>
      <c r="J993" s="242"/>
      <c r="K993" s="55"/>
      <c r="L993" s="55"/>
      <c r="M993" s="202"/>
      <c r="N993" s="202"/>
      <c r="O993" s="55"/>
      <c r="P993" s="55"/>
      <c r="Q993" s="9"/>
      <c r="R993" s="421"/>
      <c r="S993" s="55"/>
      <c r="T993" s="55"/>
      <c r="U993" s="55"/>
      <c r="V993" s="202"/>
      <c r="W993" s="202"/>
      <c r="X993" s="55"/>
      <c r="Y993" s="55"/>
      <c r="Z993" s="9"/>
      <c r="AA993" s="421"/>
      <c r="AB993" s="421"/>
      <c r="AC993" s="589"/>
      <c r="AD993" s="589"/>
      <c r="AE993" s="55"/>
      <c r="AF993" s="202"/>
      <c r="AG993" s="202"/>
      <c r="AH993" s="55"/>
      <c r="AI993" s="55"/>
      <c r="AJ993" s="55"/>
      <c r="AK993" s="55"/>
      <c r="AL993" s="9"/>
      <c r="AM993" s="421"/>
      <c r="AN993" s="589"/>
      <c r="AO993" s="589">
        <v>1</v>
      </c>
      <c r="AP993" s="55"/>
      <c r="AQ993" s="202"/>
      <c r="AR993" s="589">
        <v>1</v>
      </c>
      <c r="AS993" s="589"/>
      <c r="AT993" s="55"/>
      <c r="AU993" s="55"/>
      <c r="AV993" s="55"/>
      <c r="AW993" s="9">
        <v>1</v>
      </c>
      <c r="AX993" s="421" t="s">
        <v>668</v>
      </c>
      <c r="AY993" s="589"/>
      <c r="AZ993" s="589"/>
      <c r="BA993" s="55"/>
      <c r="BB993" s="202"/>
      <c r="BC993" s="589"/>
      <c r="BD993" s="589"/>
      <c r="BE993" s="55"/>
      <c r="BF993" s="55"/>
      <c r="BG993" s="55"/>
      <c r="BH993" s="9">
        <v>1</v>
      </c>
      <c r="BI993" s="421" t="s">
        <v>668</v>
      </c>
      <c r="BJ993" s="490"/>
    </row>
    <row r="994" spans="1:62" s="16" customFormat="1" ht="38.25" hidden="1" customHeight="1">
      <c r="A994" s="460"/>
      <c r="B994" s="590" t="s">
        <v>1</v>
      </c>
      <c r="C994" s="263" t="s">
        <v>1321</v>
      </c>
      <c r="D994" s="421" t="s">
        <v>1297</v>
      </c>
      <c r="E994" s="57" t="s">
        <v>328</v>
      </c>
      <c r="F994" s="123" t="s">
        <v>681</v>
      </c>
      <c r="G994" s="55"/>
      <c r="H994" s="55"/>
      <c r="I994" s="9"/>
      <c r="J994" s="242"/>
      <c r="K994" s="55"/>
      <c r="L994" s="55"/>
      <c r="M994" s="202"/>
      <c r="N994" s="202"/>
      <c r="O994" s="55"/>
      <c r="P994" s="55"/>
      <c r="Q994" s="9"/>
      <c r="R994" s="421"/>
      <c r="S994" s="55"/>
      <c r="T994" s="55"/>
      <c r="U994" s="55"/>
      <c r="V994" s="202"/>
      <c r="W994" s="202"/>
      <c r="X994" s="55"/>
      <c r="Y994" s="55"/>
      <c r="Z994" s="9"/>
      <c r="AA994" s="421"/>
      <c r="AB994" s="421"/>
      <c r="AC994" s="589"/>
      <c r="AD994" s="589"/>
      <c r="AE994" s="55"/>
      <c r="AF994" s="202"/>
      <c r="AG994" s="202"/>
      <c r="AH994" s="55"/>
      <c r="AI994" s="55"/>
      <c r="AJ994" s="55"/>
      <c r="AK994" s="55"/>
      <c r="AL994" s="9"/>
      <c r="AM994" s="421"/>
      <c r="AN994" s="589"/>
      <c r="AO994" s="589">
        <v>1</v>
      </c>
      <c r="AP994" s="55"/>
      <c r="AQ994" s="202"/>
      <c r="AR994" s="589">
        <v>1</v>
      </c>
      <c r="AS994" s="589"/>
      <c r="AT994" s="55"/>
      <c r="AU994" s="55"/>
      <c r="AV994" s="55"/>
      <c r="AW994" s="9">
        <v>1</v>
      </c>
      <c r="AX994" s="421" t="s">
        <v>668</v>
      </c>
      <c r="AY994" s="589"/>
      <c r="AZ994" s="589"/>
      <c r="BA994" s="55"/>
      <c r="BB994" s="202"/>
      <c r="BC994" s="589"/>
      <c r="BD994" s="589"/>
      <c r="BE994" s="55"/>
      <c r="BF994" s="55"/>
      <c r="BG994" s="55"/>
      <c r="BH994" s="9">
        <v>1</v>
      </c>
      <c r="BI994" s="421" t="s">
        <v>668</v>
      </c>
      <c r="BJ994" s="490"/>
    </row>
    <row r="995" spans="1:62" s="16" customFormat="1" ht="38.25" customHeight="1">
      <c r="A995" s="460"/>
      <c r="B995" s="590" t="s">
        <v>1</v>
      </c>
      <c r="C995" s="57" t="s">
        <v>1338</v>
      </c>
      <c r="D995" s="421" t="s">
        <v>1297</v>
      </c>
      <c r="E995" s="57" t="s">
        <v>328</v>
      </c>
      <c r="F995" s="123" t="s">
        <v>671</v>
      </c>
      <c r="G995" s="55"/>
      <c r="H995" s="55"/>
      <c r="I995" s="9"/>
      <c r="J995" s="242"/>
      <c r="K995" s="55"/>
      <c r="L995" s="55"/>
      <c r="M995" s="202"/>
      <c r="N995" s="202"/>
      <c r="O995" s="55"/>
      <c r="P995" s="55"/>
      <c r="Q995" s="9"/>
      <c r="R995" s="421"/>
      <c r="S995" s="55"/>
      <c r="T995" s="55"/>
      <c r="U995" s="55"/>
      <c r="V995" s="202"/>
      <c r="W995" s="202"/>
      <c r="X995" s="55"/>
      <c r="Y995" s="55"/>
      <c r="Z995" s="9"/>
      <c r="AA995" s="421"/>
      <c r="AB995" s="421"/>
      <c r="AC995" s="589"/>
      <c r="AD995" s="589"/>
      <c r="AE995" s="55"/>
      <c r="AF995" s="202"/>
      <c r="AG995" s="202"/>
      <c r="AH995" s="55"/>
      <c r="AI995" s="55"/>
      <c r="AJ995" s="55"/>
      <c r="AK995" s="55"/>
      <c r="AL995" s="9"/>
      <c r="AM995" s="421"/>
      <c r="AN995" s="589"/>
      <c r="AO995" s="589"/>
      <c r="AP995" s="55"/>
      <c r="AQ995" s="202"/>
      <c r="AR995" s="589"/>
      <c r="AS995" s="589"/>
      <c r="AT995" s="55"/>
      <c r="AU995" s="55"/>
      <c r="AV995" s="55"/>
      <c r="AW995" s="9"/>
      <c r="AX995" s="421"/>
      <c r="AY995" s="589"/>
      <c r="AZ995" s="589">
        <v>1</v>
      </c>
      <c r="BA995" s="55"/>
      <c r="BB995" s="202"/>
      <c r="BC995" s="589"/>
      <c r="BD995" s="589">
        <v>1</v>
      </c>
      <c r="BE995" s="55"/>
      <c r="BF995" s="55"/>
      <c r="BG995" s="55"/>
      <c r="BH995" s="9">
        <v>0</v>
      </c>
      <c r="BI995" s="421" t="s">
        <v>396</v>
      </c>
      <c r="BJ995" s="490"/>
    </row>
    <row r="996" spans="1:62" s="16" customFormat="1" ht="38.25" customHeight="1">
      <c r="A996" s="460"/>
      <c r="B996" s="590" t="s">
        <v>1</v>
      </c>
      <c r="C996" s="57" t="s">
        <v>1339</v>
      </c>
      <c r="D996" s="421" t="s">
        <v>1298</v>
      </c>
      <c r="E996" s="57" t="s">
        <v>328</v>
      </c>
      <c r="F996" s="123" t="s">
        <v>671</v>
      </c>
      <c r="G996" s="55"/>
      <c r="H996" s="55"/>
      <c r="I996" s="9"/>
      <c r="J996" s="242"/>
      <c r="K996" s="55"/>
      <c r="L996" s="55"/>
      <c r="M996" s="202"/>
      <c r="N996" s="202"/>
      <c r="O996" s="55"/>
      <c r="P996" s="55"/>
      <c r="Q996" s="9"/>
      <c r="R996" s="421"/>
      <c r="S996" s="55"/>
      <c r="T996" s="55"/>
      <c r="U996" s="55"/>
      <c r="V996" s="202"/>
      <c r="W996" s="202"/>
      <c r="X996" s="55"/>
      <c r="Y996" s="55"/>
      <c r="Z996" s="9"/>
      <c r="AA996" s="421"/>
      <c r="AB996" s="421"/>
      <c r="AC996" s="589"/>
      <c r="AD996" s="589"/>
      <c r="AE996" s="55"/>
      <c r="AF996" s="202"/>
      <c r="AG996" s="202"/>
      <c r="AH996" s="55"/>
      <c r="AI996" s="55"/>
      <c r="AJ996" s="55"/>
      <c r="AK996" s="55"/>
      <c r="AL996" s="9"/>
      <c r="AM996" s="421"/>
      <c r="AN996" s="589"/>
      <c r="AO996" s="589"/>
      <c r="AP996" s="55"/>
      <c r="AQ996" s="202"/>
      <c r="AR996" s="589"/>
      <c r="AS996" s="589"/>
      <c r="AT996" s="55"/>
      <c r="AU996" s="55"/>
      <c r="AV996" s="55"/>
      <c r="AW996" s="9"/>
      <c r="AX996" s="421"/>
      <c r="AY996" s="589"/>
      <c r="AZ996" s="589">
        <v>1</v>
      </c>
      <c r="BA996" s="55"/>
      <c r="BB996" s="55">
        <v>1</v>
      </c>
      <c r="BC996" s="589"/>
      <c r="BD996" s="589"/>
      <c r="BE996" s="55"/>
      <c r="BF996" s="55"/>
      <c r="BG996" s="55"/>
      <c r="BH996" s="558">
        <v>0</v>
      </c>
      <c r="BI996" s="242" t="s">
        <v>41</v>
      </c>
      <c r="BJ996" s="490"/>
    </row>
    <row r="997" spans="1:62" s="26" customFormat="1" ht="18" customHeight="1">
      <c r="A997" s="128"/>
      <c r="B997" s="990" t="s">
        <v>1143</v>
      </c>
      <c r="C997" s="990"/>
      <c r="D997" s="990"/>
      <c r="E997" s="990"/>
      <c r="F997" s="556"/>
      <c r="G997" s="53">
        <f>G585+G568+G496+G490+G325+G290+G271+G262+G235+G204+G132+G109+G84+G43+G6+G524+G593</f>
        <v>4238</v>
      </c>
      <c r="H997" s="53">
        <f>H585+H568+H496+H490+H325+H290+H271+H262+H235+H204+H132+H109+H84+H43+H6+H524+H593</f>
        <v>5592</v>
      </c>
      <c r="I997" s="52"/>
      <c r="J997" s="257"/>
      <c r="K997" s="53">
        <f t="shared" ref="K997:P997" si="70">K585+K568+K496+K490+K325+K290+K271+K262+K235+K204+K132+K109+K84+K43+K6+K524+K593</f>
        <v>6490</v>
      </c>
      <c r="L997" s="53">
        <f t="shared" si="70"/>
        <v>3552</v>
      </c>
      <c r="M997" s="53">
        <f t="shared" si="70"/>
        <v>2873</v>
      </c>
      <c r="N997" s="53">
        <f t="shared" si="70"/>
        <v>3446</v>
      </c>
      <c r="O997" s="53">
        <f t="shared" si="70"/>
        <v>90</v>
      </c>
      <c r="P997" s="53">
        <f t="shared" si="70"/>
        <v>27</v>
      </c>
      <c r="Q997" s="52"/>
      <c r="R997" s="257"/>
      <c r="S997" s="53">
        <f t="shared" ref="S997:Y997" si="71">S585+S568+S496+S490+S325+S290+S271+S262+S235+S204+S132+S109+S84+S43+S6+S524+S593</f>
        <v>0</v>
      </c>
      <c r="T997" s="53">
        <f t="shared" si="71"/>
        <v>0</v>
      </c>
      <c r="U997" s="53">
        <f t="shared" si="71"/>
        <v>3548</v>
      </c>
      <c r="V997" s="53">
        <f t="shared" si="71"/>
        <v>2870</v>
      </c>
      <c r="W997" s="53">
        <f t="shared" si="71"/>
        <v>34</v>
      </c>
      <c r="X997" s="53">
        <f t="shared" si="71"/>
        <v>90</v>
      </c>
      <c r="Y997" s="53">
        <f t="shared" si="71"/>
        <v>8</v>
      </c>
      <c r="Z997" s="52"/>
      <c r="AA997" s="257"/>
      <c r="AB997" s="257"/>
      <c r="AC997" s="53">
        <f t="shared" ref="AC997:AK997" si="72">AC585+AC568+AC496+AC490+AC325+AC290+AC271+AC262+AC235+AC204+AC132+AC109+AC84+AC43+AC6+AC524+AC593</f>
        <v>7515</v>
      </c>
      <c r="AD997" s="53">
        <f t="shared" si="72"/>
        <v>97</v>
      </c>
      <c r="AE997" s="53">
        <f t="shared" si="72"/>
        <v>1475</v>
      </c>
      <c r="AF997" s="53">
        <f t="shared" si="72"/>
        <v>4399</v>
      </c>
      <c r="AG997" s="53">
        <f t="shared" si="72"/>
        <v>1462</v>
      </c>
      <c r="AH997" s="53">
        <f t="shared" si="72"/>
        <v>72</v>
      </c>
      <c r="AI997" s="53">
        <f t="shared" si="72"/>
        <v>131</v>
      </c>
      <c r="AJ997" s="53">
        <f t="shared" si="72"/>
        <v>73</v>
      </c>
      <c r="AK997" s="53">
        <f t="shared" si="72"/>
        <v>36</v>
      </c>
      <c r="AL997" s="52"/>
      <c r="AM997" s="257"/>
      <c r="AN997" s="53">
        <f>AN6+AN43+AN84+AN88+AN109+AN132+AN204+AN235+AN262+AN271+AN290+AN325+AN490+AN496+AN524+AN568+AN585+AN593</f>
        <v>7515</v>
      </c>
      <c r="AO997" s="53">
        <f t="shared" ref="AO997:AV997" si="73">AO585+AO568+AO496+AO490+AO325+AO290+AO271+AO262+AO235+AO204+AO132+AO109+AO84+AO43+AO6+AO524+AO593</f>
        <v>2729</v>
      </c>
      <c r="AP997" s="53">
        <f t="shared" si="73"/>
        <v>2111</v>
      </c>
      <c r="AQ997" s="53">
        <f t="shared" si="73"/>
        <v>3841</v>
      </c>
      <c r="AR997" s="53">
        <f t="shared" si="73"/>
        <v>3447</v>
      </c>
      <c r="AS997" s="53">
        <f t="shared" si="73"/>
        <v>83</v>
      </c>
      <c r="AT997" s="53">
        <f t="shared" si="73"/>
        <v>446</v>
      </c>
      <c r="AU997" s="53">
        <f t="shared" si="73"/>
        <v>316</v>
      </c>
      <c r="AV997" s="53">
        <f t="shared" si="73"/>
        <v>12</v>
      </c>
      <c r="AW997" s="52"/>
      <c r="AX997" s="257"/>
      <c r="AY997" s="53">
        <f>AY6+AY43+AY84+AY88+AY109+AY132+AY204+AY235+AY262+AY271+AY290+AY325+AY490+AY496+AY524+AY568+AY585+AY593</f>
        <v>3510</v>
      </c>
      <c r="AZ997" s="53">
        <f t="shared" ref="AZ997:BG997" si="74">AZ585+AZ568+AZ496+AZ490+AZ325+AZ290+AZ271+AZ262+AZ235+AZ204+AZ132+AZ109+AZ84+AZ43+AZ6+AZ524+AZ593</f>
        <v>4252</v>
      </c>
      <c r="BA997" s="53">
        <f t="shared" si="74"/>
        <v>2160</v>
      </c>
      <c r="BB997" s="53">
        <f t="shared" si="74"/>
        <v>3399</v>
      </c>
      <c r="BC997" s="53">
        <f t="shared" si="74"/>
        <v>1137</v>
      </c>
      <c r="BD997" s="53">
        <f t="shared" si="74"/>
        <v>84</v>
      </c>
      <c r="BE997" s="53">
        <f t="shared" si="74"/>
        <v>437</v>
      </c>
      <c r="BF997" s="53">
        <f t="shared" si="74"/>
        <v>545</v>
      </c>
      <c r="BG997" s="53">
        <f t="shared" si="74"/>
        <v>0</v>
      </c>
      <c r="BH997" s="52"/>
      <c r="BI997" s="257"/>
      <c r="BJ997" s="490"/>
    </row>
    <row r="998" spans="1:62" hidden="1">
      <c r="C998" s="45"/>
      <c r="D998" s="45"/>
      <c r="E998" s="45"/>
      <c r="F998" s="45"/>
      <c r="G998" s="28"/>
      <c r="H998" s="28"/>
      <c r="I998" s="29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</row>
    <row r="999" spans="1:62" hidden="1">
      <c r="C999" s="45"/>
      <c r="D999" s="45"/>
      <c r="E999" s="45"/>
      <c r="F999" s="45"/>
      <c r="G999" s="28"/>
      <c r="H999" s="28"/>
      <c r="I999" s="29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</row>
    <row r="1000" spans="1:62" hidden="1">
      <c r="C1000" s="45"/>
      <c r="D1000" s="45"/>
      <c r="E1000" s="45"/>
      <c r="F1000" s="45"/>
      <c r="G1000" s="28"/>
      <c r="H1000" s="28"/>
      <c r="I1000" s="29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</row>
    <row r="1001" spans="1:62" hidden="1">
      <c r="C1001" s="45"/>
      <c r="D1001" s="45"/>
      <c r="E1001" s="45"/>
      <c r="F1001" s="45"/>
      <c r="G1001" s="28"/>
      <c r="H1001" s="28"/>
      <c r="I1001" s="29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</row>
    <row r="1002" spans="1:62" hidden="1">
      <c r="C1002" s="45"/>
      <c r="D1002" s="45"/>
      <c r="E1002" s="45"/>
      <c r="F1002" s="45"/>
      <c r="G1002" s="28"/>
      <c r="H1002" s="28"/>
      <c r="I1002" s="29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</row>
    <row r="1003" spans="1:62" hidden="1">
      <c r="C1003" s="45"/>
      <c r="D1003" s="45"/>
      <c r="E1003" s="45"/>
      <c r="F1003" s="45"/>
      <c r="G1003" s="28"/>
      <c r="H1003" s="28"/>
      <c r="I1003" s="29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</row>
    <row r="1004" spans="1:62" hidden="1">
      <c r="C1004" s="45"/>
      <c r="D1004" s="45"/>
      <c r="E1004" s="45"/>
      <c r="F1004" s="45"/>
      <c r="G1004" s="28"/>
      <c r="H1004" s="28"/>
      <c r="I1004" s="29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</row>
    <row r="1005" spans="1:62" s="31" customFormat="1" ht="4.5" hidden="1" customHeight="1">
      <c r="A1005" s="459"/>
      <c r="B1005" s="459"/>
      <c r="C1005" s="45"/>
      <c r="D1005" s="45"/>
      <c r="E1005" s="45"/>
      <c r="F1005" s="45"/>
      <c r="G1005" s="27"/>
      <c r="H1005" s="74"/>
      <c r="I1005" s="30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</row>
    <row r="1006" spans="1:62" s="31" customFormat="1" ht="4.5" hidden="1" customHeight="1">
      <c r="A1006" s="459"/>
      <c r="B1006" s="459"/>
      <c r="C1006" s="156" t="s">
        <v>712</v>
      </c>
      <c r="D1006" s="157"/>
      <c r="E1006" s="45"/>
      <c r="F1006" s="45"/>
      <c r="G1006" s="27"/>
      <c r="H1006" s="27"/>
      <c r="I1006" s="30"/>
      <c r="J1006" s="27"/>
      <c r="K1006" s="27"/>
      <c r="L1006" s="74"/>
      <c r="M1006" s="74"/>
      <c r="N1006" s="74"/>
      <c r="O1006" s="74"/>
      <c r="P1006" s="74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</row>
    <row r="1007" spans="1:62" s="31" customFormat="1" ht="4.5" hidden="1" customHeight="1">
      <c r="A1007" s="459"/>
      <c r="B1007" s="459"/>
      <c r="C1007" s="155" t="s">
        <v>532</v>
      </c>
      <c r="D1007" s="158">
        <f>L6+L43+L84+L109+L132+L204+L235+L262+L271+L290+L325+L490+L496+L524+L568+L585+L593</f>
        <v>3552</v>
      </c>
      <c r="E1007" s="45"/>
      <c r="F1007" s="45"/>
      <c r="G1007" s="27"/>
      <c r="H1007" s="74"/>
      <c r="I1007" s="30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K1007" s="27"/>
      <c r="AL1007" s="27"/>
      <c r="AM1007" s="27"/>
    </row>
    <row r="1008" spans="1:62" s="31" customFormat="1" ht="4.5" hidden="1" customHeight="1">
      <c r="A1008" s="459"/>
      <c r="B1008" s="459"/>
      <c r="C1008" s="155" t="s">
        <v>41</v>
      </c>
      <c r="D1008" s="159">
        <f>M6+M43+M84+M109+M132+M204+M235+M262+M271+M290+M325+M490+M496+M524+M568+M585+M593</f>
        <v>2873</v>
      </c>
      <c r="E1008" s="45"/>
      <c r="F1008" s="45"/>
      <c r="G1008" s="27"/>
      <c r="H1008" s="27"/>
      <c r="I1008" s="30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K1008" s="27"/>
      <c r="AL1008" s="27"/>
      <c r="AM1008" s="27"/>
    </row>
    <row r="1009" spans="1:44" s="31" customFormat="1" ht="4.5" hidden="1" customHeight="1">
      <c r="A1009" s="459"/>
      <c r="B1009" s="459"/>
      <c r="C1009" s="155" t="s">
        <v>668</v>
      </c>
      <c r="D1009" s="159">
        <f>N6+N43+N84+N109+N132+N204+N235+N262+N271+N290+N325+N490+N496+N524+N568+N585+N593</f>
        <v>3446</v>
      </c>
      <c r="E1009" s="45"/>
      <c r="F1009" s="45"/>
      <c r="G1009" s="27"/>
      <c r="H1009" s="27"/>
      <c r="I1009" s="30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K1009" s="27"/>
      <c r="AL1009" s="27"/>
      <c r="AM1009" s="27"/>
    </row>
    <row r="1010" spans="1:44" s="31" customFormat="1" ht="4.5" hidden="1" customHeight="1">
      <c r="A1010" s="459"/>
      <c r="B1010" s="459"/>
      <c r="C1010" s="155" t="s">
        <v>396</v>
      </c>
      <c r="D1010" s="159">
        <f>O6+O43+O84+O109+O132+O204+O235+O262+O271+O290+O325+O490+O496+O524+O568+O585+O593</f>
        <v>90</v>
      </c>
      <c r="E1010" s="45"/>
      <c r="F1010" s="45"/>
      <c r="G1010" s="27"/>
      <c r="H1010" s="27"/>
      <c r="I1010" s="30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K1010" s="27"/>
      <c r="AL1010" s="27"/>
      <c r="AM1010" s="27"/>
    </row>
    <row r="1011" spans="1:44" s="31" customFormat="1" ht="4.5" hidden="1" customHeight="1">
      <c r="A1011" s="459"/>
      <c r="B1011" s="459"/>
      <c r="C1011" s="155" t="s">
        <v>711</v>
      </c>
      <c r="D1011" s="159">
        <f>P6+P43+P84+P109+P132+P204+P235+P262+P271+P290+P325+P490+P496+P524+P568+P585+P593</f>
        <v>27</v>
      </c>
      <c r="E1011" s="45"/>
      <c r="F1011" s="45"/>
      <c r="G1011" s="27"/>
      <c r="H1011" s="27"/>
      <c r="I1011" s="30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K1011" s="27"/>
      <c r="AL1011" s="27"/>
      <c r="AM1011" s="27"/>
    </row>
    <row r="1012" spans="1:44" s="31" customFormat="1" ht="4.5" hidden="1" customHeight="1">
      <c r="A1012" s="459"/>
      <c r="B1012" s="459"/>
      <c r="C1012" s="154"/>
      <c r="D1012" s="160">
        <f>SUM(D1007:D1010)</f>
        <v>9961</v>
      </c>
      <c r="E1012" s="45"/>
      <c r="F1012" s="45"/>
      <c r="G1012" s="27"/>
      <c r="H1012" s="27"/>
      <c r="I1012" s="30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K1012" s="27"/>
      <c r="AL1012" s="27"/>
      <c r="AM1012" s="27"/>
    </row>
    <row r="1013" spans="1:44" s="31" customFormat="1" ht="14.25" customHeight="1">
      <c r="A1013" s="459"/>
      <c r="B1013" s="459"/>
      <c r="C1013" s="92"/>
      <c r="D1013" s="49"/>
      <c r="E1013" s="45"/>
      <c r="F1013" s="49"/>
      <c r="G1013" s="27"/>
      <c r="H1013" s="27"/>
      <c r="I1013" s="30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583"/>
      <c r="AE1013" s="585"/>
      <c r="AF1013" s="586"/>
      <c r="AG1013" s="584"/>
      <c r="AH1013" s="584"/>
      <c r="AI1013" s="584"/>
      <c r="AK1013" s="27"/>
      <c r="AL1013" s="27"/>
      <c r="AM1013" s="27"/>
      <c r="AO1013" s="595"/>
      <c r="AP1013" s="595"/>
      <c r="AR1013" s="595"/>
    </row>
    <row r="1014" spans="1:44" s="31" customFormat="1" ht="17.25" hidden="1" customHeight="1">
      <c r="A1014" s="459"/>
      <c r="B1014" s="459"/>
      <c r="C1014" s="156" t="s">
        <v>1322</v>
      </c>
      <c r="D1014" s="157"/>
      <c r="E1014" s="45"/>
      <c r="F1014" s="45"/>
      <c r="G1014" s="27"/>
      <c r="H1014" s="27"/>
      <c r="I1014" s="30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583"/>
      <c r="AE1014" s="585"/>
      <c r="AF1014" s="586"/>
      <c r="AG1014" s="587"/>
      <c r="AH1014" s="583"/>
      <c r="AI1014" s="583"/>
      <c r="AK1014" s="27"/>
      <c r="AL1014" s="27"/>
      <c r="AM1014" s="27"/>
      <c r="AO1014" s="596"/>
    </row>
    <row r="1015" spans="1:44" s="31" customFormat="1" ht="16.5" hidden="1" customHeight="1">
      <c r="A1015" s="459"/>
      <c r="B1015" s="459"/>
      <c r="C1015" s="155" t="s">
        <v>532</v>
      </c>
      <c r="D1015" s="158">
        <f>AP47+AP49+AP60+AP90+AP94+AP104+AP128+AP135+AP142+AP144+AP148+AP157+AP183+AP188+AP209+AP239+AP250+AP277+AP285+AP291+AP307+AP314+AP316+AP318+AP320+AP335+AP337+AP338+AP351+AP365+AP382+AP392+AP396+AP403+AP424+AP431+AP439+AP460+AP469+AP503+AP513+AP536+AP546+AP549+AP551+AP553+AP588+AP591+AP662+AP663+AP666+AP667+AP669+AP673+AP790+AP815+AP918+AP928+AP166</f>
        <v>366</v>
      </c>
      <c r="E1015" s="45"/>
      <c r="F1015" s="45"/>
      <c r="G1015" s="27"/>
      <c r="H1015" s="27"/>
      <c r="I1015" s="30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583"/>
      <c r="AE1015" s="585"/>
      <c r="AF1015" s="586"/>
      <c r="AG1015" s="587"/>
      <c r="AH1015" s="583"/>
      <c r="AI1015" s="583"/>
      <c r="AK1015" s="27"/>
      <c r="AL1015" s="27"/>
      <c r="AM1015" s="27"/>
      <c r="AO1015" s="596"/>
    </row>
    <row r="1016" spans="1:44" s="31" customFormat="1" ht="16.5" hidden="1" customHeight="1">
      <c r="A1016" s="459"/>
      <c r="B1016" s="459"/>
      <c r="C1016" s="155" t="s">
        <v>41</v>
      </c>
      <c r="D1016" s="159">
        <f>AQ34+AQ48+AQ68+AQ69+AQ101+AQ102+AQ105+AQ117+AQ118+AQ119+AQ120+AQ121+AQ122+AQ124+AQ125+AQ126+AQ127+AQ129+AQ156+AQ181+AQ184+AQ185+AQ230+AQ231+AQ243+AQ244+AQ245+AQ247+AQ248+AQ251+AQ252+AQ253+AQ280+AQ310+AQ315+AQ317+AQ319+AQ321+AQ332+AQ333+AQ432+AQ449+AQ451+AQ452+AQ453+AQ454+AQ455+AQ456+AQ457+AQ458+AQ459+AQ461+AQ463+AQ464+AQ465+AQ466+AQ467+AQ468+AQ470+AQ471+AQ491+AQ492+AQ493+AQ505+AQ514+AQ516+AQ517+AQ518+AQ519+AQ525+AQ526+AQ552+AQ554+AQ555+AQ557+AQ558+AQ559+AQ560+AQ579+AQ580+AQ590+AQ661+AQ665+AQ668+AQ670+AQ672+AQ787+AQ788+AQ789+AQ791+AQ797+AQ798+AQ799+AQ814+AQ855+AQ857+AQ859+AQ876+AQ877+AQ880+AQ882+AQ885+AQ890+AQ907+AQ913+AQ915+AQ916+AQ925+AQ929+AQ930+AQ946</f>
        <v>2973</v>
      </c>
      <c r="E1016" s="45"/>
      <c r="F1016" s="45"/>
      <c r="G1016" s="27"/>
      <c r="H1016" s="27"/>
      <c r="I1016" s="30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583"/>
      <c r="AE1016" s="585"/>
      <c r="AF1016" s="586"/>
      <c r="AG1016" s="587"/>
      <c r="AH1016" s="583"/>
      <c r="AI1016" s="583"/>
      <c r="AK1016" s="27"/>
      <c r="AL1016" s="27"/>
      <c r="AM1016" s="27"/>
      <c r="AO1016" s="596"/>
    </row>
    <row r="1017" spans="1:44" s="31" customFormat="1" ht="16.5" hidden="1" customHeight="1">
      <c r="A1017" s="459"/>
      <c r="B1017" s="459"/>
      <c r="C1017" s="155" t="s">
        <v>668</v>
      </c>
      <c r="D1017" s="159">
        <f>AR25+AR26+AR27+AR28+AR29+AR30+AR46+AR54+AR59+AR63+AR64+AR65+AR66+AR67+AR89+AR93+AR100+AR103+AR123+AR136+AR176+AR179+AR180+AR182+AR189+AR190+AR223+AR224+AR225+AR227+AR228+AR229+AR246+AR275+AR276+AR282+AR283+AR284+AR299+AR300+AR306+AR313+AR334+AR350+AR363+AR364+AR366+AR404+AR408+AR422+AR423+AR426+AR427+AR428+AR429+AR430+AR433+AR434+AR436+AR437+AR438+AR440+AR441+AR442+AR443+AR444+AR445+AR446+AR447+AR448+AR450+AR462+AR501+AR502+AR504+AR508+AR511+AR512+AR515+AR533+AR534+AR541+AR543+AR544+AR545+AR547+AR548+AR550+AR575+AR577+AR578+AR582+AR583+AR586+AR587+AR597+AR664+AR671+AR674+AR679+AR682+AR686+AR687+AR725+AR794+AR796+AR817+AR818+AR844+AR856+AR860+AR881+AR883+AR884+AR886+AR887+AR888+AR889+AR891+AR892+AR893+AR894+AR895+AR896+AR897+AR898+AR899+AR900+AR901+AR908+AR909+AR910+AR911+AR912+AR914+AR917+AR920+AR940+AR941+AR942+AR943+AR944+AR945+AR947+AR948+AR949+AR950+AR951+AR952+AR953+AR954+AR974+AR975+AR191+AR268</f>
        <v>3428</v>
      </c>
      <c r="E1017" s="45"/>
      <c r="F1017" s="45"/>
      <c r="G1017" s="27"/>
      <c r="H1017" s="27"/>
      <c r="I1017" s="30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583"/>
      <c r="AE1017" s="585"/>
      <c r="AF1017" s="586"/>
      <c r="AG1017" s="587"/>
      <c r="AH1017" s="583"/>
      <c r="AI1017" s="583"/>
      <c r="AK1017" s="27"/>
      <c r="AL1017" s="27"/>
      <c r="AM1017" s="27"/>
      <c r="AO1017" s="596"/>
    </row>
    <row r="1018" spans="1:44" s="31" customFormat="1" ht="16.5" hidden="1" customHeight="1">
      <c r="A1018" s="459"/>
      <c r="B1018" s="459"/>
      <c r="C1018" s="155" t="s">
        <v>396</v>
      </c>
      <c r="D1018" s="159">
        <f>AS598+AS660+AS675+AS676+AS677+AS678+AS680+AS681+AS683+AS684+AS685+AS723+AS724+AS792+AS793+AS795+AS808+AS809+AS810+AS811+AS812+AS813+AS826+AS902+AS903+AS904+AS905+AS906+AS919+AS921+AS922+AS923+AS924+AS926+AS927</f>
        <v>59</v>
      </c>
      <c r="E1018" s="45"/>
      <c r="F1018" s="45"/>
      <c r="G1018" s="27"/>
      <c r="H1018" s="27"/>
      <c r="I1018" s="30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583"/>
      <c r="AE1018" s="585"/>
      <c r="AF1018" s="586"/>
      <c r="AG1018" s="587"/>
      <c r="AH1018" s="583"/>
      <c r="AI1018" s="583"/>
      <c r="AK1018" s="27"/>
      <c r="AL1018" s="27"/>
      <c r="AM1018" s="27"/>
    </row>
    <row r="1019" spans="1:44" s="31" customFormat="1" ht="13.5" hidden="1" customHeight="1">
      <c r="A1019" s="459"/>
      <c r="B1019" s="459"/>
      <c r="C1019" s="155" t="s">
        <v>1059</v>
      </c>
      <c r="D1019" s="159">
        <f>AU32+AU33+AU116+AU187+AU535+AU556</f>
        <v>243</v>
      </c>
      <c r="E1019" s="45"/>
      <c r="F1019" s="45"/>
      <c r="G1019" s="27"/>
      <c r="H1019" s="27"/>
      <c r="I1019" s="30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K1019" s="27"/>
      <c r="AL1019" s="27"/>
      <c r="AM1019" s="27"/>
    </row>
    <row r="1020" spans="1:44" s="31" customFormat="1" ht="16.5" hidden="1" customHeight="1">
      <c r="A1020" s="459"/>
      <c r="B1020" s="459"/>
      <c r="C1020" s="155" t="s">
        <v>1010</v>
      </c>
      <c r="D1020" s="159">
        <f>AT99+AT171+AT186+AT221+AT249+AT281+AT376+AT418+AT435+AT530+AT531</f>
        <v>446</v>
      </c>
      <c r="E1020" s="45"/>
      <c r="F1020" s="45"/>
      <c r="G1020" s="27"/>
      <c r="H1020" s="27"/>
      <c r="I1020" s="30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583"/>
      <c r="AE1020" s="585"/>
      <c r="AF1020" s="586"/>
      <c r="AG1020" s="587"/>
      <c r="AH1020" s="583"/>
      <c r="AI1020" s="583"/>
      <c r="AK1020" s="27"/>
      <c r="AL1020" s="27"/>
      <c r="AM1020" s="27"/>
    </row>
    <row r="1021" spans="1:44" s="31" customFormat="1" ht="16.5" hidden="1" customHeight="1">
      <c r="A1021" s="459"/>
      <c r="B1021" s="459"/>
      <c r="C1021" s="603" t="s">
        <v>1143</v>
      </c>
      <c r="D1021" s="160">
        <f>SUM(D1015:D1020)</f>
        <v>7515</v>
      </c>
      <c r="E1021" s="45"/>
      <c r="F1021" s="45"/>
      <c r="G1021" s="27"/>
      <c r="H1021" s="27"/>
      <c r="I1021" s="30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583"/>
      <c r="AE1021" s="585"/>
      <c r="AF1021" s="586"/>
      <c r="AG1021" s="587"/>
      <c r="AH1021" s="583"/>
      <c r="AI1021" s="583"/>
      <c r="AK1021" s="27"/>
      <c r="AL1021" s="27"/>
      <c r="AM1021" s="27"/>
    </row>
    <row r="1022" spans="1:44" s="31" customFormat="1" ht="13.5" hidden="1" customHeight="1">
      <c r="A1022" s="459"/>
      <c r="B1022" s="459"/>
      <c r="D1022" s="45"/>
      <c r="E1022" s="45"/>
      <c r="F1022" s="45"/>
      <c r="G1022" s="27"/>
      <c r="H1022" s="27"/>
      <c r="I1022" s="30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583" t="s">
        <v>1205</v>
      </c>
      <c r="AE1022" s="585">
        <v>43376</v>
      </c>
      <c r="AF1022" s="586" t="s">
        <v>1206</v>
      </c>
      <c r="AG1022" s="587" t="s">
        <v>328</v>
      </c>
      <c r="AH1022" s="583" t="s">
        <v>395</v>
      </c>
      <c r="AI1022" s="583" t="s">
        <v>328</v>
      </c>
      <c r="AK1022" s="27"/>
      <c r="AL1022" s="27"/>
      <c r="AM1022" s="27"/>
    </row>
    <row r="1023" spans="1:44" s="31" customFormat="1" ht="15.75" hidden="1">
      <c r="A1023" s="459"/>
      <c r="B1023" s="459"/>
      <c r="C1023" s="156" t="s">
        <v>1323</v>
      </c>
      <c r="D1023" s="157"/>
      <c r="E1023" s="45"/>
      <c r="F1023" s="45"/>
      <c r="G1023" s="27"/>
      <c r="H1023" s="27"/>
      <c r="I1023" s="30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K1023" s="27"/>
      <c r="AL1023" s="27"/>
      <c r="AM1023" s="27"/>
    </row>
    <row r="1024" spans="1:44" s="31" customFormat="1" hidden="1">
      <c r="A1024" s="459"/>
      <c r="B1024" s="459"/>
      <c r="C1024" s="155" t="s">
        <v>532</v>
      </c>
      <c r="D1024" s="158">
        <f>AP37+AP71+AP74+AP76+AP77+AP78+AP79+AP80+AP81+AP106+AP107+AP192+AP196+AP197+AP198+AP199+AP200+AP232+AP233+AP234+AP254+AP255+AP256+AP257+AP259+AP260+AP261+AP269+AP272+AP287+AP323+AP324+AP473+AP475+AP476+AP477+AP478+AP479+AP480+AP481+AP482+AP483+AP484+AP485+AP486+AP494+AP495+AP520+AP562+AP563+AP584+AP932+AP935+AP936+AP937+AP938+AP939+AP955+AP956+AP962+AP973+AP977+AP38</f>
        <v>1745</v>
      </c>
      <c r="E1024" s="45"/>
      <c r="F1024" s="45"/>
      <c r="G1024" s="27"/>
      <c r="H1024" s="27"/>
      <c r="I1024" s="30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K1024" s="27"/>
      <c r="AL1024" s="27"/>
      <c r="AM1024" s="27"/>
    </row>
    <row r="1025" spans="1:57" s="31" customFormat="1" ht="16.5" hidden="1" customHeight="1">
      <c r="A1025" s="459"/>
      <c r="B1025" s="459"/>
      <c r="C1025" s="155" t="s">
        <v>41</v>
      </c>
      <c r="D1025" s="159">
        <f>AQ35+AQ70+AQ72+AQ73+AQ75+AQ130+AQ193+AQ194+AQ195+AQ472+AQ561+AQ931+AQ933+AQ934</f>
        <v>868</v>
      </c>
      <c r="E1025" s="45"/>
      <c r="F1025" s="45"/>
      <c r="G1025" s="27"/>
      <c r="H1025" s="27"/>
      <c r="I1025" s="30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583" t="s">
        <v>1199</v>
      </c>
      <c r="AE1025" s="585">
        <v>43371</v>
      </c>
      <c r="AF1025" s="586" t="s">
        <v>1200</v>
      </c>
      <c r="AG1025" s="587" t="s">
        <v>328</v>
      </c>
      <c r="AH1025" s="583" t="s">
        <v>395</v>
      </c>
      <c r="AI1025" s="583" t="s">
        <v>328</v>
      </c>
      <c r="AK1025" s="27"/>
      <c r="AL1025" s="27"/>
      <c r="AM1025" s="27"/>
      <c r="AO1025" s="596"/>
    </row>
    <row r="1026" spans="1:57" s="31" customFormat="1" ht="16.5" hidden="1" customHeight="1">
      <c r="A1026" s="459"/>
      <c r="B1026" s="459"/>
      <c r="C1026" s="155" t="s">
        <v>668</v>
      </c>
      <c r="D1026" s="159">
        <f>AR161+AR957+AR959+AR960+AR961+AR976+AR992+AR993+AR994+AR972</f>
        <v>19</v>
      </c>
      <c r="E1026" s="45"/>
      <c r="F1026" s="45"/>
      <c r="G1026" s="27"/>
      <c r="H1026" s="27"/>
      <c r="I1026" s="30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583" t="s">
        <v>1201</v>
      </c>
      <c r="AE1026" s="585">
        <v>43371</v>
      </c>
      <c r="AF1026" s="586" t="s">
        <v>612</v>
      </c>
      <c r="AG1026" s="587" t="s">
        <v>328</v>
      </c>
      <c r="AH1026" s="583" t="s">
        <v>395</v>
      </c>
      <c r="AI1026" s="583" t="s">
        <v>328</v>
      </c>
      <c r="AK1026" s="27"/>
      <c r="AL1026" s="27"/>
      <c r="AM1026" s="27"/>
      <c r="AO1026" s="596"/>
    </row>
    <row r="1027" spans="1:57" s="31" customFormat="1" ht="13.5" hidden="1" customHeight="1">
      <c r="A1027" s="459"/>
      <c r="B1027" s="459"/>
      <c r="C1027" s="155" t="s">
        <v>396</v>
      </c>
      <c r="D1027" s="159">
        <f>AS958+AS963+AS964+AS965+AS966+AS967+AS968+AS969+AS970+AS978+AS979+AS980+AS981+AS982+AS983+AS984+AS985+AS986+AS987+AS988+AS989+AS990+AS991+AS971</f>
        <v>24</v>
      </c>
      <c r="E1027" s="45"/>
      <c r="F1027" s="45"/>
      <c r="G1027" s="27"/>
      <c r="H1027" s="27"/>
      <c r="I1027" s="30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K1027" s="27"/>
      <c r="AL1027" s="27"/>
      <c r="AM1027" s="27"/>
    </row>
    <row r="1028" spans="1:57" s="31" customFormat="1" ht="13.5" hidden="1" customHeight="1">
      <c r="A1028" s="459"/>
      <c r="B1028" s="459"/>
      <c r="C1028" s="155" t="s">
        <v>1059</v>
      </c>
      <c r="D1028" s="159">
        <f>AU31+AU286</f>
        <v>73</v>
      </c>
      <c r="E1028" s="45"/>
      <c r="F1028" s="45"/>
      <c r="G1028" s="27"/>
      <c r="H1028" s="27"/>
      <c r="I1028" s="30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K1028" s="27"/>
      <c r="AL1028" s="27"/>
      <c r="AM1028" s="27"/>
    </row>
    <row r="1029" spans="1:57" s="31" customFormat="1" ht="15.75" hidden="1">
      <c r="A1029" s="459"/>
      <c r="B1029" s="459"/>
      <c r="C1029" s="604" t="s">
        <v>1143</v>
      </c>
      <c r="D1029" s="160">
        <f>SUM(D1024:D1028)</f>
        <v>2729</v>
      </c>
      <c r="E1029" s="45"/>
      <c r="F1029" s="45"/>
      <c r="G1029" s="27"/>
      <c r="H1029" s="27"/>
      <c r="I1029" s="30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K1029" s="27"/>
      <c r="AL1029" s="27"/>
      <c r="AM1029" s="27"/>
    </row>
    <row r="1030" spans="1:57" s="31" customFormat="1" ht="11.25">
      <c r="A1030" s="459"/>
      <c r="B1030" s="459"/>
      <c r="D1030" s="45"/>
      <c r="E1030" s="45"/>
      <c r="F1030" s="45"/>
      <c r="G1030" s="27"/>
      <c r="H1030" s="27"/>
      <c r="I1030" s="30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K1030" s="27"/>
      <c r="AL1030" s="27"/>
      <c r="AM1030" s="27"/>
    </row>
    <row r="1031" spans="1:57" s="31" customFormat="1" ht="11.25">
      <c r="A1031" s="459"/>
      <c r="B1031" s="459"/>
      <c r="D1031" s="45"/>
      <c r="E1031" s="45"/>
      <c r="F1031" s="45"/>
      <c r="G1031" s="27"/>
      <c r="H1031" s="27"/>
      <c r="I1031" s="30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K1031" s="27"/>
      <c r="AL1031" s="27"/>
      <c r="AM1031" s="27"/>
    </row>
    <row r="1032" spans="1:57" s="31" customFormat="1" ht="15.75">
      <c r="A1032" s="459"/>
      <c r="B1032" s="459"/>
      <c r="C1032" s="156" t="s">
        <v>1347</v>
      </c>
      <c r="D1032" s="157"/>
      <c r="E1032" s="45"/>
      <c r="F1032" s="45"/>
      <c r="G1032" s="27"/>
      <c r="H1032" s="27"/>
      <c r="I1032" s="30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K1032" s="27"/>
      <c r="AL1032" s="27"/>
      <c r="AM1032" s="27"/>
      <c r="BA1032" s="595">
        <f>BA997-2143</f>
        <v>17</v>
      </c>
      <c r="BB1032" s="595">
        <f>BB997-3316</f>
        <v>83</v>
      </c>
      <c r="BC1032" s="595">
        <f>BC997-1256</f>
        <v>-119</v>
      </c>
      <c r="BE1032" s="595">
        <f>BE997+BF997-982</f>
        <v>0</v>
      </c>
    </row>
    <row r="1033" spans="1:57" s="31" customFormat="1">
      <c r="A1033" s="459"/>
      <c r="B1033" s="459"/>
      <c r="C1033" s="155" t="s">
        <v>532</v>
      </c>
      <c r="D1033" s="158">
        <f>BA997-BA272-BA277</f>
        <v>2155</v>
      </c>
      <c r="E1033" s="45"/>
      <c r="F1033" s="45"/>
      <c r="G1033" s="27"/>
      <c r="H1033" s="27"/>
      <c r="I1033" s="30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K1033" s="27"/>
      <c r="AL1033" s="27"/>
      <c r="AM1033" s="27"/>
    </row>
    <row r="1034" spans="1:57" s="31" customFormat="1">
      <c r="A1034" s="459"/>
      <c r="B1034" s="459"/>
      <c r="C1034" s="155" t="s">
        <v>41</v>
      </c>
      <c r="D1034" s="159">
        <f>BB997</f>
        <v>3399</v>
      </c>
      <c r="E1034" s="45"/>
      <c r="F1034" s="45"/>
      <c r="G1034" s="27"/>
      <c r="H1034" s="27"/>
      <c r="I1034" s="30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K1034" s="27"/>
      <c r="AL1034" s="27"/>
      <c r="AM1034" s="27"/>
    </row>
    <row r="1035" spans="1:57" s="31" customFormat="1">
      <c r="A1035" s="459"/>
      <c r="B1035" s="459"/>
      <c r="C1035" s="155" t="s">
        <v>668</v>
      </c>
      <c r="D1035" s="159">
        <f>BC997-BC181</f>
        <v>1136</v>
      </c>
      <c r="E1035" s="45"/>
      <c r="F1035" s="45"/>
      <c r="G1035" s="27"/>
      <c r="H1035" s="27"/>
      <c r="I1035" s="30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K1035" s="27"/>
      <c r="AL1035" s="27"/>
      <c r="AM1035" s="27"/>
    </row>
    <row r="1036" spans="1:57" s="31" customFormat="1">
      <c r="A1036" s="459"/>
      <c r="B1036" s="459"/>
      <c r="C1036" s="155" t="s">
        <v>396</v>
      </c>
      <c r="D1036" s="159">
        <f>BD997</f>
        <v>84</v>
      </c>
      <c r="E1036" s="45"/>
      <c r="F1036" s="45"/>
      <c r="G1036" s="27"/>
      <c r="H1036" s="27"/>
      <c r="I1036" s="30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K1036" s="27"/>
      <c r="AL1036" s="27"/>
      <c r="AM1036" s="27"/>
    </row>
    <row r="1037" spans="1:57" s="31" customFormat="1">
      <c r="A1037" s="459"/>
      <c r="B1037" s="459"/>
      <c r="C1037" s="155" t="s">
        <v>1059</v>
      </c>
      <c r="D1037" s="159">
        <f>BF997</f>
        <v>545</v>
      </c>
      <c r="E1037" s="45"/>
      <c r="F1037" s="45"/>
      <c r="G1037" s="27"/>
      <c r="H1037" s="27"/>
      <c r="I1037" s="30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K1037" s="27"/>
      <c r="AL1037" s="27"/>
      <c r="AM1037" s="27"/>
    </row>
    <row r="1038" spans="1:57" s="31" customFormat="1">
      <c r="A1038" s="459"/>
      <c r="B1038" s="459"/>
      <c r="C1038" s="155" t="s">
        <v>1010</v>
      </c>
      <c r="D1038" s="159">
        <f>BE997</f>
        <v>437</v>
      </c>
      <c r="E1038" s="45"/>
      <c r="F1038" s="45"/>
      <c r="G1038" s="27"/>
      <c r="H1038" s="27"/>
      <c r="I1038" s="30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K1038" s="27"/>
      <c r="AL1038" s="27"/>
      <c r="AM1038" s="27"/>
    </row>
    <row r="1039" spans="1:57" s="31" customFormat="1" ht="15.75">
      <c r="A1039" s="459"/>
      <c r="B1039" s="459"/>
      <c r="C1039" s="603" t="s">
        <v>1143</v>
      </c>
      <c r="D1039" s="160">
        <f>SUM(D1033:D1038)</f>
        <v>7756</v>
      </c>
      <c r="E1039" s="45"/>
      <c r="F1039" s="45"/>
      <c r="G1039" s="27"/>
      <c r="H1039" s="27"/>
      <c r="I1039" s="30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K1039" s="27"/>
      <c r="AL1039" s="27"/>
      <c r="AM1039" s="27"/>
    </row>
    <row r="1040" spans="1:57" s="31" customFormat="1" ht="11.25">
      <c r="A1040" s="459"/>
      <c r="B1040" s="459"/>
      <c r="D1040" s="45"/>
      <c r="E1040" s="45"/>
      <c r="F1040" s="45"/>
      <c r="G1040" s="27"/>
      <c r="H1040" s="27"/>
      <c r="I1040" s="30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K1040" s="27"/>
      <c r="AL1040" s="27"/>
      <c r="AM1040" s="27"/>
    </row>
    <row r="1041" spans="1:39" s="31" customFormat="1" ht="15.75">
      <c r="A1041" s="459"/>
      <c r="B1041" s="459"/>
      <c r="C1041" s="156" t="s">
        <v>1348</v>
      </c>
      <c r="D1041" s="157"/>
      <c r="E1041" s="45"/>
      <c r="F1041" s="45"/>
      <c r="G1041" s="27"/>
      <c r="H1041" s="27"/>
      <c r="I1041" s="30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K1041" s="27"/>
      <c r="AL1041" s="27"/>
      <c r="AM1041" s="27"/>
    </row>
    <row r="1042" spans="1:39" s="31" customFormat="1">
      <c r="A1042" s="459"/>
      <c r="B1042" s="459"/>
      <c r="C1042" s="155" t="s">
        <v>532</v>
      </c>
      <c r="D1042" s="158">
        <f>BA272+BA277</f>
        <v>5</v>
      </c>
      <c r="E1042" s="45"/>
      <c r="F1042" s="45"/>
      <c r="G1042" s="27"/>
      <c r="H1042" s="27"/>
      <c r="I1042" s="30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K1042" s="27"/>
      <c r="AL1042" s="27"/>
      <c r="AM1042" s="27"/>
    </row>
    <row r="1043" spans="1:39" s="31" customFormat="1">
      <c r="A1043" s="459"/>
      <c r="B1043" s="459"/>
      <c r="C1043" s="155" t="s">
        <v>41</v>
      </c>
      <c r="D1043" s="159"/>
      <c r="E1043" s="45"/>
      <c r="F1043" s="45"/>
      <c r="G1043" s="27"/>
      <c r="H1043" s="27"/>
      <c r="I1043" s="30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K1043" s="27"/>
      <c r="AL1043" s="27"/>
      <c r="AM1043" s="27"/>
    </row>
    <row r="1044" spans="1:39" s="31" customFormat="1">
      <c r="A1044" s="459"/>
      <c r="B1044" s="459"/>
      <c r="C1044" s="155" t="s">
        <v>668</v>
      </c>
      <c r="D1044" s="159"/>
      <c r="E1044" s="45"/>
      <c r="F1044" s="45"/>
      <c r="G1044" s="27"/>
      <c r="H1044" s="27"/>
      <c r="I1044" s="30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K1044" s="27"/>
      <c r="AL1044" s="27"/>
      <c r="AM1044" s="27"/>
    </row>
    <row r="1045" spans="1:39" s="31" customFormat="1">
      <c r="A1045" s="459"/>
      <c r="B1045" s="459"/>
      <c r="C1045" s="155" t="s">
        <v>396</v>
      </c>
      <c r="D1045" s="159"/>
      <c r="E1045" s="45"/>
      <c r="F1045" s="45"/>
      <c r="G1045" s="27"/>
      <c r="H1045" s="27"/>
      <c r="I1045" s="30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K1045" s="27"/>
      <c r="AL1045" s="27"/>
      <c r="AM1045" s="27"/>
    </row>
    <row r="1046" spans="1:39" s="31" customFormat="1">
      <c r="A1046" s="459"/>
      <c r="B1046" s="459"/>
      <c r="C1046" s="155" t="s">
        <v>1059</v>
      </c>
      <c r="D1046" s="159"/>
      <c r="E1046" s="45"/>
      <c r="F1046" s="45"/>
      <c r="G1046" s="27"/>
      <c r="H1046" s="27"/>
      <c r="I1046" s="30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K1046" s="27"/>
      <c r="AL1046" s="27"/>
      <c r="AM1046" s="27"/>
    </row>
    <row r="1047" spans="1:39" s="31" customFormat="1" ht="15.75">
      <c r="A1047" s="459"/>
      <c r="B1047" s="459"/>
      <c r="C1047" s="604" t="s">
        <v>1143</v>
      </c>
      <c r="D1047" s="160">
        <f>SUM(D1042:D1046)</f>
        <v>5</v>
      </c>
      <c r="E1047" s="45"/>
      <c r="F1047" s="45"/>
      <c r="G1047" s="27"/>
      <c r="H1047" s="27"/>
      <c r="I1047" s="30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</row>
    <row r="1048" spans="1:39" s="31" customFormat="1" ht="11.25">
      <c r="A1048" s="459"/>
      <c r="B1048" s="459"/>
      <c r="D1048" s="45"/>
      <c r="E1048" s="45"/>
      <c r="F1048" s="45"/>
      <c r="G1048" s="27"/>
      <c r="H1048" s="27"/>
      <c r="I1048" s="30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</row>
    <row r="1049" spans="1:39" s="31" customFormat="1" ht="11.25">
      <c r="A1049" s="459"/>
      <c r="B1049" s="459"/>
      <c r="D1049" s="45"/>
      <c r="E1049" s="45"/>
      <c r="F1049" s="45"/>
      <c r="G1049" s="27"/>
      <c r="H1049" s="27"/>
      <c r="I1049" s="30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</row>
    <row r="1050" spans="1:39" s="31" customFormat="1" ht="11.25">
      <c r="A1050" s="459"/>
      <c r="B1050" s="459"/>
      <c r="D1050" s="45"/>
      <c r="E1050" s="45"/>
      <c r="F1050" s="45"/>
      <c r="G1050" s="27"/>
      <c r="H1050" s="27"/>
      <c r="I1050" s="30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</row>
    <row r="1051" spans="1:39" s="31" customFormat="1" ht="11.25">
      <c r="A1051" s="459"/>
      <c r="B1051" s="459"/>
      <c r="D1051" s="45"/>
      <c r="E1051" s="45"/>
      <c r="F1051" s="45"/>
      <c r="G1051" s="27"/>
      <c r="H1051" s="27"/>
      <c r="I1051" s="30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</row>
    <row r="1052" spans="1:39" s="31" customFormat="1" ht="11.25">
      <c r="A1052" s="459"/>
      <c r="B1052" s="459"/>
      <c r="D1052" s="45"/>
      <c r="E1052" s="45"/>
      <c r="F1052" s="45"/>
      <c r="G1052" s="27"/>
      <c r="H1052" s="27"/>
      <c r="I1052" s="30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</row>
    <row r="1053" spans="1:39" s="31" customFormat="1" ht="11.25">
      <c r="A1053" s="459"/>
      <c r="B1053" s="459"/>
      <c r="D1053" s="45"/>
      <c r="E1053" s="45"/>
      <c r="F1053" s="45"/>
      <c r="G1053" s="27"/>
      <c r="H1053" s="27"/>
      <c r="I1053" s="30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</row>
    <row r="1054" spans="1:39" s="31" customFormat="1" ht="11.25">
      <c r="A1054" s="459"/>
      <c r="B1054" s="459"/>
      <c r="D1054" s="45"/>
      <c r="E1054" s="45"/>
      <c r="F1054" s="45"/>
      <c r="G1054" s="27"/>
      <c r="H1054" s="27"/>
      <c r="I1054" s="30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</row>
    <row r="1055" spans="1:39" s="31" customFormat="1" ht="11.25">
      <c r="A1055" s="459"/>
      <c r="B1055" s="459"/>
      <c r="D1055" s="45"/>
      <c r="E1055" s="45"/>
      <c r="F1055" s="45"/>
      <c r="G1055" s="27"/>
      <c r="H1055" s="27"/>
      <c r="I1055" s="30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</row>
    <row r="1056" spans="1:39" s="31" customFormat="1" ht="11.25">
      <c r="A1056" s="459"/>
      <c r="B1056" s="459"/>
      <c r="C1056" s="45"/>
      <c r="D1056" s="45"/>
      <c r="E1056" s="45"/>
      <c r="F1056" s="45"/>
      <c r="G1056" s="27"/>
      <c r="H1056" s="27"/>
      <c r="I1056" s="30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</row>
    <row r="1057" spans="1:39" s="31" customFormat="1" ht="11.25">
      <c r="A1057" s="459"/>
      <c r="B1057" s="459"/>
      <c r="C1057" s="45"/>
      <c r="D1057" s="45"/>
      <c r="E1057" s="45"/>
      <c r="F1057" s="45"/>
      <c r="G1057" s="27"/>
      <c r="H1057" s="27"/>
      <c r="I1057" s="30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</row>
    <row r="1058" spans="1:39" s="31" customFormat="1" ht="11.25">
      <c r="A1058" s="459"/>
      <c r="B1058" s="459"/>
      <c r="C1058" s="45"/>
      <c r="D1058" s="45"/>
      <c r="E1058" s="45"/>
      <c r="F1058" s="45"/>
      <c r="G1058" s="27"/>
      <c r="H1058" s="27"/>
      <c r="I1058" s="30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</row>
    <row r="1059" spans="1:39" s="31" customFormat="1" ht="11.25">
      <c r="A1059" s="459"/>
      <c r="B1059" s="459"/>
      <c r="C1059" s="45"/>
      <c r="D1059" s="45"/>
      <c r="E1059" s="45"/>
      <c r="F1059" s="45"/>
      <c r="G1059" s="27"/>
      <c r="H1059" s="27"/>
      <c r="I1059" s="30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</row>
    <row r="1060" spans="1:39" s="31" customFormat="1" ht="11.25">
      <c r="A1060" s="459"/>
      <c r="B1060" s="459"/>
      <c r="C1060" s="45"/>
      <c r="D1060" s="45"/>
      <c r="E1060" s="45"/>
      <c r="F1060" s="45"/>
      <c r="G1060" s="27"/>
      <c r="H1060" s="27"/>
      <c r="I1060" s="30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</row>
    <row r="1061" spans="1:39" s="31" customFormat="1" ht="11.25">
      <c r="A1061" s="459"/>
      <c r="B1061" s="459"/>
      <c r="C1061" s="45"/>
      <c r="D1061" s="45"/>
      <c r="E1061" s="45"/>
      <c r="F1061" s="45"/>
      <c r="G1061" s="27"/>
      <c r="H1061" s="27"/>
      <c r="I1061" s="30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</row>
    <row r="1062" spans="1:39" s="31" customFormat="1" ht="11.25">
      <c r="A1062" s="459"/>
      <c r="B1062" s="459"/>
      <c r="C1062" s="45"/>
      <c r="D1062" s="45"/>
      <c r="E1062" s="45"/>
      <c r="F1062" s="45"/>
      <c r="G1062" s="27"/>
      <c r="H1062" s="27"/>
      <c r="I1062" s="30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</row>
    <row r="1063" spans="1:39" s="31" customFormat="1" ht="11.25">
      <c r="A1063" s="459"/>
      <c r="B1063" s="459"/>
      <c r="C1063" s="45"/>
      <c r="D1063" s="45"/>
      <c r="E1063" s="45"/>
      <c r="F1063" s="45"/>
      <c r="G1063" s="27"/>
      <c r="H1063" s="27"/>
      <c r="I1063" s="30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</row>
    <row r="1064" spans="1:39" s="31" customFormat="1" ht="11.25">
      <c r="A1064" s="459"/>
      <c r="B1064" s="459"/>
      <c r="C1064" s="45"/>
      <c r="D1064" s="45"/>
      <c r="E1064" s="45"/>
      <c r="F1064" s="45"/>
      <c r="G1064" s="27"/>
      <c r="H1064" s="27"/>
      <c r="I1064" s="30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</row>
    <row r="1065" spans="1:39" s="31" customFormat="1" ht="11.25">
      <c r="A1065" s="459"/>
      <c r="B1065" s="459"/>
      <c r="C1065" s="45"/>
      <c r="D1065" s="45"/>
      <c r="E1065" s="45"/>
      <c r="F1065" s="45"/>
      <c r="G1065" s="27"/>
      <c r="H1065" s="27"/>
      <c r="I1065" s="30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</row>
    <row r="1066" spans="1:39" s="31" customFormat="1" ht="11.25">
      <c r="A1066" s="459"/>
      <c r="B1066" s="459"/>
      <c r="C1066" s="45"/>
      <c r="D1066" s="45"/>
      <c r="E1066" s="45"/>
      <c r="F1066" s="45"/>
      <c r="G1066" s="27"/>
      <c r="H1066" s="27"/>
      <c r="I1066" s="30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</row>
    <row r="1067" spans="1:39" s="31" customFormat="1" ht="11.25">
      <c r="A1067" s="459"/>
      <c r="B1067" s="459"/>
      <c r="C1067" s="45"/>
      <c r="D1067" s="45"/>
      <c r="E1067" s="45"/>
      <c r="F1067" s="45"/>
      <c r="G1067" s="27"/>
      <c r="H1067" s="27"/>
      <c r="I1067" s="30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</row>
    <row r="1068" spans="1:39" s="31" customFormat="1" ht="11.25">
      <c r="A1068" s="459"/>
      <c r="B1068" s="459"/>
      <c r="C1068" s="45"/>
      <c r="D1068" s="45"/>
      <c r="E1068" s="45"/>
      <c r="F1068" s="45"/>
      <c r="G1068" s="27"/>
      <c r="H1068" s="27"/>
      <c r="I1068" s="30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</row>
    <row r="1069" spans="1:39" s="31" customFormat="1" ht="11.25">
      <c r="A1069" s="459"/>
      <c r="B1069" s="459"/>
      <c r="C1069" s="45"/>
      <c r="D1069" s="45"/>
      <c r="E1069" s="45"/>
      <c r="F1069" s="45"/>
      <c r="G1069" s="27"/>
      <c r="H1069" s="27"/>
      <c r="I1069" s="30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</row>
    <row r="1070" spans="1:39" s="31" customFormat="1" ht="11.25">
      <c r="A1070" s="459"/>
      <c r="B1070" s="459"/>
      <c r="C1070" s="45"/>
      <c r="D1070" s="45"/>
      <c r="E1070" s="45"/>
      <c r="F1070" s="45"/>
      <c r="G1070" s="27"/>
      <c r="H1070" s="27"/>
      <c r="I1070" s="30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</row>
    <row r="1071" spans="1:39" s="31" customFormat="1" ht="11.25">
      <c r="A1071" s="459"/>
      <c r="B1071" s="459"/>
      <c r="C1071" s="45"/>
      <c r="D1071" s="45"/>
      <c r="E1071" s="45"/>
      <c r="F1071" s="45"/>
      <c r="G1071" s="27"/>
      <c r="H1071" s="27"/>
      <c r="I1071" s="30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</row>
    <row r="1072" spans="1:39" s="31" customFormat="1" ht="11.25">
      <c r="A1072" s="459"/>
      <c r="B1072" s="459"/>
      <c r="C1072" s="45"/>
      <c r="D1072" s="45"/>
      <c r="E1072" s="45"/>
      <c r="F1072" s="45"/>
      <c r="G1072" s="27"/>
      <c r="H1072" s="27"/>
      <c r="I1072" s="30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</row>
    <row r="1073" spans="1:39" s="31" customFormat="1" ht="11.25">
      <c r="A1073" s="459"/>
      <c r="B1073" s="459"/>
      <c r="C1073" s="45"/>
      <c r="D1073" s="45"/>
      <c r="E1073" s="45"/>
      <c r="F1073" s="45"/>
      <c r="G1073" s="27"/>
      <c r="H1073" s="27"/>
      <c r="I1073" s="30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</row>
    <row r="1074" spans="1:39" s="31" customFormat="1" ht="11.25">
      <c r="A1074" s="459"/>
      <c r="B1074" s="459"/>
      <c r="C1074" s="45"/>
      <c r="D1074" s="45"/>
      <c r="E1074" s="45"/>
      <c r="F1074" s="45"/>
      <c r="G1074" s="27"/>
      <c r="H1074" s="27"/>
      <c r="I1074" s="30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</row>
    <row r="1075" spans="1:39" s="31" customFormat="1" ht="11.25">
      <c r="A1075" s="459"/>
      <c r="B1075" s="459"/>
      <c r="C1075" s="45"/>
      <c r="D1075" s="45"/>
      <c r="E1075" s="45"/>
      <c r="F1075" s="45"/>
      <c r="G1075" s="27"/>
      <c r="H1075" s="27"/>
      <c r="I1075" s="30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</row>
    <row r="1076" spans="1:39" s="31" customFormat="1" ht="11.25">
      <c r="A1076" s="459"/>
      <c r="B1076" s="459"/>
      <c r="C1076" s="45"/>
      <c r="D1076" s="45"/>
      <c r="E1076" s="45"/>
      <c r="F1076" s="45"/>
      <c r="G1076" s="27"/>
      <c r="H1076" s="27"/>
      <c r="I1076" s="30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</row>
    <row r="1077" spans="1:39" s="31" customFormat="1" ht="11.25">
      <c r="A1077" s="459"/>
      <c r="B1077" s="459"/>
      <c r="C1077" s="45"/>
      <c r="D1077" s="45"/>
      <c r="E1077" s="45"/>
      <c r="F1077" s="45"/>
      <c r="G1077" s="27"/>
      <c r="H1077" s="27"/>
      <c r="I1077" s="30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</row>
    <row r="1078" spans="1:39" s="31" customFormat="1" ht="11.25">
      <c r="A1078" s="459"/>
      <c r="B1078" s="459"/>
      <c r="C1078" s="45"/>
      <c r="D1078" s="45"/>
      <c r="E1078" s="45"/>
      <c r="F1078" s="45"/>
      <c r="G1078" s="27"/>
      <c r="H1078" s="27"/>
      <c r="I1078" s="30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</row>
    <row r="1079" spans="1:39" s="31" customFormat="1" ht="11.25">
      <c r="A1079" s="459"/>
      <c r="B1079" s="459"/>
      <c r="C1079" s="45"/>
      <c r="D1079" s="45"/>
      <c r="E1079" s="45"/>
      <c r="F1079" s="45"/>
      <c r="G1079" s="27"/>
      <c r="H1079" s="27"/>
      <c r="I1079" s="30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</row>
    <row r="1080" spans="1:39" s="31" customFormat="1" ht="11.25">
      <c r="A1080" s="459"/>
      <c r="B1080" s="459"/>
      <c r="C1080" s="45"/>
      <c r="D1080" s="45"/>
      <c r="E1080" s="45"/>
      <c r="F1080" s="45"/>
      <c r="G1080" s="27"/>
      <c r="H1080" s="27"/>
      <c r="I1080" s="30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</row>
    <row r="1081" spans="1:39" s="31" customFormat="1" ht="11.25">
      <c r="A1081" s="459"/>
      <c r="B1081" s="459"/>
      <c r="C1081" s="45"/>
      <c r="D1081" s="45"/>
      <c r="E1081" s="45"/>
      <c r="F1081" s="45"/>
      <c r="G1081" s="27"/>
      <c r="H1081" s="27"/>
      <c r="I1081" s="30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</row>
    <row r="1082" spans="1:39" s="31" customFormat="1" ht="11.25">
      <c r="A1082" s="459"/>
      <c r="B1082" s="459"/>
      <c r="C1082" s="45"/>
      <c r="D1082" s="45"/>
      <c r="E1082" s="45"/>
      <c r="F1082" s="45"/>
      <c r="G1082" s="27"/>
      <c r="H1082" s="27"/>
      <c r="I1082" s="30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</row>
    <row r="1083" spans="1:39" s="31" customFormat="1" ht="11.25">
      <c r="A1083" s="459"/>
      <c r="B1083" s="459"/>
      <c r="C1083" s="45"/>
      <c r="D1083" s="45"/>
      <c r="E1083" s="45"/>
      <c r="F1083" s="45"/>
      <c r="G1083" s="27"/>
      <c r="H1083" s="27"/>
      <c r="I1083" s="30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</row>
    <row r="1084" spans="1:39" s="31" customFormat="1" ht="11.25">
      <c r="A1084" s="459"/>
      <c r="B1084" s="459"/>
      <c r="C1084" s="45"/>
      <c r="D1084" s="45"/>
      <c r="E1084" s="45"/>
      <c r="F1084" s="45"/>
      <c r="G1084" s="27"/>
      <c r="H1084" s="27"/>
      <c r="I1084" s="30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</row>
    <row r="1085" spans="1:39" s="31" customFormat="1" ht="11.25">
      <c r="A1085" s="459"/>
      <c r="B1085" s="459"/>
      <c r="C1085" s="45"/>
      <c r="D1085" s="45"/>
      <c r="E1085" s="45"/>
      <c r="F1085" s="45"/>
      <c r="G1085" s="27"/>
      <c r="H1085" s="27"/>
      <c r="I1085" s="30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</row>
    <row r="1086" spans="1:39" s="31" customFormat="1" ht="11.25">
      <c r="A1086" s="459"/>
      <c r="B1086" s="459"/>
      <c r="C1086" s="45"/>
      <c r="D1086" s="45"/>
      <c r="E1086" s="45"/>
      <c r="F1086" s="45"/>
      <c r="G1086" s="27"/>
      <c r="H1086" s="27"/>
      <c r="I1086" s="30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</row>
    <row r="1087" spans="1:39" s="31" customFormat="1" ht="11.25">
      <c r="A1087" s="459"/>
      <c r="B1087" s="459"/>
      <c r="C1087" s="45"/>
      <c r="D1087" s="45"/>
      <c r="E1087" s="45"/>
      <c r="F1087" s="45"/>
      <c r="G1087" s="27"/>
      <c r="H1087" s="27"/>
      <c r="I1087" s="30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</row>
    <row r="1088" spans="1:39" s="31" customFormat="1" ht="11.25">
      <c r="A1088" s="459"/>
      <c r="B1088" s="459"/>
      <c r="C1088" s="45"/>
      <c r="D1088" s="45"/>
      <c r="E1088" s="45"/>
      <c r="F1088" s="45"/>
      <c r="G1088" s="27"/>
      <c r="H1088" s="27"/>
      <c r="I1088" s="30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</row>
    <row r="1089" spans="1:39" s="31" customFormat="1" ht="11.25">
      <c r="A1089" s="459"/>
      <c r="B1089" s="459"/>
      <c r="C1089" s="45"/>
      <c r="D1089" s="45"/>
      <c r="E1089" s="45"/>
      <c r="F1089" s="45"/>
      <c r="G1089" s="27"/>
      <c r="H1089" s="27"/>
      <c r="I1089" s="30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</row>
    <row r="1090" spans="1:39" s="31" customFormat="1" ht="11.25">
      <c r="A1090" s="459"/>
      <c r="B1090" s="459"/>
      <c r="C1090" s="45"/>
      <c r="D1090" s="45"/>
      <c r="E1090" s="45"/>
      <c r="F1090" s="45"/>
      <c r="G1090" s="27"/>
      <c r="H1090" s="27"/>
      <c r="I1090" s="30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</row>
    <row r="1091" spans="1:39" s="31" customFormat="1" ht="11.25">
      <c r="A1091" s="459"/>
      <c r="B1091" s="459"/>
      <c r="C1091" s="45"/>
      <c r="D1091" s="45"/>
      <c r="E1091" s="45"/>
      <c r="F1091" s="45"/>
      <c r="G1091" s="27"/>
      <c r="H1091" s="27"/>
      <c r="I1091" s="30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</row>
    <row r="1092" spans="1:39" s="31" customFormat="1" ht="11.25">
      <c r="A1092" s="459"/>
      <c r="B1092" s="459"/>
      <c r="C1092" s="45"/>
      <c r="D1092" s="45"/>
      <c r="E1092" s="45"/>
      <c r="F1092" s="45"/>
      <c r="G1092" s="27"/>
      <c r="H1092" s="27"/>
      <c r="I1092" s="30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</row>
    <row r="1093" spans="1:39" s="31" customFormat="1" ht="11.25">
      <c r="A1093" s="459"/>
      <c r="B1093" s="459"/>
      <c r="C1093" s="45"/>
      <c r="D1093" s="45"/>
      <c r="E1093" s="45"/>
      <c r="F1093" s="45"/>
      <c r="G1093" s="27"/>
      <c r="H1093" s="27"/>
      <c r="I1093" s="30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</row>
    <row r="1094" spans="1:39" s="31" customFormat="1" ht="11.25">
      <c r="A1094" s="459"/>
      <c r="B1094" s="459"/>
      <c r="C1094" s="45"/>
      <c r="D1094" s="45"/>
      <c r="E1094" s="45"/>
      <c r="F1094" s="45"/>
      <c r="G1094" s="27"/>
      <c r="H1094" s="27"/>
      <c r="I1094" s="30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</row>
    <row r="1095" spans="1:39" s="31" customFormat="1" ht="11.25">
      <c r="A1095" s="459"/>
      <c r="B1095" s="459"/>
      <c r="C1095" s="45"/>
      <c r="D1095" s="45"/>
      <c r="E1095" s="45"/>
      <c r="F1095" s="45"/>
      <c r="G1095" s="27"/>
      <c r="H1095" s="27"/>
      <c r="I1095" s="30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</row>
    <row r="1096" spans="1:39" s="31" customFormat="1" ht="11.25">
      <c r="A1096" s="459"/>
      <c r="B1096" s="459"/>
      <c r="C1096" s="45"/>
      <c r="D1096" s="45"/>
      <c r="E1096" s="45"/>
      <c r="F1096" s="45"/>
      <c r="G1096" s="27"/>
      <c r="H1096" s="27"/>
      <c r="I1096" s="30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</row>
    <row r="1097" spans="1:39" s="31" customFormat="1" ht="11.25">
      <c r="A1097" s="459"/>
      <c r="B1097" s="459"/>
      <c r="C1097" s="45"/>
      <c r="D1097" s="45"/>
      <c r="E1097" s="45"/>
      <c r="F1097" s="45"/>
      <c r="G1097" s="27"/>
      <c r="H1097" s="27"/>
      <c r="I1097" s="30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</row>
    <row r="1098" spans="1:39" s="31" customFormat="1" ht="11.25">
      <c r="A1098" s="459"/>
      <c r="B1098" s="459"/>
      <c r="C1098" s="45"/>
      <c r="D1098" s="45"/>
      <c r="E1098" s="45"/>
      <c r="F1098" s="45"/>
      <c r="G1098" s="27"/>
      <c r="H1098" s="27"/>
      <c r="I1098" s="30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</row>
    <row r="1099" spans="1:39" s="31" customFormat="1" ht="11.25">
      <c r="A1099" s="459"/>
      <c r="B1099" s="459"/>
      <c r="C1099" s="45"/>
      <c r="D1099" s="45"/>
      <c r="E1099" s="45"/>
      <c r="F1099" s="45"/>
      <c r="G1099" s="27"/>
      <c r="H1099" s="27"/>
      <c r="I1099" s="30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</row>
    <row r="1100" spans="1:39" s="31" customFormat="1" ht="11.25">
      <c r="A1100" s="459"/>
      <c r="B1100" s="459"/>
      <c r="C1100" s="45"/>
      <c r="D1100" s="45"/>
      <c r="E1100" s="45"/>
      <c r="F1100" s="45"/>
      <c r="G1100" s="27"/>
      <c r="H1100" s="27"/>
      <c r="I1100" s="30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</row>
    <row r="1101" spans="1:39" s="31" customFormat="1" ht="11.25">
      <c r="A1101" s="459"/>
      <c r="B1101" s="459"/>
      <c r="C1101" s="45"/>
      <c r="D1101" s="45"/>
      <c r="E1101" s="45"/>
      <c r="F1101" s="45"/>
      <c r="G1101" s="27"/>
      <c r="H1101" s="27"/>
      <c r="I1101" s="30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</row>
    <row r="1102" spans="1:39" s="31" customFormat="1" ht="11.25">
      <c r="A1102" s="459"/>
      <c r="B1102" s="459"/>
      <c r="C1102" s="45"/>
      <c r="D1102" s="45"/>
      <c r="E1102" s="45"/>
      <c r="F1102" s="45"/>
      <c r="G1102" s="27"/>
      <c r="H1102" s="27"/>
      <c r="I1102" s="30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</row>
    <row r="1103" spans="1:39" s="31" customFormat="1" ht="11.25">
      <c r="A1103" s="459"/>
      <c r="B1103" s="459"/>
      <c r="C1103" s="45"/>
      <c r="D1103" s="45"/>
      <c r="E1103" s="45"/>
      <c r="F1103" s="45"/>
      <c r="G1103" s="27"/>
      <c r="H1103" s="27"/>
      <c r="I1103" s="30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</row>
    <row r="1104" spans="1:39" s="31" customFormat="1" ht="11.25">
      <c r="A1104" s="459"/>
      <c r="B1104" s="459"/>
      <c r="C1104" s="45"/>
      <c r="D1104" s="45"/>
      <c r="E1104" s="45"/>
      <c r="F1104" s="45"/>
      <c r="G1104" s="27"/>
      <c r="H1104" s="27"/>
      <c r="I1104" s="30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</row>
    <row r="1105" spans="1:39" s="31" customFormat="1" ht="11.25">
      <c r="A1105" s="459"/>
      <c r="B1105" s="459"/>
      <c r="C1105" s="45"/>
      <c r="D1105" s="45"/>
      <c r="E1105" s="45"/>
      <c r="F1105" s="45"/>
      <c r="G1105" s="27"/>
      <c r="H1105" s="27"/>
      <c r="I1105" s="30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</row>
    <row r="1106" spans="1:39" s="31" customFormat="1" ht="11.25">
      <c r="A1106" s="459"/>
      <c r="B1106" s="459"/>
      <c r="C1106" s="45"/>
      <c r="D1106" s="45"/>
      <c r="E1106" s="45"/>
      <c r="F1106" s="45"/>
      <c r="G1106" s="27"/>
      <c r="H1106" s="27"/>
      <c r="I1106" s="30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</row>
    <row r="1107" spans="1:39" s="31" customFormat="1" ht="11.25">
      <c r="A1107" s="459"/>
      <c r="B1107" s="459"/>
      <c r="C1107" s="45"/>
      <c r="D1107" s="45"/>
      <c r="E1107" s="45"/>
      <c r="F1107" s="45"/>
      <c r="G1107" s="27"/>
      <c r="H1107" s="27"/>
      <c r="I1107" s="30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</row>
    <row r="1108" spans="1:39" s="31" customFormat="1" ht="11.25">
      <c r="A1108" s="459"/>
      <c r="B1108" s="459"/>
      <c r="C1108" s="45"/>
      <c r="D1108" s="45"/>
      <c r="E1108" s="45"/>
      <c r="F1108" s="45"/>
      <c r="G1108" s="27"/>
      <c r="H1108" s="27"/>
      <c r="I1108" s="30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</row>
    <row r="1109" spans="1:39" s="31" customFormat="1" ht="11.25">
      <c r="A1109" s="459"/>
      <c r="B1109" s="459"/>
      <c r="C1109" s="45"/>
      <c r="D1109" s="45"/>
      <c r="E1109" s="45"/>
      <c r="F1109" s="45"/>
      <c r="G1109" s="27"/>
      <c r="H1109" s="27"/>
      <c r="I1109" s="30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</row>
    <row r="1110" spans="1:39" s="31" customFormat="1" ht="11.25">
      <c r="A1110" s="459"/>
      <c r="B1110" s="459"/>
      <c r="C1110" s="45"/>
      <c r="D1110" s="45"/>
      <c r="E1110" s="45"/>
      <c r="F1110" s="45"/>
      <c r="G1110" s="27"/>
      <c r="H1110" s="27"/>
      <c r="I1110" s="30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</row>
    <row r="1111" spans="1:39" s="31" customFormat="1" ht="11.25">
      <c r="A1111" s="459"/>
      <c r="B1111" s="459"/>
      <c r="C1111" s="45"/>
      <c r="D1111" s="45"/>
      <c r="E1111" s="45"/>
      <c r="F1111" s="45"/>
      <c r="G1111" s="27"/>
      <c r="H1111" s="27"/>
      <c r="I1111" s="30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</row>
    <row r="1112" spans="1:39" s="31" customFormat="1" ht="11.25">
      <c r="A1112" s="459"/>
      <c r="B1112" s="459"/>
      <c r="C1112" s="45"/>
      <c r="D1112" s="45"/>
      <c r="E1112" s="45"/>
      <c r="F1112" s="45"/>
      <c r="G1112" s="27"/>
      <c r="H1112" s="27"/>
      <c r="I1112" s="30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</row>
    <row r="1113" spans="1:39" s="31" customFormat="1" ht="11.25">
      <c r="A1113" s="459"/>
      <c r="B1113" s="459"/>
      <c r="C1113" s="45"/>
      <c r="D1113" s="45"/>
      <c r="E1113" s="45"/>
      <c r="F1113" s="45"/>
      <c r="G1113" s="27"/>
      <c r="H1113" s="27"/>
      <c r="I1113" s="30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</row>
    <row r="1114" spans="1:39" s="31" customFormat="1" ht="11.25">
      <c r="A1114" s="459"/>
      <c r="B1114" s="459"/>
      <c r="C1114" s="45"/>
      <c r="D1114" s="45"/>
      <c r="E1114" s="45"/>
      <c r="F1114" s="45"/>
      <c r="G1114" s="27"/>
      <c r="H1114" s="27"/>
      <c r="I1114" s="30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</row>
    <row r="1115" spans="1:39" s="31" customFormat="1" ht="11.25">
      <c r="A1115" s="459"/>
      <c r="B1115" s="459"/>
      <c r="C1115" s="45"/>
      <c r="D1115" s="45"/>
      <c r="E1115" s="45"/>
      <c r="F1115" s="45"/>
      <c r="G1115" s="27"/>
      <c r="H1115" s="27"/>
      <c r="I1115" s="30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</row>
    <row r="1116" spans="1:39" s="31" customFormat="1" ht="11.25">
      <c r="A1116" s="459"/>
      <c r="B1116" s="459"/>
      <c r="C1116" s="45"/>
      <c r="D1116" s="45"/>
      <c r="E1116" s="45"/>
      <c r="F1116" s="45"/>
      <c r="G1116" s="27"/>
      <c r="H1116" s="27"/>
      <c r="I1116" s="30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</row>
    <row r="1117" spans="1:39" s="31" customFormat="1" ht="11.25">
      <c r="A1117" s="459"/>
      <c r="B1117" s="459"/>
      <c r="C1117" s="45"/>
      <c r="D1117" s="45"/>
      <c r="E1117" s="45"/>
      <c r="F1117" s="45"/>
      <c r="G1117" s="27"/>
      <c r="H1117" s="27"/>
      <c r="I1117" s="30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</row>
    <row r="1118" spans="1:39" s="31" customFormat="1" ht="11.25">
      <c r="A1118" s="459"/>
      <c r="B1118" s="459"/>
      <c r="C1118" s="45"/>
      <c r="D1118" s="45"/>
      <c r="E1118" s="45"/>
      <c r="F1118" s="45"/>
      <c r="G1118" s="27"/>
      <c r="H1118" s="27"/>
      <c r="I1118" s="30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</row>
    <row r="1119" spans="1:39" s="31" customFormat="1" ht="11.25">
      <c r="A1119" s="459"/>
      <c r="B1119" s="459"/>
      <c r="C1119" s="45"/>
      <c r="D1119" s="45"/>
      <c r="E1119" s="45"/>
      <c r="F1119" s="45"/>
      <c r="G1119" s="27"/>
      <c r="H1119" s="27"/>
      <c r="I1119" s="30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</row>
    <row r="1120" spans="1:39" s="31" customFormat="1" ht="11.25">
      <c r="A1120" s="459"/>
      <c r="B1120" s="459"/>
      <c r="C1120" s="45"/>
      <c r="D1120" s="45"/>
      <c r="E1120" s="45"/>
      <c r="F1120" s="45"/>
      <c r="G1120" s="27"/>
      <c r="H1120" s="27"/>
      <c r="I1120" s="30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</row>
    <row r="1121" spans="1:39" s="31" customFormat="1" ht="11.25">
      <c r="A1121" s="459"/>
      <c r="B1121" s="459"/>
      <c r="C1121" s="45"/>
      <c r="D1121" s="45"/>
      <c r="E1121" s="45"/>
      <c r="F1121" s="45"/>
      <c r="G1121" s="27"/>
      <c r="H1121" s="27"/>
      <c r="I1121" s="30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</row>
    <row r="1122" spans="1:39" s="31" customFormat="1" ht="11.25">
      <c r="A1122" s="459"/>
      <c r="B1122" s="459"/>
      <c r="C1122" s="45"/>
      <c r="D1122" s="45"/>
      <c r="E1122" s="45"/>
      <c r="F1122" s="45"/>
      <c r="G1122" s="27"/>
      <c r="H1122" s="27"/>
      <c r="I1122" s="30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</row>
    <row r="1123" spans="1:39" s="31" customFormat="1" ht="11.25">
      <c r="A1123" s="459"/>
      <c r="B1123" s="459"/>
      <c r="C1123" s="45"/>
      <c r="D1123" s="45"/>
      <c r="E1123" s="45"/>
      <c r="F1123" s="45"/>
      <c r="G1123" s="27"/>
      <c r="H1123" s="27"/>
      <c r="I1123" s="30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</row>
    <row r="1124" spans="1:39" s="31" customFormat="1" ht="11.25">
      <c r="A1124" s="459"/>
      <c r="B1124" s="459"/>
      <c r="C1124" s="45"/>
      <c r="D1124" s="45"/>
      <c r="E1124" s="45"/>
      <c r="F1124" s="45"/>
      <c r="G1124" s="27"/>
      <c r="H1124" s="27"/>
      <c r="I1124" s="30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</row>
    <row r="1125" spans="1:39" s="31" customFormat="1" ht="11.25">
      <c r="A1125" s="459"/>
      <c r="B1125" s="459"/>
      <c r="C1125" s="45"/>
      <c r="D1125" s="45"/>
      <c r="E1125" s="45"/>
      <c r="F1125" s="45"/>
      <c r="G1125" s="27"/>
      <c r="H1125" s="27"/>
      <c r="I1125" s="30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</row>
    <row r="1126" spans="1:39" s="31" customFormat="1" ht="11.25">
      <c r="A1126" s="459"/>
      <c r="B1126" s="459"/>
      <c r="C1126" s="45"/>
      <c r="D1126" s="45"/>
      <c r="E1126" s="45"/>
      <c r="F1126" s="45"/>
      <c r="G1126" s="27"/>
      <c r="H1126" s="27"/>
      <c r="I1126" s="30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</row>
    <row r="1127" spans="1:39" s="31" customFormat="1" ht="11.25">
      <c r="A1127" s="459"/>
      <c r="B1127" s="459"/>
      <c r="C1127" s="45"/>
      <c r="D1127" s="45"/>
      <c r="E1127" s="45"/>
      <c r="F1127" s="45"/>
      <c r="G1127" s="27"/>
      <c r="H1127" s="27"/>
      <c r="I1127" s="30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</row>
    <row r="1128" spans="1:39" s="31" customFormat="1" ht="11.25">
      <c r="A1128" s="459"/>
      <c r="B1128" s="459"/>
      <c r="C1128" s="45"/>
      <c r="D1128" s="45"/>
      <c r="E1128" s="45"/>
      <c r="F1128" s="45"/>
      <c r="G1128" s="27"/>
      <c r="H1128" s="27"/>
      <c r="I1128" s="30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</row>
    <row r="1129" spans="1:39" s="31" customFormat="1" ht="11.25">
      <c r="A1129" s="459"/>
      <c r="B1129" s="459"/>
      <c r="C1129" s="45"/>
      <c r="D1129" s="45"/>
      <c r="E1129" s="45"/>
      <c r="F1129" s="45"/>
      <c r="G1129" s="27"/>
      <c r="H1129" s="27"/>
      <c r="I1129" s="30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</row>
    <row r="1130" spans="1:39" s="31" customFormat="1" ht="11.25">
      <c r="A1130" s="459"/>
      <c r="B1130" s="459"/>
      <c r="C1130" s="45"/>
      <c r="D1130" s="45"/>
      <c r="E1130" s="45"/>
      <c r="F1130" s="45"/>
      <c r="G1130" s="27"/>
      <c r="H1130" s="27"/>
      <c r="I1130" s="30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</row>
    <row r="1131" spans="1:39" s="31" customFormat="1" ht="11.25">
      <c r="A1131" s="459"/>
      <c r="B1131" s="459"/>
      <c r="C1131" s="45"/>
      <c r="D1131" s="45"/>
      <c r="E1131" s="45"/>
      <c r="F1131" s="45"/>
      <c r="G1131" s="27"/>
      <c r="H1131" s="27"/>
      <c r="I1131" s="30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</row>
    <row r="1132" spans="1:39" s="31" customFormat="1" ht="11.25">
      <c r="A1132" s="459"/>
      <c r="B1132" s="459"/>
      <c r="C1132" s="45"/>
      <c r="D1132" s="45"/>
      <c r="E1132" s="45"/>
      <c r="F1132" s="45"/>
      <c r="G1132" s="27"/>
      <c r="H1132" s="27"/>
      <c r="I1132" s="30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</row>
    <row r="1133" spans="1:39" s="31" customFormat="1" ht="11.25">
      <c r="A1133" s="459"/>
      <c r="B1133" s="459"/>
      <c r="C1133" s="45"/>
      <c r="D1133" s="45"/>
      <c r="E1133" s="45"/>
      <c r="F1133" s="45"/>
      <c r="G1133" s="27"/>
      <c r="H1133" s="27"/>
      <c r="I1133" s="30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</row>
    <row r="1134" spans="1:39" s="31" customFormat="1" ht="11.25">
      <c r="A1134" s="459"/>
      <c r="B1134" s="459"/>
      <c r="C1134" s="45"/>
      <c r="D1134" s="45"/>
      <c r="E1134" s="45"/>
      <c r="F1134" s="45"/>
      <c r="G1134" s="27"/>
      <c r="H1134" s="27"/>
      <c r="I1134" s="30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</row>
    <row r="1135" spans="1:39" s="31" customFormat="1" ht="11.25">
      <c r="A1135" s="459"/>
      <c r="B1135" s="459"/>
      <c r="C1135" s="45"/>
      <c r="D1135" s="45"/>
      <c r="E1135" s="45"/>
      <c r="F1135" s="45"/>
      <c r="G1135" s="27"/>
      <c r="H1135" s="27"/>
      <c r="I1135" s="30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</row>
    <row r="1136" spans="1:39" s="31" customFormat="1" ht="11.25">
      <c r="A1136" s="459"/>
      <c r="B1136" s="459"/>
      <c r="C1136" s="45"/>
      <c r="D1136" s="45"/>
      <c r="E1136" s="45"/>
      <c r="F1136" s="45"/>
      <c r="G1136" s="27"/>
      <c r="H1136" s="27"/>
      <c r="I1136" s="30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</row>
    <row r="1137" spans="1:39" s="31" customFormat="1" ht="11.25">
      <c r="A1137" s="459"/>
      <c r="B1137" s="459"/>
      <c r="C1137" s="45"/>
      <c r="D1137" s="45"/>
      <c r="E1137" s="45"/>
      <c r="F1137" s="45"/>
      <c r="G1137" s="27"/>
      <c r="H1137" s="27"/>
      <c r="I1137" s="30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</row>
    <row r="1138" spans="1:39" s="31" customFormat="1" ht="11.25">
      <c r="A1138" s="459"/>
      <c r="B1138" s="459"/>
      <c r="C1138" s="45"/>
      <c r="D1138" s="45"/>
      <c r="E1138" s="45"/>
      <c r="F1138" s="45"/>
      <c r="G1138" s="27"/>
      <c r="H1138" s="27"/>
      <c r="I1138" s="30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</row>
    <row r="1139" spans="1:39" s="31" customFormat="1" ht="11.25">
      <c r="A1139" s="459"/>
      <c r="B1139" s="459"/>
      <c r="C1139" s="45"/>
      <c r="D1139" s="45"/>
      <c r="E1139" s="45"/>
      <c r="F1139" s="45"/>
      <c r="G1139" s="27"/>
      <c r="H1139" s="27"/>
      <c r="I1139" s="30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</row>
    <row r="1140" spans="1:39" s="31" customFormat="1" ht="11.25">
      <c r="A1140" s="459"/>
      <c r="B1140" s="459"/>
      <c r="C1140" s="45"/>
      <c r="D1140" s="45"/>
      <c r="E1140" s="45"/>
      <c r="F1140" s="45"/>
      <c r="G1140" s="27"/>
      <c r="H1140" s="27"/>
      <c r="I1140" s="30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</row>
    <row r="1141" spans="1:39" s="31" customFormat="1" ht="11.25">
      <c r="A1141" s="459"/>
      <c r="B1141" s="459"/>
      <c r="C1141" s="45"/>
      <c r="D1141" s="45"/>
      <c r="E1141" s="45"/>
      <c r="F1141" s="45"/>
      <c r="G1141" s="27"/>
      <c r="H1141" s="27"/>
      <c r="I1141" s="30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</row>
    <row r="1142" spans="1:39" s="31" customFormat="1" ht="11.25">
      <c r="A1142" s="459"/>
      <c r="B1142" s="459"/>
      <c r="C1142" s="45"/>
      <c r="D1142" s="45"/>
      <c r="E1142" s="45"/>
      <c r="F1142" s="45"/>
      <c r="G1142" s="27"/>
      <c r="H1142" s="27"/>
      <c r="I1142" s="30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</row>
    <row r="1143" spans="1:39" s="31" customFormat="1" ht="11.25">
      <c r="A1143" s="459"/>
      <c r="B1143" s="459"/>
      <c r="C1143" s="45"/>
      <c r="D1143" s="45"/>
      <c r="E1143" s="45"/>
      <c r="F1143" s="45"/>
      <c r="G1143" s="27"/>
      <c r="H1143" s="27"/>
      <c r="I1143" s="30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</row>
    <row r="1144" spans="1:39" s="31" customFormat="1" ht="11.25">
      <c r="A1144" s="459"/>
      <c r="B1144" s="459"/>
      <c r="C1144" s="45"/>
      <c r="D1144" s="45"/>
      <c r="E1144" s="45"/>
      <c r="F1144" s="45"/>
      <c r="G1144" s="27"/>
      <c r="H1144" s="27"/>
      <c r="I1144" s="30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</row>
    <row r="1145" spans="1:39" s="31" customFormat="1" ht="11.25">
      <c r="A1145" s="459"/>
      <c r="B1145" s="459"/>
      <c r="C1145" s="45"/>
      <c r="D1145" s="45"/>
      <c r="E1145" s="45"/>
      <c r="F1145" s="45"/>
      <c r="G1145" s="27"/>
      <c r="H1145" s="27"/>
      <c r="I1145" s="30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</row>
    <row r="1146" spans="1:39" s="31" customFormat="1" ht="11.25">
      <c r="A1146" s="459"/>
      <c r="B1146" s="459"/>
      <c r="C1146" s="45"/>
      <c r="D1146" s="45"/>
      <c r="E1146" s="45"/>
      <c r="F1146" s="45"/>
      <c r="G1146" s="27"/>
      <c r="H1146" s="27"/>
      <c r="I1146" s="30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</row>
    <row r="1147" spans="1:39" s="31" customFormat="1" ht="11.25">
      <c r="A1147" s="459"/>
      <c r="B1147" s="459"/>
      <c r="C1147" s="45"/>
      <c r="D1147" s="45"/>
      <c r="E1147" s="45"/>
      <c r="F1147" s="45"/>
      <c r="G1147" s="27"/>
      <c r="H1147" s="27"/>
      <c r="I1147" s="30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</row>
    <row r="1148" spans="1:39" s="31" customFormat="1" ht="11.25">
      <c r="A1148" s="459"/>
      <c r="B1148" s="459"/>
      <c r="C1148" s="45"/>
      <c r="D1148" s="45"/>
      <c r="E1148" s="45"/>
      <c r="F1148" s="45"/>
      <c r="G1148" s="27"/>
      <c r="H1148" s="27"/>
      <c r="I1148" s="30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</row>
    <row r="1149" spans="1:39" s="31" customFormat="1" ht="11.25">
      <c r="A1149" s="459"/>
      <c r="B1149" s="459"/>
      <c r="C1149" s="45"/>
      <c r="D1149" s="45"/>
      <c r="E1149" s="45"/>
      <c r="F1149" s="45"/>
      <c r="G1149" s="27"/>
      <c r="H1149" s="27"/>
      <c r="I1149" s="30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</row>
    <row r="1150" spans="1:39" s="31" customFormat="1" ht="11.25">
      <c r="A1150" s="459"/>
      <c r="B1150" s="459"/>
      <c r="C1150" s="45"/>
      <c r="D1150" s="45"/>
      <c r="E1150" s="45"/>
      <c r="F1150" s="45"/>
      <c r="G1150" s="27"/>
      <c r="H1150" s="27"/>
      <c r="I1150" s="30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</row>
    <row r="1151" spans="1:39" s="31" customFormat="1" ht="11.25">
      <c r="A1151" s="459"/>
      <c r="B1151" s="459"/>
      <c r="C1151" s="45"/>
      <c r="D1151" s="45"/>
      <c r="E1151" s="45"/>
      <c r="F1151" s="45"/>
      <c r="G1151" s="27"/>
      <c r="H1151" s="27"/>
      <c r="I1151" s="30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</row>
    <row r="1152" spans="1:39" s="31" customFormat="1" ht="11.25">
      <c r="A1152" s="459"/>
      <c r="B1152" s="459"/>
      <c r="C1152" s="45"/>
      <c r="D1152" s="45"/>
      <c r="E1152" s="45"/>
      <c r="F1152" s="45"/>
      <c r="G1152" s="27"/>
      <c r="H1152" s="27"/>
      <c r="I1152" s="30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</row>
    <row r="1153" spans="1:39" s="31" customFormat="1" ht="11.25">
      <c r="A1153" s="459"/>
      <c r="B1153" s="459"/>
      <c r="C1153" s="45"/>
      <c r="D1153" s="45"/>
      <c r="E1153" s="45"/>
      <c r="F1153" s="45"/>
      <c r="G1153" s="27"/>
      <c r="H1153" s="27"/>
      <c r="I1153" s="30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</row>
    <row r="1154" spans="1:39" s="31" customFormat="1" ht="11.25">
      <c r="A1154" s="459"/>
      <c r="B1154" s="459"/>
      <c r="C1154" s="45"/>
      <c r="D1154" s="45"/>
      <c r="E1154" s="45"/>
      <c r="F1154" s="45"/>
      <c r="G1154" s="27"/>
      <c r="H1154" s="27"/>
      <c r="I1154" s="30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</row>
    <row r="1155" spans="1:39" s="31" customFormat="1" ht="11.25">
      <c r="A1155" s="459"/>
      <c r="B1155" s="459"/>
      <c r="C1155" s="45"/>
      <c r="D1155" s="45"/>
      <c r="E1155" s="45"/>
      <c r="F1155" s="45"/>
      <c r="G1155" s="27"/>
      <c r="H1155" s="27"/>
      <c r="I1155" s="30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</row>
    <row r="1156" spans="1:39" s="31" customFormat="1" ht="11.25">
      <c r="A1156" s="459"/>
      <c r="B1156" s="459"/>
      <c r="C1156" s="45"/>
      <c r="D1156" s="45"/>
      <c r="E1156" s="45"/>
      <c r="F1156" s="45"/>
      <c r="G1156" s="27"/>
      <c r="H1156" s="27"/>
      <c r="I1156" s="30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</row>
    <row r="1157" spans="1:39" s="31" customFormat="1" ht="11.25">
      <c r="A1157" s="459"/>
      <c r="B1157" s="459"/>
      <c r="C1157" s="45"/>
      <c r="D1157" s="45"/>
      <c r="E1157" s="45"/>
      <c r="F1157" s="45"/>
      <c r="G1157" s="27"/>
      <c r="H1157" s="27"/>
      <c r="I1157" s="30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</row>
    <row r="1158" spans="1:39" s="31" customFormat="1" ht="11.25">
      <c r="A1158" s="459"/>
      <c r="B1158" s="459"/>
      <c r="C1158" s="45"/>
      <c r="D1158" s="45"/>
      <c r="E1158" s="45"/>
      <c r="F1158" s="45"/>
      <c r="G1158" s="27"/>
      <c r="H1158" s="27"/>
      <c r="I1158" s="30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</row>
    <row r="1159" spans="1:39" s="31" customFormat="1" ht="11.25">
      <c r="A1159" s="459"/>
      <c r="B1159" s="459"/>
      <c r="C1159" s="45"/>
      <c r="D1159" s="45"/>
      <c r="E1159" s="45"/>
      <c r="F1159" s="45"/>
      <c r="G1159" s="27"/>
      <c r="H1159" s="27"/>
      <c r="I1159" s="30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</row>
    <row r="1160" spans="1:39" s="31" customFormat="1" ht="11.25">
      <c r="A1160" s="459"/>
      <c r="B1160" s="459"/>
      <c r="C1160" s="45"/>
      <c r="D1160" s="45"/>
      <c r="E1160" s="45"/>
      <c r="F1160" s="45"/>
      <c r="G1160" s="27"/>
      <c r="H1160" s="27"/>
      <c r="I1160" s="30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</row>
    <row r="1161" spans="1:39" s="31" customFormat="1" ht="11.25">
      <c r="A1161" s="459"/>
      <c r="B1161" s="459"/>
      <c r="C1161" s="45"/>
      <c r="D1161" s="45"/>
      <c r="E1161" s="45"/>
      <c r="F1161" s="45"/>
      <c r="G1161" s="27"/>
      <c r="H1161" s="27"/>
      <c r="I1161" s="30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</row>
    <row r="1162" spans="1:39" s="31" customFormat="1" ht="11.25">
      <c r="A1162" s="459"/>
      <c r="B1162" s="459"/>
      <c r="C1162" s="45"/>
      <c r="D1162" s="45"/>
      <c r="E1162" s="45"/>
      <c r="F1162" s="45"/>
      <c r="G1162" s="27"/>
      <c r="H1162" s="27"/>
      <c r="I1162" s="30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</row>
    <row r="1163" spans="1:39" s="31" customFormat="1" ht="11.25">
      <c r="A1163" s="459"/>
      <c r="B1163" s="459"/>
      <c r="C1163" s="45"/>
      <c r="D1163" s="45"/>
      <c r="E1163" s="45"/>
      <c r="F1163" s="45"/>
      <c r="G1163" s="27"/>
      <c r="H1163" s="27"/>
      <c r="I1163" s="30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</row>
    <row r="1164" spans="1:39" s="31" customFormat="1" ht="11.25">
      <c r="A1164" s="459"/>
      <c r="B1164" s="459"/>
      <c r="C1164" s="45"/>
      <c r="D1164" s="45"/>
      <c r="E1164" s="45"/>
      <c r="F1164" s="45"/>
      <c r="G1164" s="27"/>
      <c r="H1164" s="27"/>
      <c r="I1164" s="30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</row>
    <row r="1165" spans="1:39" s="31" customFormat="1" ht="11.25">
      <c r="A1165" s="459"/>
      <c r="B1165" s="459"/>
      <c r="C1165" s="45"/>
      <c r="D1165" s="45"/>
      <c r="E1165" s="45"/>
      <c r="F1165" s="45"/>
      <c r="G1165" s="27"/>
      <c r="H1165" s="27"/>
      <c r="I1165" s="30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</row>
    <row r="1166" spans="1:39" s="31" customFormat="1" ht="11.25">
      <c r="A1166" s="459"/>
      <c r="B1166" s="459"/>
      <c r="C1166" s="45"/>
      <c r="D1166" s="45"/>
      <c r="E1166" s="45"/>
      <c r="F1166" s="45"/>
      <c r="G1166" s="27"/>
      <c r="H1166" s="27"/>
      <c r="I1166" s="30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</row>
    <row r="1167" spans="1:39" s="31" customFormat="1" ht="11.25">
      <c r="A1167" s="459"/>
      <c r="B1167" s="459"/>
      <c r="C1167" s="45"/>
      <c r="D1167" s="45"/>
      <c r="E1167" s="45"/>
      <c r="F1167" s="45"/>
      <c r="G1167" s="27"/>
      <c r="H1167" s="27"/>
      <c r="I1167" s="30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</row>
    <row r="1168" spans="1:39" s="31" customFormat="1" ht="11.25">
      <c r="A1168" s="459"/>
      <c r="B1168" s="459"/>
      <c r="C1168" s="45"/>
      <c r="D1168" s="45"/>
      <c r="E1168" s="45"/>
      <c r="F1168" s="45"/>
      <c r="G1168" s="27"/>
      <c r="H1168" s="27"/>
      <c r="I1168" s="30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</row>
    <row r="1169" spans="1:39" s="31" customFormat="1" ht="11.25">
      <c r="A1169" s="459"/>
      <c r="B1169" s="459"/>
      <c r="C1169" s="45"/>
      <c r="D1169" s="45"/>
      <c r="E1169" s="45"/>
      <c r="F1169" s="45"/>
      <c r="G1169" s="27"/>
      <c r="H1169" s="27"/>
      <c r="I1169" s="30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</row>
    <row r="1170" spans="1:39" s="31" customFormat="1" ht="11.25">
      <c r="A1170" s="459"/>
      <c r="B1170" s="459"/>
      <c r="C1170" s="45"/>
      <c r="D1170" s="45"/>
      <c r="E1170" s="45"/>
      <c r="F1170" s="45"/>
      <c r="G1170" s="27"/>
      <c r="H1170" s="27"/>
      <c r="I1170" s="30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</row>
    <row r="1171" spans="1:39" s="31" customFormat="1" ht="11.25">
      <c r="A1171" s="459"/>
      <c r="B1171" s="459"/>
      <c r="C1171" s="45"/>
      <c r="D1171" s="45"/>
      <c r="E1171" s="45"/>
      <c r="F1171" s="45"/>
      <c r="G1171" s="27"/>
      <c r="H1171" s="27"/>
      <c r="I1171" s="30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</row>
    <row r="1172" spans="1:39" s="31" customFormat="1" ht="11.25">
      <c r="A1172" s="459"/>
      <c r="B1172" s="459"/>
      <c r="C1172" s="45"/>
      <c r="D1172" s="45"/>
      <c r="E1172" s="45"/>
      <c r="F1172" s="45"/>
      <c r="G1172" s="27"/>
      <c r="H1172" s="27"/>
      <c r="I1172" s="30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</row>
    <row r="1173" spans="1:39" s="31" customFormat="1" ht="11.25">
      <c r="A1173" s="459"/>
      <c r="B1173" s="459"/>
      <c r="C1173" s="45"/>
      <c r="D1173" s="45"/>
      <c r="E1173" s="45"/>
      <c r="F1173" s="45"/>
      <c r="G1173" s="27"/>
      <c r="H1173" s="27"/>
      <c r="I1173" s="30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</row>
    <row r="1174" spans="1:39" s="31" customFormat="1" ht="11.25">
      <c r="A1174" s="459"/>
      <c r="B1174" s="459"/>
      <c r="C1174" s="45"/>
      <c r="D1174" s="45"/>
      <c r="E1174" s="45"/>
      <c r="F1174" s="45"/>
      <c r="G1174" s="27"/>
      <c r="H1174" s="27"/>
      <c r="I1174" s="30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</row>
    <row r="1175" spans="1:39" s="31" customFormat="1" ht="11.25">
      <c r="A1175" s="459"/>
      <c r="B1175" s="459"/>
      <c r="C1175" s="45"/>
      <c r="D1175" s="45"/>
      <c r="E1175" s="45"/>
      <c r="F1175" s="45"/>
      <c r="G1175" s="27"/>
      <c r="H1175" s="27"/>
      <c r="I1175" s="30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</row>
    <row r="1176" spans="1:39" s="31" customFormat="1" ht="11.25">
      <c r="A1176" s="459"/>
      <c r="B1176" s="459"/>
      <c r="C1176" s="45"/>
      <c r="D1176" s="45"/>
      <c r="E1176" s="45"/>
      <c r="F1176" s="45"/>
      <c r="G1176" s="27"/>
      <c r="H1176" s="27"/>
      <c r="I1176" s="30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</row>
    <row r="1177" spans="1:39" s="31" customFormat="1" ht="11.25">
      <c r="A1177" s="459"/>
      <c r="B1177" s="459"/>
      <c r="C1177" s="45"/>
      <c r="D1177" s="45"/>
      <c r="E1177" s="45"/>
      <c r="F1177" s="45"/>
      <c r="G1177" s="27"/>
      <c r="H1177" s="27"/>
      <c r="I1177" s="30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</row>
    <row r="1178" spans="1:39" s="31" customFormat="1" ht="11.25">
      <c r="A1178" s="459"/>
      <c r="B1178" s="459"/>
      <c r="C1178" s="45"/>
      <c r="D1178" s="45"/>
      <c r="E1178" s="45"/>
      <c r="F1178" s="45"/>
      <c r="G1178" s="27"/>
      <c r="H1178" s="27"/>
      <c r="I1178" s="30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</row>
    <row r="1179" spans="1:39" s="31" customFormat="1" ht="11.25">
      <c r="A1179" s="459"/>
      <c r="B1179" s="459"/>
      <c r="C1179" s="45"/>
      <c r="D1179" s="45"/>
      <c r="E1179" s="45"/>
      <c r="F1179" s="45"/>
      <c r="G1179" s="27"/>
      <c r="H1179" s="27"/>
      <c r="I1179" s="30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</row>
    <row r="1180" spans="1:39" s="31" customFormat="1" ht="11.25">
      <c r="A1180" s="459"/>
      <c r="B1180" s="459"/>
      <c r="C1180" s="45"/>
      <c r="D1180" s="45"/>
      <c r="E1180" s="45"/>
      <c r="F1180" s="45"/>
      <c r="G1180" s="27"/>
      <c r="H1180" s="27"/>
      <c r="I1180" s="30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</row>
    <row r="1181" spans="1:39" s="31" customFormat="1" ht="11.25">
      <c r="A1181" s="459"/>
      <c r="B1181" s="459"/>
      <c r="C1181" s="45"/>
      <c r="D1181" s="45"/>
      <c r="E1181" s="45"/>
      <c r="F1181" s="45"/>
      <c r="G1181" s="27"/>
      <c r="H1181" s="27"/>
      <c r="I1181" s="30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</row>
    <row r="1182" spans="1:39" s="31" customFormat="1" ht="11.25">
      <c r="A1182" s="459"/>
      <c r="B1182" s="459"/>
      <c r="C1182" s="45"/>
      <c r="D1182" s="45"/>
      <c r="E1182" s="45"/>
      <c r="F1182" s="45"/>
      <c r="G1182" s="27"/>
      <c r="H1182" s="27"/>
      <c r="I1182" s="30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</row>
    <row r="1183" spans="1:39" s="31" customFormat="1" ht="11.25">
      <c r="A1183" s="459"/>
      <c r="B1183" s="459"/>
      <c r="C1183" s="45"/>
      <c r="D1183" s="45"/>
      <c r="E1183" s="45"/>
      <c r="F1183" s="45"/>
      <c r="G1183" s="27"/>
      <c r="H1183" s="27"/>
      <c r="I1183" s="30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</row>
    <row r="1184" spans="1:39" s="31" customFormat="1" ht="11.25">
      <c r="A1184" s="459"/>
      <c r="B1184" s="459"/>
      <c r="C1184" s="45"/>
      <c r="D1184" s="45"/>
      <c r="E1184" s="45"/>
      <c r="F1184" s="45"/>
      <c r="G1184" s="27"/>
      <c r="H1184" s="27"/>
      <c r="I1184" s="30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</row>
    <row r="1185" spans="1:39" s="31" customFormat="1" ht="11.25">
      <c r="A1185" s="459"/>
      <c r="B1185" s="459"/>
      <c r="C1185" s="45"/>
      <c r="D1185" s="45"/>
      <c r="E1185" s="45"/>
      <c r="F1185" s="45"/>
      <c r="G1185" s="27"/>
      <c r="H1185" s="27"/>
      <c r="I1185" s="30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</row>
    <row r="1186" spans="1:39" s="31" customFormat="1" ht="11.25">
      <c r="A1186" s="459"/>
      <c r="B1186" s="459"/>
      <c r="C1186" s="45"/>
      <c r="D1186" s="45"/>
      <c r="E1186" s="45"/>
      <c r="F1186" s="45"/>
      <c r="G1186" s="27"/>
      <c r="H1186" s="27"/>
      <c r="I1186" s="30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</row>
    <row r="1187" spans="1:39" s="31" customFormat="1" ht="11.25">
      <c r="A1187" s="459"/>
      <c r="B1187" s="459"/>
      <c r="C1187" s="45"/>
      <c r="D1187" s="45"/>
      <c r="E1187" s="45"/>
      <c r="F1187" s="45"/>
      <c r="G1187" s="27"/>
      <c r="H1187" s="27"/>
      <c r="I1187" s="30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</row>
    <row r="1188" spans="1:39" s="31" customFormat="1" ht="11.25">
      <c r="A1188" s="459"/>
      <c r="B1188" s="459"/>
      <c r="C1188" s="45"/>
      <c r="D1188" s="45"/>
      <c r="E1188" s="45"/>
      <c r="F1188" s="45"/>
      <c r="G1188" s="27"/>
      <c r="H1188" s="27"/>
      <c r="I1188" s="30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</row>
    <row r="1189" spans="1:39" s="31" customFormat="1" ht="11.25">
      <c r="A1189" s="459"/>
      <c r="B1189" s="459"/>
      <c r="C1189" s="45"/>
      <c r="D1189" s="45"/>
      <c r="E1189" s="45"/>
      <c r="F1189" s="45"/>
      <c r="G1189" s="27"/>
      <c r="H1189" s="27"/>
      <c r="I1189" s="30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</row>
    <row r="1190" spans="1:39" s="31" customFormat="1" ht="11.25">
      <c r="A1190" s="459"/>
      <c r="B1190" s="459"/>
      <c r="C1190" s="45"/>
      <c r="D1190" s="45"/>
      <c r="E1190" s="45"/>
      <c r="F1190" s="45"/>
      <c r="G1190" s="27"/>
      <c r="H1190" s="27"/>
      <c r="I1190" s="30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</row>
    <row r="1191" spans="1:39" s="31" customFormat="1" ht="11.25">
      <c r="A1191" s="459"/>
      <c r="B1191" s="459"/>
      <c r="C1191" s="45"/>
      <c r="D1191" s="45"/>
      <c r="E1191" s="45"/>
      <c r="F1191" s="45"/>
      <c r="G1191" s="27"/>
      <c r="H1191" s="27"/>
      <c r="I1191" s="30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</row>
    <row r="1192" spans="1:39" s="31" customFormat="1" ht="11.25">
      <c r="A1192" s="459"/>
      <c r="B1192" s="459"/>
      <c r="C1192" s="45"/>
      <c r="D1192" s="45"/>
      <c r="E1192" s="45"/>
      <c r="F1192" s="45"/>
      <c r="G1192" s="27"/>
      <c r="H1192" s="27"/>
      <c r="I1192" s="30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</row>
    <row r="1193" spans="1:39" s="31" customFormat="1" ht="11.25">
      <c r="A1193" s="459"/>
      <c r="B1193" s="459"/>
      <c r="C1193" s="45"/>
      <c r="D1193" s="45"/>
      <c r="E1193" s="45"/>
      <c r="F1193" s="45"/>
      <c r="G1193" s="27"/>
      <c r="H1193" s="27"/>
      <c r="I1193" s="30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</row>
    <row r="1194" spans="1:39" s="31" customFormat="1" ht="11.25">
      <c r="A1194" s="459"/>
      <c r="B1194" s="459"/>
      <c r="C1194" s="45"/>
      <c r="D1194" s="45"/>
      <c r="E1194" s="45"/>
      <c r="F1194" s="45"/>
      <c r="G1194" s="27"/>
      <c r="H1194" s="27"/>
      <c r="I1194" s="30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</row>
    <row r="1195" spans="1:39" s="31" customFormat="1" ht="11.25">
      <c r="A1195" s="459"/>
      <c r="B1195" s="459"/>
      <c r="C1195" s="45"/>
      <c r="D1195" s="45"/>
      <c r="E1195" s="45"/>
      <c r="F1195" s="45"/>
      <c r="G1195" s="27"/>
      <c r="H1195" s="27"/>
      <c r="I1195" s="30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</row>
    <row r="1196" spans="1:39" s="31" customFormat="1" ht="11.25">
      <c r="A1196" s="459"/>
      <c r="B1196" s="459"/>
      <c r="C1196" s="45"/>
      <c r="D1196" s="45"/>
      <c r="E1196" s="45"/>
      <c r="F1196" s="45"/>
      <c r="G1196" s="27"/>
      <c r="H1196" s="27"/>
      <c r="I1196" s="30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</row>
    <row r="1197" spans="1:39" s="31" customFormat="1" ht="11.25">
      <c r="A1197" s="459"/>
      <c r="B1197" s="459"/>
      <c r="C1197" s="45"/>
      <c r="D1197" s="45"/>
      <c r="E1197" s="45"/>
      <c r="F1197" s="45"/>
      <c r="G1197" s="27"/>
      <c r="H1197" s="27"/>
      <c r="I1197" s="30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</row>
    <row r="1198" spans="1:39" s="31" customFormat="1" ht="11.25">
      <c r="A1198" s="459"/>
      <c r="B1198" s="459"/>
      <c r="C1198" s="45"/>
      <c r="D1198" s="45"/>
      <c r="E1198" s="45"/>
      <c r="F1198" s="45"/>
      <c r="G1198" s="27"/>
      <c r="H1198" s="27"/>
      <c r="I1198" s="30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</row>
    <row r="1199" spans="1:39" s="31" customFormat="1" ht="11.25">
      <c r="A1199" s="459"/>
      <c r="B1199" s="459"/>
      <c r="C1199" s="45"/>
      <c r="D1199" s="45"/>
      <c r="E1199" s="45"/>
      <c r="F1199" s="45"/>
      <c r="G1199" s="27"/>
      <c r="H1199" s="27"/>
      <c r="I1199" s="30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</row>
    <row r="1200" spans="1:39" s="31" customFormat="1" ht="11.25">
      <c r="A1200" s="459"/>
      <c r="B1200" s="459"/>
      <c r="C1200" s="45"/>
      <c r="D1200" s="45"/>
      <c r="E1200" s="45"/>
      <c r="F1200" s="45"/>
      <c r="G1200" s="27"/>
      <c r="H1200" s="27"/>
      <c r="I1200" s="30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</row>
    <row r="1201" spans="1:39" s="31" customFormat="1" ht="11.25">
      <c r="A1201" s="459"/>
      <c r="B1201" s="459"/>
      <c r="C1201" s="45"/>
      <c r="D1201" s="45"/>
      <c r="E1201" s="45"/>
      <c r="F1201" s="45"/>
      <c r="G1201" s="27"/>
      <c r="H1201" s="27"/>
      <c r="I1201" s="30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</row>
    <row r="1202" spans="1:39" s="31" customFormat="1" ht="11.25">
      <c r="A1202" s="459"/>
      <c r="B1202" s="459"/>
      <c r="C1202" s="45"/>
      <c r="D1202" s="45"/>
      <c r="E1202" s="45"/>
      <c r="F1202" s="45"/>
      <c r="G1202" s="27"/>
      <c r="H1202" s="27"/>
      <c r="I1202" s="30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</row>
    <row r="1203" spans="1:39" s="31" customFormat="1" ht="11.25">
      <c r="A1203" s="459"/>
      <c r="B1203" s="459"/>
      <c r="C1203" s="45"/>
      <c r="D1203" s="45"/>
      <c r="E1203" s="45"/>
      <c r="F1203" s="45"/>
      <c r="G1203" s="27"/>
      <c r="H1203" s="27"/>
      <c r="I1203" s="30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</row>
    <row r="1204" spans="1:39" s="31" customFormat="1" ht="11.25">
      <c r="A1204" s="459"/>
      <c r="B1204" s="459"/>
      <c r="C1204" s="45"/>
      <c r="D1204" s="45"/>
      <c r="E1204" s="45"/>
      <c r="F1204" s="45"/>
      <c r="G1204" s="27"/>
      <c r="H1204" s="27"/>
      <c r="I1204" s="30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</row>
    <row r="1205" spans="1:39" s="31" customFormat="1" ht="11.25">
      <c r="A1205" s="459"/>
      <c r="B1205" s="459"/>
      <c r="C1205" s="45"/>
      <c r="D1205" s="45"/>
      <c r="E1205" s="45"/>
      <c r="F1205" s="45"/>
      <c r="G1205" s="27"/>
      <c r="H1205" s="27"/>
      <c r="I1205" s="30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</row>
    <row r="1206" spans="1:39" s="31" customFormat="1" ht="11.25">
      <c r="A1206" s="459"/>
      <c r="B1206" s="459"/>
      <c r="C1206" s="45"/>
      <c r="D1206" s="45"/>
      <c r="E1206" s="45"/>
      <c r="F1206" s="45"/>
      <c r="G1206" s="27"/>
      <c r="H1206" s="27"/>
      <c r="I1206" s="30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</row>
    <row r="1207" spans="1:39" s="31" customFormat="1" ht="11.25">
      <c r="A1207" s="459"/>
      <c r="B1207" s="459"/>
      <c r="C1207" s="45"/>
      <c r="D1207" s="45"/>
      <c r="E1207" s="45"/>
      <c r="F1207" s="45"/>
      <c r="G1207" s="27"/>
      <c r="H1207" s="27"/>
      <c r="I1207" s="30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</row>
    <row r="1208" spans="1:39" s="31" customFormat="1" ht="11.25">
      <c r="A1208" s="459"/>
      <c r="B1208" s="459"/>
      <c r="C1208" s="45"/>
      <c r="D1208" s="45"/>
      <c r="E1208" s="45"/>
      <c r="F1208" s="45"/>
      <c r="G1208" s="27"/>
      <c r="H1208" s="27"/>
      <c r="I1208" s="30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</row>
    <row r="1209" spans="1:39" s="31" customFormat="1" ht="11.25">
      <c r="A1209" s="459"/>
      <c r="B1209" s="459"/>
      <c r="C1209" s="45"/>
      <c r="D1209" s="45"/>
      <c r="E1209" s="45"/>
      <c r="F1209" s="45"/>
      <c r="G1209" s="27"/>
      <c r="H1209" s="27"/>
      <c r="I1209" s="30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</row>
    <row r="1210" spans="1:39" s="31" customFormat="1" ht="11.25">
      <c r="A1210" s="459"/>
      <c r="B1210" s="459"/>
      <c r="C1210" s="45"/>
      <c r="D1210" s="45"/>
      <c r="E1210" s="45"/>
      <c r="F1210" s="45"/>
      <c r="G1210" s="27"/>
      <c r="H1210" s="27"/>
      <c r="I1210" s="30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</row>
    <row r="1211" spans="1:39" s="31" customFormat="1" ht="11.25">
      <c r="A1211" s="459"/>
      <c r="B1211" s="459"/>
      <c r="C1211" s="45"/>
      <c r="D1211" s="45"/>
      <c r="E1211" s="45"/>
      <c r="F1211" s="45"/>
      <c r="G1211" s="27"/>
      <c r="H1211" s="27"/>
      <c r="I1211" s="30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</row>
    <row r="1212" spans="1:39" s="31" customFormat="1">
      <c r="A1212" s="459"/>
      <c r="B1212" s="459"/>
      <c r="C1212" s="46"/>
      <c r="D1212" s="48"/>
      <c r="E1212" s="48"/>
      <c r="F1212" s="48"/>
      <c r="G1212" s="32"/>
      <c r="H1212" s="32"/>
      <c r="I1212" s="33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</row>
    <row r="1213" spans="1:39" s="31" customFormat="1">
      <c r="A1213" s="459"/>
      <c r="B1213" s="459"/>
      <c r="C1213" s="46"/>
      <c r="D1213" s="48"/>
      <c r="E1213" s="48"/>
      <c r="F1213" s="48"/>
      <c r="G1213" s="32"/>
      <c r="H1213" s="32"/>
      <c r="I1213" s="33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</row>
    <row r="1214" spans="1:39" s="31" customFormat="1">
      <c r="A1214" s="459"/>
      <c r="B1214" s="459"/>
      <c r="C1214" s="46"/>
      <c r="D1214" s="48"/>
      <c r="E1214" s="48"/>
      <c r="F1214" s="48"/>
      <c r="G1214" s="32"/>
      <c r="H1214" s="32"/>
      <c r="I1214" s="33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</row>
    <row r="1215" spans="1:39" s="31" customFormat="1">
      <c r="A1215" s="459"/>
      <c r="B1215" s="459"/>
      <c r="C1215" s="46"/>
      <c r="D1215" s="48"/>
      <c r="E1215" s="48"/>
      <c r="F1215" s="48"/>
      <c r="G1215" s="32"/>
      <c r="H1215" s="32"/>
      <c r="I1215" s="33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</row>
    <row r="1216" spans="1:39" s="31" customFormat="1">
      <c r="A1216" s="459"/>
      <c r="B1216" s="459"/>
      <c r="C1216" s="46"/>
      <c r="D1216" s="48"/>
      <c r="E1216" s="48"/>
      <c r="F1216" s="48"/>
      <c r="G1216" s="32"/>
      <c r="H1216" s="32"/>
      <c r="I1216" s="33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</row>
    <row r="1217" spans="1:39" s="31" customFormat="1">
      <c r="A1217" s="459"/>
      <c r="B1217" s="459"/>
      <c r="C1217" s="46"/>
      <c r="D1217" s="48"/>
      <c r="E1217" s="48"/>
      <c r="F1217" s="48"/>
      <c r="G1217" s="32"/>
      <c r="H1217" s="32"/>
      <c r="I1217" s="33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</row>
    <row r="1218" spans="1:39" s="31" customFormat="1">
      <c r="A1218" s="459"/>
      <c r="B1218" s="459"/>
      <c r="C1218" s="46"/>
      <c r="D1218" s="48"/>
      <c r="E1218" s="48"/>
      <c r="F1218" s="48"/>
      <c r="G1218" s="32"/>
      <c r="H1218" s="32"/>
      <c r="I1218" s="33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</row>
    <row r="1219" spans="1:39" s="31" customFormat="1">
      <c r="A1219" s="459"/>
      <c r="B1219" s="459"/>
      <c r="C1219" s="46"/>
      <c r="D1219" s="48"/>
      <c r="E1219" s="48"/>
      <c r="F1219" s="48"/>
      <c r="G1219" s="32"/>
      <c r="H1219" s="32"/>
      <c r="I1219" s="33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</row>
    <row r="1220" spans="1:39" s="31" customFormat="1">
      <c r="A1220" s="459"/>
      <c r="B1220" s="459"/>
      <c r="C1220" s="46"/>
      <c r="D1220" s="48"/>
      <c r="E1220" s="48"/>
      <c r="F1220" s="48"/>
      <c r="G1220" s="32"/>
      <c r="H1220" s="32"/>
      <c r="I1220" s="33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</row>
    <row r="1221" spans="1:39" s="31" customFormat="1">
      <c r="A1221" s="459"/>
      <c r="B1221" s="459"/>
      <c r="C1221" s="46"/>
      <c r="D1221" s="48"/>
      <c r="E1221" s="48"/>
      <c r="F1221" s="48"/>
      <c r="G1221" s="32"/>
      <c r="H1221" s="32"/>
      <c r="I1221" s="33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</row>
    <row r="1222" spans="1:39" s="31" customFormat="1">
      <c r="A1222" s="459"/>
      <c r="B1222" s="459"/>
      <c r="C1222" s="46"/>
      <c r="D1222" s="48"/>
      <c r="E1222" s="48"/>
      <c r="F1222" s="48"/>
      <c r="G1222" s="32"/>
      <c r="H1222" s="32"/>
      <c r="I1222" s="33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</row>
    <row r="1223" spans="1:39" s="31" customFormat="1">
      <c r="A1223" s="459"/>
      <c r="B1223" s="459"/>
      <c r="C1223" s="46"/>
      <c r="D1223" s="48"/>
      <c r="E1223" s="48"/>
      <c r="F1223" s="48"/>
      <c r="G1223" s="32"/>
      <c r="H1223" s="32"/>
      <c r="I1223" s="33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</row>
    <row r="1224" spans="1:39" s="31" customFormat="1">
      <c r="A1224" s="459"/>
      <c r="B1224" s="459"/>
      <c r="C1224" s="46"/>
      <c r="D1224" s="48"/>
      <c r="E1224" s="48"/>
      <c r="F1224" s="48"/>
      <c r="G1224" s="32"/>
      <c r="H1224" s="32"/>
      <c r="I1224" s="33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</row>
    <row r="1225" spans="1:39" s="31" customFormat="1">
      <c r="A1225" s="459"/>
      <c r="B1225" s="459"/>
      <c r="C1225" s="46"/>
      <c r="D1225" s="48"/>
      <c r="E1225" s="48"/>
      <c r="F1225" s="48"/>
      <c r="G1225" s="32"/>
      <c r="H1225" s="32"/>
      <c r="I1225" s="33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</row>
    <row r="1226" spans="1:39" s="31" customFormat="1">
      <c r="A1226" s="459"/>
      <c r="B1226" s="459"/>
      <c r="C1226" s="46"/>
      <c r="D1226" s="48"/>
      <c r="E1226" s="48"/>
      <c r="F1226" s="48"/>
      <c r="G1226" s="32"/>
      <c r="H1226" s="32"/>
      <c r="I1226" s="33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</row>
    <row r="1227" spans="1:39" s="31" customFormat="1">
      <c r="A1227" s="459"/>
      <c r="B1227" s="459"/>
      <c r="C1227" s="46"/>
      <c r="D1227" s="48"/>
      <c r="E1227" s="48"/>
      <c r="F1227" s="48"/>
      <c r="G1227" s="32"/>
      <c r="H1227" s="32"/>
      <c r="I1227" s="33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</row>
    <row r="1228" spans="1:39" s="31" customFormat="1">
      <c r="A1228" s="459"/>
      <c r="B1228" s="459"/>
      <c r="C1228" s="46"/>
      <c r="D1228" s="48"/>
      <c r="E1228" s="48"/>
      <c r="F1228" s="48"/>
      <c r="G1228" s="32"/>
      <c r="H1228" s="32"/>
      <c r="I1228" s="33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</row>
    <row r="1229" spans="1:39" s="31" customFormat="1">
      <c r="A1229" s="459"/>
      <c r="B1229" s="459"/>
      <c r="C1229" s="46"/>
      <c r="D1229" s="48"/>
      <c r="E1229" s="48"/>
      <c r="F1229" s="48"/>
      <c r="G1229" s="32"/>
      <c r="H1229" s="32"/>
      <c r="I1229" s="33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</row>
    <row r="1230" spans="1:39" s="31" customFormat="1">
      <c r="A1230" s="459"/>
      <c r="B1230" s="459"/>
      <c r="C1230" s="46"/>
      <c r="D1230" s="48"/>
      <c r="E1230" s="48"/>
      <c r="F1230" s="48"/>
      <c r="G1230" s="32"/>
      <c r="H1230" s="32"/>
      <c r="I1230" s="33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</row>
    <row r="1231" spans="1:39" s="31" customFormat="1">
      <c r="A1231" s="459"/>
      <c r="B1231" s="459"/>
      <c r="C1231" s="46"/>
      <c r="D1231" s="48"/>
      <c r="E1231" s="48"/>
      <c r="F1231" s="48"/>
      <c r="G1231" s="32"/>
      <c r="H1231" s="32"/>
      <c r="I1231" s="33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</row>
    <row r="1232" spans="1:39" s="31" customFormat="1">
      <c r="A1232" s="459"/>
      <c r="B1232" s="459"/>
      <c r="C1232" s="46"/>
      <c r="D1232" s="48"/>
      <c r="E1232" s="48"/>
      <c r="F1232" s="48"/>
      <c r="G1232" s="32"/>
      <c r="H1232" s="32"/>
      <c r="I1232" s="33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</row>
    <row r="1233" spans="1:39" s="31" customFormat="1">
      <c r="A1233" s="459"/>
      <c r="B1233" s="459"/>
      <c r="C1233" s="46"/>
      <c r="D1233" s="48"/>
      <c r="E1233" s="48"/>
      <c r="F1233" s="48"/>
      <c r="G1233" s="32"/>
      <c r="H1233" s="32"/>
      <c r="I1233" s="33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</row>
    <row r="1234" spans="1:39" s="31" customFormat="1">
      <c r="A1234" s="459"/>
      <c r="B1234" s="459"/>
      <c r="C1234" s="46"/>
      <c r="D1234" s="48"/>
      <c r="E1234" s="48"/>
      <c r="F1234" s="48"/>
      <c r="G1234" s="32"/>
      <c r="H1234" s="32"/>
      <c r="I1234" s="33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</row>
    <row r="1235" spans="1:39" s="31" customFormat="1">
      <c r="A1235" s="459"/>
      <c r="B1235" s="459"/>
      <c r="C1235" s="46"/>
      <c r="D1235" s="48"/>
      <c r="E1235" s="48"/>
      <c r="F1235" s="48"/>
      <c r="G1235" s="32"/>
      <c r="H1235" s="32"/>
      <c r="I1235" s="33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</row>
    <row r="1236" spans="1:39" s="31" customFormat="1">
      <c r="A1236" s="459"/>
      <c r="B1236" s="459"/>
      <c r="C1236" s="46"/>
      <c r="D1236" s="48"/>
      <c r="E1236" s="48"/>
      <c r="F1236" s="48"/>
      <c r="G1236" s="32"/>
      <c r="H1236" s="32"/>
      <c r="I1236" s="33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</row>
    <row r="1237" spans="1:39" s="31" customFormat="1">
      <c r="A1237" s="459"/>
      <c r="B1237" s="459"/>
      <c r="C1237" s="46"/>
      <c r="D1237" s="48"/>
      <c r="E1237" s="48"/>
      <c r="F1237" s="48"/>
      <c r="G1237" s="32"/>
      <c r="H1237" s="32"/>
      <c r="I1237" s="33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</row>
    <row r="1238" spans="1:39" s="31" customFormat="1">
      <c r="A1238" s="459"/>
      <c r="B1238" s="459"/>
      <c r="C1238" s="46"/>
      <c r="D1238" s="48"/>
      <c r="E1238" s="48"/>
      <c r="F1238" s="48"/>
      <c r="G1238" s="32"/>
      <c r="H1238" s="32"/>
      <c r="I1238" s="33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</row>
    <row r="1239" spans="1:39" s="31" customFormat="1">
      <c r="A1239" s="459"/>
      <c r="B1239" s="459"/>
      <c r="C1239" s="46"/>
      <c r="D1239" s="48"/>
      <c r="E1239" s="48"/>
      <c r="F1239" s="48"/>
      <c r="G1239" s="32"/>
      <c r="H1239" s="32"/>
      <c r="I1239" s="33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</row>
    <row r="1240" spans="1:39" s="31" customFormat="1">
      <c r="A1240" s="459"/>
      <c r="B1240" s="459"/>
      <c r="C1240" s="46"/>
      <c r="D1240" s="48"/>
      <c r="E1240" s="48"/>
      <c r="F1240" s="48"/>
      <c r="G1240" s="32"/>
      <c r="H1240" s="32"/>
      <c r="I1240" s="33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</row>
    <row r="1241" spans="1:39" s="31" customFormat="1">
      <c r="A1241" s="459"/>
      <c r="B1241" s="459"/>
      <c r="C1241" s="46"/>
      <c r="D1241" s="48"/>
      <c r="E1241" s="48"/>
      <c r="F1241" s="48"/>
      <c r="G1241" s="32"/>
      <c r="H1241" s="32"/>
      <c r="I1241" s="33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</row>
    <row r="1242" spans="1:39" s="31" customFormat="1">
      <c r="A1242" s="459"/>
      <c r="B1242" s="459"/>
      <c r="C1242" s="46"/>
      <c r="D1242" s="48"/>
      <c r="E1242" s="48"/>
      <c r="F1242" s="48"/>
      <c r="G1242" s="32"/>
      <c r="H1242" s="32"/>
      <c r="I1242" s="33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</row>
    <row r="1243" spans="1:39" s="31" customFormat="1">
      <c r="A1243" s="459"/>
      <c r="B1243" s="459"/>
      <c r="C1243" s="46"/>
      <c r="D1243" s="48"/>
      <c r="E1243" s="48"/>
      <c r="F1243" s="48"/>
      <c r="G1243" s="32"/>
      <c r="H1243" s="32"/>
      <c r="I1243" s="33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</row>
    <row r="1244" spans="1:39" s="31" customFormat="1">
      <c r="A1244" s="459"/>
      <c r="B1244" s="459"/>
      <c r="C1244" s="46"/>
      <c r="D1244" s="48"/>
      <c r="E1244" s="48"/>
      <c r="F1244" s="48"/>
      <c r="G1244" s="32"/>
      <c r="H1244" s="32"/>
      <c r="I1244" s="33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</row>
    <row r="1245" spans="1:39" s="31" customFormat="1">
      <c r="A1245" s="459"/>
      <c r="B1245" s="459"/>
      <c r="C1245" s="46"/>
      <c r="D1245" s="48"/>
      <c r="E1245" s="48"/>
      <c r="F1245" s="48"/>
      <c r="G1245" s="32"/>
      <c r="H1245" s="32"/>
      <c r="I1245" s="33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</row>
  </sheetData>
  <autoFilter ref="B5:BJ6"/>
  <mergeCells count="8">
    <mergeCell ref="B997:E997"/>
    <mergeCell ref="C2:AM2"/>
    <mergeCell ref="AW5:AW6"/>
    <mergeCell ref="AX5:AX6"/>
    <mergeCell ref="BJ5:BJ6"/>
    <mergeCell ref="D153:D154"/>
    <mergeCell ref="BH5:BH6"/>
    <mergeCell ref="BI5:BI6"/>
  </mergeCells>
  <printOptions horizontalCentered="1"/>
  <pageMargins left="0.70866141732283472" right="0.70866141732283472" top="0.70866141732283472" bottom="0.74803149606299213" header="0.31496062992125984" footer="0.31496062992125984"/>
  <pageSetup paperSize="9" scale="55" orientation="landscape" r:id="rId1"/>
  <headerFooter>
    <oddFooter>&amp;R&amp;"-,Negrita"&amp;8&amp;P</oddFooter>
  </headerFooter>
  <rowBreaks count="4" manualBreakCount="4">
    <brk id="203" min="2" max="12" man="1"/>
    <brk id="324" min="2" max="12" man="1"/>
    <brk id="380" min="2" max="12" man="1"/>
    <brk id="523" min="2" max="12" man="1"/>
  </rowBreaks>
  <ignoredErrors>
    <ignoredError sqref="F116:F131 F136:F160 F277:F285 F575:F584 F586:F592 F660:F798 F808:F818 F826:F876 F880:F906 F908:F956 F962:F971 F93:F108 F991 F995:F996 F8:F43 F46:F90 F209:F234 F162:F203 F564:F567 F291:F418 F239:F275 F287:F289 F422:F56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327"/>
  <sheetViews>
    <sheetView tabSelected="1" view="pageBreakPreview" topLeftCell="A110" zoomScale="60" zoomScaleNormal="55" workbookViewId="0">
      <selection activeCell="I127" sqref="I127"/>
    </sheetView>
  </sheetViews>
  <sheetFormatPr baseColWidth="10" defaultRowHeight="15" customHeight="1"/>
  <cols>
    <col min="1" max="1" width="12.7109375" style="625" customWidth="1"/>
    <col min="2" max="2" width="18.42578125" style="627" customWidth="1"/>
    <col min="3" max="3" width="15.7109375" style="627" customWidth="1"/>
    <col min="4" max="4" width="35.7109375" style="867" customWidth="1"/>
    <col min="5" max="5" width="20.42578125" style="625" customWidth="1"/>
    <col min="6" max="6" width="14.85546875" style="625" customWidth="1"/>
    <col min="7" max="7" width="12" style="625" customWidth="1"/>
    <col min="8" max="8" width="10.7109375" style="626" customWidth="1"/>
    <col min="9" max="9" width="12.7109375" style="626" customWidth="1"/>
    <col min="10" max="10" width="15.42578125" style="625" hidden="1" customWidth="1"/>
    <col min="11" max="11" width="20.42578125" style="625" hidden="1" customWidth="1"/>
    <col min="12" max="12" width="6.28515625" style="625" hidden="1" customWidth="1"/>
    <col min="13" max="13" width="17.140625" style="625" hidden="1" customWidth="1"/>
    <col min="14" max="14" width="18.28515625" style="625" hidden="1" customWidth="1"/>
    <col min="15" max="15" width="6.85546875" style="625" hidden="1" customWidth="1"/>
    <col min="16" max="16" width="16.28515625" style="890" hidden="1" customWidth="1"/>
    <col min="17" max="17" width="13.42578125" style="625" hidden="1" customWidth="1"/>
    <col min="18" max="18" width="6.7109375" style="625" hidden="1" customWidth="1"/>
    <col min="19" max="19" width="13.28515625" style="625" hidden="1" customWidth="1"/>
    <col min="20" max="20" width="14.42578125" style="625" hidden="1" customWidth="1"/>
    <col min="21" max="21" width="11.28515625" style="625" hidden="1" customWidth="1"/>
    <col min="22" max="22" width="8.7109375" style="625" hidden="1" customWidth="1"/>
    <col min="23" max="23" width="17.28515625" style="625" hidden="1" customWidth="1"/>
    <col min="24" max="24" width="10.42578125" style="625" customWidth="1"/>
    <col min="25" max="26" width="6.140625" style="625" customWidth="1"/>
    <col min="27" max="27" width="10.140625" style="822" customWidth="1"/>
    <col min="28" max="28" width="12.42578125" style="626" hidden="1" customWidth="1"/>
    <col min="29" max="29" width="9.7109375" style="625" customWidth="1"/>
    <col min="30" max="30" width="15.85546875" style="625" customWidth="1"/>
    <col min="31" max="34" width="11.42578125" style="625" hidden="1" customWidth="1"/>
    <col min="35" max="16384" width="11.42578125" style="625"/>
  </cols>
  <sheetData>
    <row r="1" spans="1:34" ht="45" customHeight="1">
      <c r="A1" s="992"/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</row>
    <row r="2" spans="1:34" ht="45" customHeight="1">
      <c r="A2" s="992"/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2"/>
      <c r="X2" s="992"/>
      <c r="Y2" s="992"/>
      <c r="Z2" s="992"/>
      <c r="AA2" s="992"/>
      <c r="AB2" s="992"/>
      <c r="AC2" s="992"/>
      <c r="AD2" s="992"/>
    </row>
    <row r="3" spans="1:34" ht="45" customHeight="1">
      <c r="A3" s="1004"/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  <c r="V3" s="1004"/>
      <c r="W3" s="1004"/>
      <c r="X3" s="1004"/>
      <c r="Y3" s="1004"/>
      <c r="Z3" s="1004"/>
      <c r="AA3" s="1004"/>
      <c r="AB3" s="1004"/>
      <c r="AC3" s="1004"/>
      <c r="AD3" s="1004"/>
    </row>
    <row r="4" spans="1:34" customFormat="1" ht="30" customHeight="1">
      <c r="A4" s="993" t="s">
        <v>1839</v>
      </c>
      <c r="B4" s="993"/>
      <c r="C4" s="993"/>
      <c r="D4" s="993"/>
      <c r="E4" s="993"/>
      <c r="F4" s="993"/>
      <c r="G4" s="993"/>
      <c r="H4" s="993"/>
      <c r="I4" s="993"/>
      <c r="J4" s="993"/>
      <c r="K4" s="993"/>
      <c r="L4" s="993"/>
      <c r="M4" s="993"/>
      <c r="N4" s="993"/>
      <c r="O4" s="993"/>
      <c r="P4" s="993"/>
      <c r="Q4" s="993"/>
      <c r="R4" s="993"/>
      <c r="S4" s="993"/>
      <c r="T4" s="993"/>
      <c r="U4" s="993"/>
      <c r="V4" s="993"/>
      <c r="W4" s="993"/>
      <c r="X4" s="993"/>
      <c r="Y4" s="993"/>
      <c r="Z4" s="993"/>
      <c r="AA4" s="993"/>
      <c r="AB4" s="993"/>
      <c r="AC4" s="993"/>
      <c r="AD4" s="993"/>
      <c r="AE4" s="993"/>
      <c r="AF4" s="993"/>
      <c r="AG4" s="993"/>
      <c r="AH4" s="993"/>
    </row>
    <row r="5" spans="1:34" s="631" customFormat="1" ht="90" customHeight="1">
      <c r="A5" s="897" t="s">
        <v>1402</v>
      </c>
      <c r="B5" s="898" t="s">
        <v>1140</v>
      </c>
      <c r="C5" s="896" t="s">
        <v>982</v>
      </c>
      <c r="D5" s="897" t="s">
        <v>1403</v>
      </c>
      <c r="E5" s="896" t="s">
        <v>1404</v>
      </c>
      <c r="F5" s="899" t="s">
        <v>1425</v>
      </c>
      <c r="G5" s="896" t="s">
        <v>647</v>
      </c>
      <c r="H5" s="896" t="s">
        <v>1394</v>
      </c>
      <c r="I5" s="899" t="s">
        <v>1395</v>
      </c>
      <c r="J5" s="836" t="s">
        <v>1391</v>
      </c>
      <c r="K5" s="836" t="s">
        <v>1392</v>
      </c>
      <c r="L5" s="836" t="s">
        <v>1396</v>
      </c>
      <c r="M5" s="836" t="s">
        <v>1400</v>
      </c>
      <c r="N5" s="836" t="s">
        <v>1393</v>
      </c>
      <c r="O5" s="629" t="s">
        <v>1396</v>
      </c>
      <c r="P5" s="888" t="s">
        <v>1400</v>
      </c>
      <c r="Q5" s="629" t="s">
        <v>1397</v>
      </c>
      <c r="R5" s="629" t="s">
        <v>1396</v>
      </c>
      <c r="S5" s="836" t="s">
        <v>1398</v>
      </c>
      <c r="T5" s="836" t="s">
        <v>1399</v>
      </c>
      <c r="U5" s="836" t="s">
        <v>649</v>
      </c>
      <c r="V5" s="836" t="s">
        <v>1396</v>
      </c>
      <c r="W5" s="836" t="s">
        <v>1414</v>
      </c>
      <c r="X5" s="835" t="s">
        <v>1810</v>
      </c>
      <c r="Y5" s="816" t="s">
        <v>532</v>
      </c>
      <c r="Z5" s="635" t="s">
        <v>41</v>
      </c>
      <c r="AA5" s="816" t="s">
        <v>668</v>
      </c>
      <c r="AB5" s="635" t="s">
        <v>1417</v>
      </c>
      <c r="AC5" s="635" t="s">
        <v>1428</v>
      </c>
      <c r="AD5" s="635" t="s">
        <v>1427</v>
      </c>
      <c r="AE5" s="816" t="s">
        <v>1387</v>
      </c>
      <c r="AF5" s="816" t="s">
        <v>1811</v>
      </c>
      <c r="AG5" s="816" t="s">
        <v>1812</v>
      </c>
      <c r="AH5" s="816" t="s">
        <v>1827</v>
      </c>
    </row>
    <row r="6" spans="1:34" s="645" customFormat="1" ht="21" customHeight="1">
      <c r="A6" s="636"/>
      <c r="B6" s="757" t="s">
        <v>1420</v>
      </c>
      <c r="C6" s="640"/>
      <c r="D6" s="755"/>
      <c r="E6" s="640"/>
      <c r="F6" s="640"/>
      <c r="G6" s="640"/>
      <c r="H6" s="756"/>
      <c r="I6" s="640"/>
      <c r="J6" s="636">
        <f>SUM(J7:J19)</f>
        <v>221400000</v>
      </c>
      <c r="K6" s="636">
        <f>SUM(K7:K19)</f>
        <v>177120000</v>
      </c>
      <c r="L6" s="637"/>
      <c r="M6" s="637"/>
      <c r="N6" s="637"/>
      <c r="O6" s="639"/>
      <c r="P6" s="889"/>
      <c r="Q6" s="641"/>
      <c r="R6" s="641"/>
      <c r="S6" s="640"/>
      <c r="T6" s="640"/>
      <c r="U6" s="637"/>
      <c r="V6" s="637"/>
      <c r="W6" s="642"/>
      <c r="X6" s="51">
        <f>SUM(X7:X20)</f>
        <v>14</v>
      </c>
      <c r="Y6" s="51">
        <f>SUM(Y7:Y20)</f>
        <v>10</v>
      </c>
      <c r="Z6" s="51">
        <f>SUM(Z7:Z20)</f>
        <v>4</v>
      </c>
      <c r="AA6" s="51">
        <f>SUM(AA7:AB20)</f>
        <v>0</v>
      </c>
      <c r="AB6" s="637"/>
      <c r="AC6" s="643"/>
      <c r="AD6" s="642"/>
      <c r="AE6" s="51">
        <f>SUM(AE7:AF20)</f>
        <v>0</v>
      </c>
      <c r="AF6" s="51">
        <f>SUM(AF7:AG20)</f>
        <v>0</v>
      </c>
      <c r="AG6" s="51"/>
      <c r="AH6" s="817">
        <v>2020</v>
      </c>
    </row>
    <row r="7" spans="1:34" s="645" customFormat="1" ht="12" customHeight="1">
      <c r="A7" s="691">
        <v>1</v>
      </c>
      <c r="B7" s="647" t="s">
        <v>1416</v>
      </c>
      <c r="C7" s="921" t="s">
        <v>1412</v>
      </c>
      <c r="D7" s="770" t="s">
        <v>1429</v>
      </c>
      <c r="E7" s="770" t="s">
        <v>1442</v>
      </c>
      <c r="F7" s="651" t="s">
        <v>1426</v>
      </c>
      <c r="G7" s="650" t="s">
        <v>1415</v>
      </c>
      <c r="H7" s="735" t="s">
        <v>1779</v>
      </c>
      <c r="I7" s="712">
        <v>43774</v>
      </c>
      <c r="J7" s="654">
        <v>16800000</v>
      </c>
      <c r="K7" s="654">
        <v>13440000</v>
      </c>
      <c r="L7" s="655">
        <v>20</v>
      </c>
      <c r="M7" s="881">
        <v>43902</v>
      </c>
      <c r="N7" s="654">
        <v>3360000</v>
      </c>
      <c r="O7" s="655">
        <v>20</v>
      </c>
      <c r="P7" s="818">
        <v>0</v>
      </c>
      <c r="Q7" s="655">
        <v>0</v>
      </c>
      <c r="R7" s="655">
        <v>20</v>
      </c>
      <c r="S7" s="655"/>
      <c r="T7" s="655"/>
      <c r="U7" s="653">
        <v>899</v>
      </c>
      <c r="V7" s="653">
        <v>20</v>
      </c>
      <c r="W7" s="657"/>
      <c r="X7" s="653">
        <v>1</v>
      </c>
      <c r="Y7" s="659">
        <v>1</v>
      </c>
      <c r="Z7" s="658"/>
      <c r="AA7" s="691"/>
      <c r="AB7" s="660"/>
      <c r="AC7" s="908">
        <v>0</v>
      </c>
      <c r="AD7" s="657" t="s">
        <v>532</v>
      </c>
      <c r="AE7" s="691"/>
      <c r="AF7" s="691"/>
      <c r="AG7" s="691"/>
      <c r="AH7" s="691">
        <v>2020</v>
      </c>
    </row>
    <row r="8" spans="1:34" s="645" customFormat="1" ht="12.75">
      <c r="A8" s="691">
        <v>2</v>
      </c>
      <c r="B8" s="647" t="s">
        <v>1416</v>
      </c>
      <c r="C8" s="921" t="s">
        <v>1412</v>
      </c>
      <c r="D8" s="770" t="s">
        <v>1430</v>
      </c>
      <c r="E8" s="770" t="s">
        <v>1442</v>
      </c>
      <c r="F8" s="651" t="s">
        <v>1426</v>
      </c>
      <c r="G8" s="650" t="s">
        <v>1415</v>
      </c>
      <c r="H8" s="735" t="s">
        <v>1779</v>
      </c>
      <c r="I8" s="712">
        <v>43774</v>
      </c>
      <c r="J8" s="654">
        <v>16800000</v>
      </c>
      <c r="K8" s="654">
        <v>13440000</v>
      </c>
      <c r="L8" s="655">
        <v>20</v>
      </c>
      <c r="M8" s="882">
        <v>0</v>
      </c>
      <c r="N8" s="654">
        <v>3360000</v>
      </c>
      <c r="O8" s="655">
        <v>20</v>
      </c>
      <c r="P8" s="818">
        <v>0</v>
      </c>
      <c r="Q8" s="655">
        <v>0</v>
      </c>
      <c r="R8" s="655">
        <v>20</v>
      </c>
      <c r="S8" s="655"/>
      <c r="T8" s="655"/>
      <c r="U8" s="653">
        <v>899</v>
      </c>
      <c r="V8" s="653">
        <v>20</v>
      </c>
      <c r="W8" s="657"/>
      <c r="X8" s="653">
        <v>1</v>
      </c>
      <c r="Y8" s="659"/>
      <c r="Z8" s="658">
        <v>1</v>
      </c>
      <c r="AA8" s="691"/>
      <c r="AB8" s="660"/>
      <c r="AC8" s="865">
        <v>0.8</v>
      </c>
      <c r="AD8" s="657" t="s">
        <v>41</v>
      </c>
      <c r="AE8" s="691"/>
      <c r="AF8" s="691"/>
      <c r="AG8" s="691"/>
      <c r="AH8" s="691">
        <v>2020</v>
      </c>
    </row>
    <row r="9" spans="1:34" s="645" customFormat="1" ht="12.75">
      <c r="A9" s="691">
        <v>3</v>
      </c>
      <c r="B9" s="647" t="s">
        <v>1416</v>
      </c>
      <c r="C9" s="921" t="s">
        <v>1412</v>
      </c>
      <c r="D9" s="770" t="s">
        <v>1431</v>
      </c>
      <c r="E9" s="770" t="s">
        <v>1442</v>
      </c>
      <c r="F9" s="651" t="s">
        <v>1426</v>
      </c>
      <c r="G9" s="650" t="s">
        <v>1415</v>
      </c>
      <c r="H9" s="735" t="s">
        <v>1779</v>
      </c>
      <c r="I9" s="712">
        <v>43774</v>
      </c>
      <c r="J9" s="654">
        <v>16800000</v>
      </c>
      <c r="K9" s="654">
        <v>13440000</v>
      </c>
      <c r="L9" s="655">
        <v>20</v>
      </c>
      <c r="M9" s="881">
        <v>43900</v>
      </c>
      <c r="N9" s="654">
        <v>3360000</v>
      </c>
      <c r="O9" s="655">
        <v>20</v>
      </c>
      <c r="P9" s="818">
        <v>0</v>
      </c>
      <c r="Q9" s="655">
        <v>0</v>
      </c>
      <c r="R9" s="655">
        <v>20</v>
      </c>
      <c r="S9" s="655"/>
      <c r="T9" s="655"/>
      <c r="U9" s="653">
        <v>899</v>
      </c>
      <c r="V9" s="653">
        <v>20</v>
      </c>
      <c r="W9" s="657"/>
      <c r="X9" s="653">
        <v>1</v>
      </c>
      <c r="Y9" s="659">
        <v>1</v>
      </c>
      <c r="Z9" s="658"/>
      <c r="AA9" s="691"/>
      <c r="AB9" s="660"/>
      <c r="AC9" s="908">
        <v>0</v>
      </c>
      <c r="AD9" s="660" t="s">
        <v>532</v>
      </c>
      <c r="AE9" s="691"/>
      <c r="AF9" s="691"/>
      <c r="AG9" s="691"/>
      <c r="AH9" s="691">
        <v>2020</v>
      </c>
    </row>
    <row r="10" spans="1:34" s="645" customFormat="1" ht="12.75">
      <c r="A10" s="691">
        <v>4</v>
      </c>
      <c r="B10" s="647" t="s">
        <v>1416</v>
      </c>
      <c r="C10" s="921" t="s">
        <v>1412</v>
      </c>
      <c r="D10" s="770" t="s">
        <v>1432</v>
      </c>
      <c r="E10" s="775" t="s">
        <v>1442</v>
      </c>
      <c r="F10" s="651" t="s">
        <v>1426</v>
      </c>
      <c r="G10" s="650" t="s">
        <v>1415</v>
      </c>
      <c r="H10" s="735" t="s">
        <v>1781</v>
      </c>
      <c r="I10" s="712">
        <v>43780</v>
      </c>
      <c r="J10" s="654">
        <v>16800000</v>
      </c>
      <c r="K10" s="654">
        <v>13440000</v>
      </c>
      <c r="L10" s="655">
        <v>20</v>
      </c>
      <c r="M10" s="883">
        <v>43895</v>
      </c>
      <c r="N10" s="654">
        <v>3360000</v>
      </c>
      <c r="O10" s="655">
        <v>20</v>
      </c>
      <c r="P10" s="818">
        <v>0</v>
      </c>
      <c r="Q10" s="655">
        <v>0</v>
      </c>
      <c r="R10" s="655">
        <v>20</v>
      </c>
      <c r="S10" s="655"/>
      <c r="T10" s="655"/>
      <c r="U10" s="653">
        <v>899</v>
      </c>
      <c r="V10" s="653">
        <v>20</v>
      </c>
      <c r="W10" s="655"/>
      <c r="X10" s="653">
        <v>1</v>
      </c>
      <c r="Y10" s="659">
        <v>1</v>
      </c>
      <c r="Z10" s="658"/>
      <c r="AA10" s="691"/>
      <c r="AB10" s="660"/>
      <c r="AC10" s="908">
        <v>0</v>
      </c>
      <c r="AD10" s="660" t="s">
        <v>532</v>
      </c>
      <c r="AE10" s="691"/>
      <c r="AF10" s="691"/>
      <c r="AG10" s="691"/>
      <c r="AH10" s="691">
        <v>2020</v>
      </c>
    </row>
    <row r="11" spans="1:34" s="645" customFormat="1" ht="12.75">
      <c r="A11" s="691">
        <v>5</v>
      </c>
      <c r="B11" s="647" t="s">
        <v>1416</v>
      </c>
      <c r="C11" s="921" t="s">
        <v>1412</v>
      </c>
      <c r="D11" s="770" t="s">
        <v>1433</v>
      </c>
      <c r="E11" s="770" t="s">
        <v>1408</v>
      </c>
      <c r="F11" s="651" t="s">
        <v>1426</v>
      </c>
      <c r="G11" s="650" t="s">
        <v>1415</v>
      </c>
      <c r="H11" s="735" t="s">
        <v>1782</v>
      </c>
      <c r="I11" s="712">
        <v>43780</v>
      </c>
      <c r="J11" s="654">
        <v>16800000</v>
      </c>
      <c r="K11" s="654">
        <v>13440000</v>
      </c>
      <c r="L11" s="655">
        <v>20</v>
      </c>
      <c r="M11" s="881">
        <v>44000</v>
      </c>
      <c r="N11" s="654">
        <v>3360000</v>
      </c>
      <c r="O11" s="655">
        <v>20</v>
      </c>
      <c r="P11" s="818">
        <v>0</v>
      </c>
      <c r="Q11" s="655">
        <v>0</v>
      </c>
      <c r="R11" s="655">
        <v>20</v>
      </c>
      <c r="S11" s="655"/>
      <c r="T11" s="655"/>
      <c r="U11" s="653">
        <v>899</v>
      </c>
      <c r="V11" s="653">
        <v>20</v>
      </c>
      <c r="W11" s="655"/>
      <c r="X11" s="653">
        <v>1</v>
      </c>
      <c r="Y11" s="659"/>
      <c r="Z11" s="658">
        <v>1</v>
      </c>
      <c r="AA11" s="691"/>
      <c r="AB11" s="660"/>
      <c r="AC11" s="865">
        <v>0.8</v>
      </c>
      <c r="AD11" s="657" t="s">
        <v>41</v>
      </c>
      <c r="AE11" s="691"/>
      <c r="AF11" s="691"/>
      <c r="AG11" s="691"/>
      <c r="AH11" s="691">
        <v>2020</v>
      </c>
    </row>
    <row r="12" spans="1:34" s="645" customFormat="1" ht="12.75">
      <c r="A12" s="691">
        <v>6</v>
      </c>
      <c r="B12" s="647" t="s">
        <v>1416</v>
      </c>
      <c r="C12" s="921" t="s">
        <v>1412</v>
      </c>
      <c r="D12" s="770" t="s">
        <v>1434</v>
      </c>
      <c r="E12" s="770" t="s">
        <v>1408</v>
      </c>
      <c r="F12" s="651" t="s">
        <v>1426</v>
      </c>
      <c r="G12" s="650" t="s">
        <v>1415</v>
      </c>
      <c r="H12" s="735" t="s">
        <v>1785</v>
      </c>
      <c r="I12" s="712">
        <v>43803</v>
      </c>
      <c r="J12" s="654">
        <v>16800000</v>
      </c>
      <c r="K12" s="654">
        <v>13440000</v>
      </c>
      <c r="L12" s="655">
        <v>20</v>
      </c>
      <c r="M12" s="881">
        <v>44000</v>
      </c>
      <c r="N12" s="654">
        <v>3360000</v>
      </c>
      <c r="O12" s="655">
        <v>20</v>
      </c>
      <c r="P12" s="818">
        <v>0</v>
      </c>
      <c r="Q12" s="655">
        <v>0</v>
      </c>
      <c r="R12" s="655">
        <v>20</v>
      </c>
      <c r="S12" s="655"/>
      <c r="T12" s="655"/>
      <c r="U12" s="653">
        <v>899</v>
      </c>
      <c r="V12" s="653">
        <v>20</v>
      </c>
      <c r="W12" s="655"/>
      <c r="X12" s="653">
        <v>1</v>
      </c>
      <c r="Y12" s="655"/>
      <c r="Z12" s="658">
        <v>1</v>
      </c>
      <c r="AA12" s="818"/>
      <c r="AB12" s="656"/>
      <c r="AC12" s="865">
        <v>0.8</v>
      </c>
      <c r="AD12" s="657" t="s">
        <v>41</v>
      </c>
      <c r="AE12" s="818"/>
      <c r="AF12" s="818"/>
      <c r="AG12" s="818"/>
      <c r="AH12" s="691">
        <v>2020</v>
      </c>
    </row>
    <row r="13" spans="1:34" s="645" customFormat="1" ht="12.75">
      <c r="A13" s="691">
        <v>7</v>
      </c>
      <c r="B13" s="647" t="s">
        <v>1416</v>
      </c>
      <c r="C13" s="921" t="s">
        <v>1412</v>
      </c>
      <c r="D13" s="770" t="s">
        <v>1435</v>
      </c>
      <c r="E13" s="770" t="s">
        <v>1408</v>
      </c>
      <c r="F13" s="651" t="s">
        <v>1426</v>
      </c>
      <c r="G13" s="650" t="s">
        <v>1415</v>
      </c>
      <c r="H13" s="735" t="s">
        <v>1784</v>
      </c>
      <c r="I13" s="712">
        <v>43804</v>
      </c>
      <c r="J13" s="654">
        <v>16800000</v>
      </c>
      <c r="K13" s="654">
        <v>13440000</v>
      </c>
      <c r="L13" s="655">
        <v>20</v>
      </c>
      <c r="M13" s="882">
        <v>0</v>
      </c>
      <c r="N13" s="654">
        <v>3360000</v>
      </c>
      <c r="O13" s="655">
        <v>20</v>
      </c>
      <c r="P13" s="818">
        <v>0</v>
      </c>
      <c r="Q13" s="655">
        <v>0</v>
      </c>
      <c r="R13" s="655">
        <v>20</v>
      </c>
      <c r="S13" s="655"/>
      <c r="T13" s="655"/>
      <c r="U13" s="653">
        <v>899</v>
      </c>
      <c r="V13" s="653">
        <v>20</v>
      </c>
      <c r="W13" s="655"/>
      <c r="X13" s="653">
        <v>1</v>
      </c>
      <c r="Y13" s="659">
        <v>1</v>
      </c>
      <c r="Z13" s="658"/>
      <c r="AA13" s="818"/>
      <c r="AB13" s="656"/>
      <c r="AC13" s="908">
        <v>0</v>
      </c>
      <c r="AD13" s="660" t="s">
        <v>532</v>
      </c>
      <c r="AE13" s="818"/>
      <c r="AF13" s="818"/>
      <c r="AG13" s="818"/>
      <c r="AH13" s="691">
        <v>2020</v>
      </c>
    </row>
    <row r="14" spans="1:34" s="645" customFormat="1" ht="12.75">
      <c r="A14" s="691">
        <v>8</v>
      </c>
      <c r="B14" s="647" t="s">
        <v>1416</v>
      </c>
      <c r="C14" s="922" t="s">
        <v>1412</v>
      </c>
      <c r="D14" s="771" t="s">
        <v>1807</v>
      </c>
      <c r="E14" s="775" t="s">
        <v>1409</v>
      </c>
      <c r="F14" s="651" t="s">
        <v>1426</v>
      </c>
      <c r="G14" s="650" t="s">
        <v>1415</v>
      </c>
      <c r="H14" s="735" t="s">
        <v>1786</v>
      </c>
      <c r="I14" s="712">
        <v>43819</v>
      </c>
      <c r="J14" s="654">
        <v>16800000</v>
      </c>
      <c r="K14" s="654">
        <v>13440000</v>
      </c>
      <c r="L14" s="655">
        <v>20</v>
      </c>
      <c r="M14" s="883">
        <v>43985</v>
      </c>
      <c r="N14" s="654">
        <v>3360000</v>
      </c>
      <c r="O14" s="655">
        <v>20</v>
      </c>
      <c r="P14" s="818">
        <v>0</v>
      </c>
      <c r="Q14" s="672">
        <v>0</v>
      </c>
      <c r="R14" s="655">
        <v>20</v>
      </c>
      <c r="S14" s="655"/>
      <c r="T14" s="655"/>
      <c r="U14" s="653">
        <v>899</v>
      </c>
      <c r="V14" s="653">
        <v>20</v>
      </c>
      <c r="W14" s="655"/>
      <c r="X14" s="653">
        <v>1</v>
      </c>
      <c r="Y14" s="655"/>
      <c r="Z14" s="658">
        <v>1</v>
      </c>
      <c r="AA14" s="818"/>
      <c r="AB14" s="656"/>
      <c r="AC14" s="865">
        <v>0.8</v>
      </c>
      <c r="AD14" s="657" t="s">
        <v>41</v>
      </c>
      <c r="AE14" s="818"/>
      <c r="AF14" s="818"/>
      <c r="AG14" s="818"/>
      <c r="AH14" s="691">
        <v>2020</v>
      </c>
    </row>
    <row r="15" spans="1:34" s="645" customFormat="1" ht="12.75">
      <c r="A15" s="691">
        <v>9</v>
      </c>
      <c r="B15" s="647" t="s">
        <v>1416</v>
      </c>
      <c r="C15" s="921" t="s">
        <v>1412</v>
      </c>
      <c r="D15" s="773" t="s">
        <v>1437</v>
      </c>
      <c r="E15" s="770" t="s">
        <v>1443</v>
      </c>
      <c r="F15" s="651" t="s">
        <v>1426</v>
      </c>
      <c r="G15" s="650" t="s">
        <v>1415</v>
      </c>
      <c r="H15" s="950" t="s">
        <v>1785</v>
      </c>
      <c r="I15" s="873">
        <v>43803</v>
      </c>
      <c r="J15" s="654">
        <v>16800000</v>
      </c>
      <c r="K15" s="654">
        <v>13440000</v>
      </c>
      <c r="L15" s="655">
        <v>20</v>
      </c>
      <c r="M15" s="881">
        <v>44004</v>
      </c>
      <c r="N15" s="654">
        <v>3360000</v>
      </c>
      <c r="O15" s="655">
        <v>20</v>
      </c>
      <c r="P15" s="818">
        <v>0</v>
      </c>
      <c r="Q15" s="655">
        <v>0</v>
      </c>
      <c r="R15" s="655">
        <v>20</v>
      </c>
      <c r="S15" s="693"/>
      <c r="T15" s="693"/>
      <c r="U15" s="653">
        <v>899</v>
      </c>
      <c r="V15" s="653">
        <v>20</v>
      </c>
      <c r="W15" s="693"/>
      <c r="X15" s="653">
        <v>1</v>
      </c>
      <c r="Y15" s="659">
        <v>1</v>
      </c>
      <c r="Z15" s="693"/>
      <c r="AA15" s="819"/>
      <c r="AB15" s="729"/>
      <c r="AC15" s="908">
        <v>0</v>
      </c>
      <c r="AD15" s="660" t="s">
        <v>532</v>
      </c>
      <c r="AE15" s="819"/>
      <c r="AF15" s="819"/>
      <c r="AG15" s="819"/>
      <c r="AH15" s="691">
        <v>2020</v>
      </c>
    </row>
    <row r="16" spans="1:34" s="645" customFormat="1" ht="12.75">
      <c r="A16" s="691">
        <v>10</v>
      </c>
      <c r="B16" s="647" t="s">
        <v>1416</v>
      </c>
      <c r="C16" s="921" t="s">
        <v>1412</v>
      </c>
      <c r="D16" s="773" t="s">
        <v>1438</v>
      </c>
      <c r="E16" s="775" t="s">
        <v>1407</v>
      </c>
      <c r="F16" s="651" t="s">
        <v>1426</v>
      </c>
      <c r="G16" s="650" t="s">
        <v>1415</v>
      </c>
      <c r="H16" s="950" t="s">
        <v>1786</v>
      </c>
      <c r="I16" s="873">
        <v>43819</v>
      </c>
      <c r="J16" s="654">
        <v>16800000</v>
      </c>
      <c r="K16" s="654">
        <v>13440000</v>
      </c>
      <c r="L16" s="655">
        <v>20</v>
      </c>
      <c r="M16" s="884">
        <v>0</v>
      </c>
      <c r="N16" s="654">
        <v>3360000</v>
      </c>
      <c r="O16" s="655">
        <v>20</v>
      </c>
      <c r="P16" s="818">
        <v>0</v>
      </c>
      <c r="Q16" s="655">
        <v>0</v>
      </c>
      <c r="R16" s="655">
        <v>20</v>
      </c>
      <c r="S16" s="693"/>
      <c r="T16" s="693"/>
      <c r="U16" s="653">
        <v>899</v>
      </c>
      <c r="V16" s="653">
        <v>20</v>
      </c>
      <c r="W16" s="693"/>
      <c r="X16" s="653">
        <v>1</v>
      </c>
      <c r="Y16" s="659">
        <v>1</v>
      </c>
      <c r="Z16" s="658"/>
      <c r="AA16" s="819"/>
      <c r="AB16" s="729"/>
      <c r="AC16" s="908">
        <v>0</v>
      </c>
      <c r="AD16" s="660" t="s">
        <v>532</v>
      </c>
      <c r="AE16" s="819"/>
      <c r="AF16" s="819"/>
      <c r="AG16" s="819"/>
      <c r="AH16" s="691">
        <v>2020</v>
      </c>
    </row>
    <row r="17" spans="1:34" s="645" customFormat="1" ht="12.75">
      <c r="A17" s="691">
        <v>11</v>
      </c>
      <c r="B17" s="647" t="s">
        <v>1416</v>
      </c>
      <c r="C17" s="922" t="s">
        <v>1412</v>
      </c>
      <c r="D17" s="773" t="s">
        <v>1439</v>
      </c>
      <c r="E17" s="775" t="s">
        <v>1409</v>
      </c>
      <c r="F17" s="651" t="s">
        <v>1426</v>
      </c>
      <c r="G17" s="650" t="s">
        <v>1415</v>
      </c>
      <c r="H17" s="950" t="s">
        <v>1791</v>
      </c>
      <c r="I17" s="873">
        <v>43894</v>
      </c>
      <c r="J17" s="654">
        <v>17800000</v>
      </c>
      <c r="K17" s="654">
        <v>14240000</v>
      </c>
      <c r="L17" s="655">
        <v>20</v>
      </c>
      <c r="M17" s="884">
        <v>0</v>
      </c>
      <c r="N17" s="654">
        <v>3560000</v>
      </c>
      <c r="O17" s="655">
        <v>20</v>
      </c>
      <c r="P17" s="818">
        <v>0</v>
      </c>
      <c r="Q17" s="655">
        <v>0</v>
      </c>
      <c r="R17" s="655">
        <v>20</v>
      </c>
      <c r="S17" s="693"/>
      <c r="T17" s="693"/>
      <c r="U17" s="653">
        <v>899</v>
      </c>
      <c r="V17" s="653">
        <v>20</v>
      </c>
      <c r="W17" s="693"/>
      <c r="X17" s="653">
        <v>1</v>
      </c>
      <c r="Y17" s="659">
        <v>1</v>
      </c>
      <c r="Z17" s="658"/>
      <c r="AA17" s="819"/>
      <c r="AB17" s="729"/>
      <c r="AC17" s="908">
        <v>0</v>
      </c>
      <c r="AD17" s="660" t="s">
        <v>532</v>
      </c>
      <c r="AE17" s="819"/>
      <c r="AF17" s="819"/>
      <c r="AG17" s="819"/>
      <c r="AH17" s="691">
        <v>2020</v>
      </c>
    </row>
    <row r="18" spans="1:34" s="645" customFormat="1" ht="12.75">
      <c r="A18" s="691">
        <v>12</v>
      </c>
      <c r="B18" s="647" t="s">
        <v>1416</v>
      </c>
      <c r="C18" s="921" t="s">
        <v>1412</v>
      </c>
      <c r="D18" s="773" t="s">
        <v>1440</v>
      </c>
      <c r="E18" s="776" t="s">
        <v>1444</v>
      </c>
      <c r="F18" s="651" t="s">
        <v>1426</v>
      </c>
      <c r="G18" s="650" t="s">
        <v>1415</v>
      </c>
      <c r="H18" s="950" t="s">
        <v>1792</v>
      </c>
      <c r="I18" s="873">
        <v>43902</v>
      </c>
      <c r="J18" s="654">
        <v>17800000</v>
      </c>
      <c r="K18" s="654">
        <v>14240000</v>
      </c>
      <c r="L18" s="655">
        <v>20</v>
      </c>
      <c r="M18" s="882">
        <v>0</v>
      </c>
      <c r="N18" s="654">
        <v>3560000</v>
      </c>
      <c r="O18" s="655">
        <v>20</v>
      </c>
      <c r="P18" s="818">
        <v>0</v>
      </c>
      <c r="Q18" s="655">
        <v>0</v>
      </c>
      <c r="R18" s="655">
        <v>20</v>
      </c>
      <c r="S18" s="693"/>
      <c r="T18" s="693"/>
      <c r="U18" s="653">
        <v>899</v>
      </c>
      <c r="V18" s="653">
        <v>20</v>
      </c>
      <c r="W18" s="693"/>
      <c r="X18" s="653">
        <v>1</v>
      </c>
      <c r="Y18" s="659">
        <v>1</v>
      </c>
      <c r="Z18" s="658"/>
      <c r="AA18" s="819"/>
      <c r="AB18" s="729"/>
      <c r="AC18" s="908">
        <v>0</v>
      </c>
      <c r="AD18" s="660" t="s">
        <v>532</v>
      </c>
      <c r="AE18" s="819"/>
      <c r="AF18" s="819"/>
      <c r="AG18" s="819"/>
      <c r="AH18" s="691">
        <v>2020</v>
      </c>
    </row>
    <row r="19" spans="1:34" s="645" customFormat="1" ht="12.75">
      <c r="A19" s="691">
        <v>13</v>
      </c>
      <c r="B19" s="647" t="s">
        <v>1416</v>
      </c>
      <c r="C19" s="921" t="s">
        <v>1412</v>
      </c>
      <c r="D19" s="774" t="s">
        <v>1441</v>
      </c>
      <c r="E19" s="775" t="s">
        <v>1445</v>
      </c>
      <c r="F19" s="651" t="s">
        <v>1426</v>
      </c>
      <c r="G19" s="650" t="s">
        <v>1415</v>
      </c>
      <c r="H19" s="950" t="s">
        <v>1808</v>
      </c>
      <c r="I19" s="873">
        <v>43998</v>
      </c>
      <c r="J19" s="654">
        <v>17800000</v>
      </c>
      <c r="K19" s="654">
        <v>14240000</v>
      </c>
      <c r="L19" s="655">
        <v>20</v>
      </c>
      <c r="M19" s="885">
        <v>0</v>
      </c>
      <c r="N19" s="654">
        <v>3560000</v>
      </c>
      <c r="O19" s="655">
        <v>20</v>
      </c>
      <c r="P19" s="818">
        <v>0</v>
      </c>
      <c r="Q19" s="655">
        <v>0</v>
      </c>
      <c r="R19" s="655">
        <v>20</v>
      </c>
      <c r="S19" s="693"/>
      <c r="T19" s="693"/>
      <c r="U19" s="653">
        <v>899</v>
      </c>
      <c r="V19" s="653">
        <v>20</v>
      </c>
      <c r="W19" s="693"/>
      <c r="X19" s="653">
        <v>1</v>
      </c>
      <c r="Y19" s="659">
        <v>1</v>
      </c>
      <c r="Z19" s="658"/>
      <c r="AA19" s="819"/>
      <c r="AB19" s="729"/>
      <c r="AC19" s="908">
        <v>0</v>
      </c>
      <c r="AD19" s="660" t="s">
        <v>532</v>
      </c>
      <c r="AE19" s="819"/>
      <c r="AF19" s="819"/>
      <c r="AG19" s="819"/>
      <c r="AH19" s="691">
        <v>2020</v>
      </c>
    </row>
    <row r="20" spans="1:34" s="645" customFormat="1" ht="30" customHeight="1">
      <c r="A20" s="691">
        <v>14</v>
      </c>
      <c r="B20" s="647" t="s">
        <v>1416</v>
      </c>
      <c r="C20" s="921" t="s">
        <v>1412</v>
      </c>
      <c r="D20" s="774" t="s">
        <v>1835</v>
      </c>
      <c r="E20" s="775" t="s">
        <v>1409</v>
      </c>
      <c r="F20" s="651" t="s">
        <v>1426</v>
      </c>
      <c r="G20" s="650" t="s">
        <v>1415</v>
      </c>
      <c r="H20" s="951" t="s">
        <v>1836</v>
      </c>
      <c r="I20" s="873">
        <v>44011</v>
      </c>
      <c r="J20" s="654">
        <v>17800000</v>
      </c>
      <c r="K20" s="654">
        <v>14240000</v>
      </c>
      <c r="L20" s="655">
        <v>20</v>
      </c>
      <c r="M20" s="885">
        <v>0</v>
      </c>
      <c r="N20" s="654">
        <v>3560000</v>
      </c>
      <c r="O20" s="655">
        <v>20</v>
      </c>
      <c r="P20" s="818">
        <v>0</v>
      </c>
      <c r="Q20" s="655">
        <v>0</v>
      </c>
      <c r="R20" s="655">
        <v>20</v>
      </c>
      <c r="S20" s="694"/>
      <c r="T20" s="694"/>
      <c r="U20" s="653">
        <v>899</v>
      </c>
      <c r="V20" s="653">
        <v>20</v>
      </c>
      <c r="W20" s="693"/>
      <c r="X20" s="653">
        <v>1</v>
      </c>
      <c r="Y20" s="659">
        <v>1</v>
      </c>
      <c r="Z20" s="658"/>
      <c r="AA20" s="819"/>
      <c r="AB20" s="729"/>
      <c r="AC20" s="908">
        <v>0</v>
      </c>
      <c r="AD20" s="660" t="s">
        <v>532</v>
      </c>
      <c r="AE20" s="819"/>
      <c r="AF20" s="819"/>
      <c r="AG20" s="819"/>
      <c r="AH20" s="691">
        <v>2020</v>
      </c>
    </row>
    <row r="21" spans="1:34" s="645" customFormat="1" ht="21" customHeight="1">
      <c r="A21" s="636"/>
      <c r="B21" s="758" t="s">
        <v>1419</v>
      </c>
      <c r="C21" s="637"/>
      <c r="D21" s="636"/>
      <c r="E21" s="637"/>
      <c r="F21" s="637"/>
      <c r="G21" s="637"/>
      <c r="H21" s="638"/>
      <c r="I21" s="637"/>
      <c r="J21" s="636">
        <f>SUM(J35:J299)</f>
        <v>4577000000</v>
      </c>
      <c r="K21" s="636">
        <f>SUM(K35:K299)</f>
        <v>3661600000</v>
      </c>
      <c r="L21" s="637"/>
      <c r="M21" s="637"/>
      <c r="N21" s="637"/>
      <c r="O21" s="639"/>
      <c r="P21" s="889"/>
      <c r="Q21" s="641"/>
      <c r="R21" s="641"/>
      <c r="S21" s="640"/>
      <c r="T21" s="640"/>
      <c r="U21" s="637"/>
      <c r="V21" s="637"/>
      <c r="W21" s="642"/>
      <c r="X21" s="51">
        <f>SUM(X22:X308)</f>
        <v>631</v>
      </c>
      <c r="Y21" s="51">
        <f t="shared" ref="Y21:AA21" si="0">SUM(Y22:Y308)</f>
        <v>502</v>
      </c>
      <c r="Z21" s="51">
        <f t="shared" si="0"/>
        <v>33</v>
      </c>
      <c r="AA21" s="51">
        <f t="shared" si="0"/>
        <v>96</v>
      </c>
      <c r="AB21" s="51">
        <f>SUM(AB22:AB307)</f>
        <v>4217778</v>
      </c>
      <c r="AC21" s="909"/>
      <c r="AD21" s="637"/>
      <c r="AE21" s="51">
        <f t="shared" ref="AE21" si="1">SUM(AE22:AE308)</f>
        <v>13</v>
      </c>
      <c r="AF21" s="51">
        <f>SUM(AF22:AF309)</f>
        <v>96</v>
      </c>
      <c r="AG21" s="51"/>
      <c r="AH21" s="817">
        <v>2020</v>
      </c>
    </row>
    <row r="22" spans="1:34" s="645" customFormat="1" ht="21" hidden="1" customHeight="1">
      <c r="A22" s="691">
        <v>1</v>
      </c>
      <c r="B22" s="647" t="s">
        <v>1401</v>
      </c>
      <c r="C22" s="921" t="s">
        <v>213</v>
      </c>
      <c r="D22" s="923" t="s">
        <v>1814</v>
      </c>
      <c r="E22" s="872" t="s">
        <v>43</v>
      </c>
      <c r="F22" s="692" t="s">
        <v>1426</v>
      </c>
      <c r="G22" s="905" t="s">
        <v>1415</v>
      </c>
      <c r="H22" s="659">
        <v>1641</v>
      </c>
      <c r="I22" s="905">
        <v>43728</v>
      </c>
      <c r="J22" s="720">
        <v>16800000</v>
      </c>
      <c r="K22" s="905">
        <v>43781</v>
      </c>
      <c r="L22" s="655">
        <v>20</v>
      </c>
      <c r="M22" s="720">
        <v>0</v>
      </c>
      <c r="N22" s="686"/>
      <c r="O22" s="655">
        <v>20</v>
      </c>
      <c r="P22" s="818">
        <v>0</v>
      </c>
      <c r="Q22" s="818">
        <v>0</v>
      </c>
      <c r="R22" s="655">
        <v>20</v>
      </c>
      <c r="S22" s="906"/>
      <c r="T22" s="906"/>
      <c r="U22" s="659">
        <v>899</v>
      </c>
      <c r="V22" s="659">
        <v>20</v>
      </c>
      <c r="W22" s="657">
        <v>43782</v>
      </c>
      <c r="X22" s="659"/>
      <c r="Y22" s="658"/>
      <c r="Z22" s="685"/>
      <c r="AA22" s="657"/>
      <c r="AB22" s="685"/>
      <c r="AC22" s="865">
        <v>1</v>
      </c>
      <c r="AD22" s="813" t="s">
        <v>668</v>
      </c>
      <c r="AE22" s="819">
        <v>1</v>
      </c>
      <c r="AF22" s="819"/>
      <c r="AG22" s="819">
        <v>2019</v>
      </c>
      <c r="AH22" s="819">
        <v>2019</v>
      </c>
    </row>
    <row r="23" spans="1:34" s="645" customFormat="1" ht="21" hidden="1" customHeight="1">
      <c r="A23" s="691">
        <v>2</v>
      </c>
      <c r="B23" s="647" t="s">
        <v>1401</v>
      </c>
      <c r="C23" s="921" t="s">
        <v>213</v>
      </c>
      <c r="D23" s="923" t="s">
        <v>1815</v>
      </c>
      <c r="E23" s="872" t="s">
        <v>43</v>
      </c>
      <c r="F23" s="692" t="s">
        <v>1426</v>
      </c>
      <c r="G23" s="905" t="s">
        <v>1415</v>
      </c>
      <c r="H23" s="659">
        <v>1641</v>
      </c>
      <c r="I23" s="905">
        <v>43728</v>
      </c>
      <c r="J23" s="720">
        <v>16800000</v>
      </c>
      <c r="K23" s="905">
        <v>43781</v>
      </c>
      <c r="L23" s="655">
        <v>20</v>
      </c>
      <c r="M23" s="720">
        <v>0</v>
      </c>
      <c r="N23" s="656"/>
      <c r="O23" s="655">
        <v>20</v>
      </c>
      <c r="P23" s="818">
        <v>0</v>
      </c>
      <c r="Q23" s="818">
        <v>0</v>
      </c>
      <c r="R23" s="655">
        <v>20</v>
      </c>
      <c r="S23" s="655"/>
      <c r="T23" s="655"/>
      <c r="U23" s="659">
        <v>899</v>
      </c>
      <c r="V23" s="659">
        <v>20</v>
      </c>
      <c r="W23" s="657">
        <v>43782</v>
      </c>
      <c r="X23" s="659"/>
      <c r="Y23" s="658"/>
      <c r="Z23" s="655"/>
      <c r="AA23" s="657"/>
      <c r="AB23" s="655"/>
      <c r="AC23" s="865">
        <v>1</v>
      </c>
      <c r="AD23" s="813" t="s">
        <v>668</v>
      </c>
      <c r="AE23" s="819">
        <v>1</v>
      </c>
      <c r="AF23" s="819"/>
      <c r="AG23" s="819">
        <v>2019</v>
      </c>
      <c r="AH23" s="819">
        <v>2019</v>
      </c>
    </row>
    <row r="24" spans="1:34" s="645" customFormat="1" ht="21" hidden="1" customHeight="1">
      <c r="A24" s="691">
        <v>3</v>
      </c>
      <c r="B24" s="647" t="s">
        <v>1401</v>
      </c>
      <c r="C24" s="921" t="s">
        <v>983</v>
      </c>
      <c r="D24" s="923" t="s">
        <v>1816</v>
      </c>
      <c r="E24" s="872" t="s">
        <v>43</v>
      </c>
      <c r="F24" s="692" t="s">
        <v>1426</v>
      </c>
      <c r="G24" s="905" t="s">
        <v>1415</v>
      </c>
      <c r="H24" s="659">
        <v>1641</v>
      </c>
      <c r="I24" s="905">
        <v>43728</v>
      </c>
      <c r="J24" s="720">
        <v>16800000</v>
      </c>
      <c r="K24" s="869">
        <v>43782</v>
      </c>
      <c r="L24" s="655">
        <v>20</v>
      </c>
      <c r="M24" s="720">
        <v>0</v>
      </c>
      <c r="N24" s="656"/>
      <c r="O24" s="655">
        <v>20</v>
      </c>
      <c r="P24" s="818">
        <v>0</v>
      </c>
      <c r="Q24" s="818">
        <v>0</v>
      </c>
      <c r="R24" s="655">
        <v>20</v>
      </c>
      <c r="S24" s="655"/>
      <c r="T24" s="655"/>
      <c r="U24" s="659">
        <v>899</v>
      </c>
      <c r="V24" s="659">
        <v>20</v>
      </c>
      <c r="W24" s="657"/>
      <c r="X24" s="659"/>
      <c r="Y24" s="658"/>
      <c r="Z24" s="655"/>
      <c r="AA24" s="657"/>
      <c r="AB24" s="669"/>
      <c r="AC24" s="865">
        <v>1</v>
      </c>
      <c r="AD24" s="813" t="s">
        <v>668</v>
      </c>
      <c r="AE24" s="819">
        <v>1</v>
      </c>
      <c r="AF24" s="819"/>
      <c r="AG24" s="819">
        <v>2019</v>
      </c>
      <c r="AH24" s="819">
        <v>2019</v>
      </c>
    </row>
    <row r="25" spans="1:34" s="645" customFormat="1" ht="21" hidden="1" customHeight="1">
      <c r="A25" s="691">
        <v>4</v>
      </c>
      <c r="B25" s="647" t="s">
        <v>1401</v>
      </c>
      <c r="C25" s="921" t="s">
        <v>213</v>
      </c>
      <c r="D25" s="923" t="s">
        <v>1817</v>
      </c>
      <c r="E25" s="872" t="s">
        <v>43</v>
      </c>
      <c r="F25" s="692" t="s">
        <v>1426</v>
      </c>
      <c r="G25" s="905" t="s">
        <v>1415</v>
      </c>
      <c r="H25" s="659">
        <v>1641</v>
      </c>
      <c r="I25" s="905">
        <v>43728</v>
      </c>
      <c r="J25" s="720">
        <v>16800000</v>
      </c>
      <c r="K25" s="905">
        <v>43781</v>
      </c>
      <c r="L25" s="655">
        <v>20</v>
      </c>
      <c r="M25" s="720">
        <v>0</v>
      </c>
      <c r="N25" s="656"/>
      <c r="O25" s="655">
        <v>20</v>
      </c>
      <c r="P25" s="818">
        <v>0</v>
      </c>
      <c r="Q25" s="818">
        <v>0</v>
      </c>
      <c r="R25" s="655">
        <v>20</v>
      </c>
      <c r="S25" s="655"/>
      <c r="T25" s="655"/>
      <c r="U25" s="659">
        <v>899</v>
      </c>
      <c r="V25" s="659">
        <v>20</v>
      </c>
      <c r="W25" s="657">
        <v>43783</v>
      </c>
      <c r="X25" s="659"/>
      <c r="Y25" s="658"/>
      <c r="Z25" s="655"/>
      <c r="AA25" s="657"/>
      <c r="AB25" s="655"/>
      <c r="AC25" s="865">
        <v>1</v>
      </c>
      <c r="AD25" s="813" t="s">
        <v>668</v>
      </c>
      <c r="AE25" s="819">
        <v>1</v>
      </c>
      <c r="AF25" s="819"/>
      <c r="AG25" s="819">
        <v>2019</v>
      </c>
      <c r="AH25" s="819">
        <v>2019</v>
      </c>
    </row>
    <row r="26" spans="1:34" s="645" customFormat="1" ht="21" hidden="1" customHeight="1">
      <c r="A26" s="691">
        <v>5</v>
      </c>
      <c r="B26" s="647" t="s">
        <v>1401</v>
      </c>
      <c r="C26" s="921" t="s">
        <v>213</v>
      </c>
      <c r="D26" s="923" t="s">
        <v>1818</v>
      </c>
      <c r="E26" s="872" t="s">
        <v>43</v>
      </c>
      <c r="F26" s="692" t="s">
        <v>1426</v>
      </c>
      <c r="G26" s="905" t="s">
        <v>1415</v>
      </c>
      <c r="H26" s="659">
        <v>1641</v>
      </c>
      <c r="I26" s="905">
        <v>43728</v>
      </c>
      <c r="J26" s="720">
        <v>16800000</v>
      </c>
      <c r="K26" s="905">
        <v>43781</v>
      </c>
      <c r="L26" s="655">
        <v>20</v>
      </c>
      <c r="M26" s="720">
        <v>0</v>
      </c>
      <c r="N26" s="656"/>
      <c r="O26" s="655">
        <v>20</v>
      </c>
      <c r="P26" s="818">
        <v>0</v>
      </c>
      <c r="Q26" s="818">
        <v>0</v>
      </c>
      <c r="R26" s="655">
        <v>20</v>
      </c>
      <c r="S26" s="655"/>
      <c r="T26" s="655"/>
      <c r="U26" s="659">
        <v>899</v>
      </c>
      <c r="V26" s="659">
        <v>20</v>
      </c>
      <c r="W26" s="657">
        <v>43782</v>
      </c>
      <c r="X26" s="659"/>
      <c r="Y26" s="658"/>
      <c r="Z26" s="655"/>
      <c r="AA26" s="657"/>
      <c r="AB26" s="655"/>
      <c r="AC26" s="865">
        <v>1</v>
      </c>
      <c r="AD26" s="813" t="s">
        <v>668</v>
      </c>
      <c r="AE26" s="819">
        <v>1</v>
      </c>
      <c r="AF26" s="819"/>
      <c r="AG26" s="819">
        <v>2019</v>
      </c>
      <c r="AH26" s="819">
        <v>2019</v>
      </c>
    </row>
    <row r="27" spans="1:34" s="645" customFormat="1" ht="21" hidden="1" customHeight="1">
      <c r="A27" s="691">
        <v>6</v>
      </c>
      <c r="B27" s="647" t="s">
        <v>1401</v>
      </c>
      <c r="C27" s="921" t="s">
        <v>983</v>
      </c>
      <c r="D27" s="923" t="s">
        <v>1819</v>
      </c>
      <c r="E27" s="872" t="s">
        <v>43</v>
      </c>
      <c r="F27" s="692" t="s">
        <v>1426</v>
      </c>
      <c r="G27" s="905" t="s">
        <v>1415</v>
      </c>
      <c r="H27" s="659">
        <v>1641</v>
      </c>
      <c r="I27" s="905">
        <v>43728</v>
      </c>
      <c r="J27" s="720">
        <v>16800000</v>
      </c>
      <c r="K27" s="905">
        <v>43781</v>
      </c>
      <c r="L27" s="655">
        <v>20</v>
      </c>
      <c r="M27" s="720">
        <v>0</v>
      </c>
      <c r="N27" s="656"/>
      <c r="O27" s="655">
        <v>20</v>
      </c>
      <c r="P27" s="818">
        <v>0</v>
      </c>
      <c r="Q27" s="818">
        <v>0</v>
      </c>
      <c r="R27" s="655">
        <v>20</v>
      </c>
      <c r="S27" s="655"/>
      <c r="T27" s="655"/>
      <c r="U27" s="659">
        <v>899</v>
      </c>
      <c r="V27" s="659">
        <v>20</v>
      </c>
      <c r="W27" s="657">
        <v>43784</v>
      </c>
      <c r="X27" s="659"/>
      <c r="Y27" s="658"/>
      <c r="Z27" s="669"/>
      <c r="AA27" s="657"/>
      <c r="AB27" s="669"/>
      <c r="AC27" s="865">
        <v>1</v>
      </c>
      <c r="AD27" s="813" t="s">
        <v>668</v>
      </c>
      <c r="AE27" s="819">
        <v>1</v>
      </c>
      <c r="AF27" s="819"/>
      <c r="AG27" s="819">
        <v>2019</v>
      </c>
      <c r="AH27" s="819">
        <v>2019</v>
      </c>
    </row>
    <row r="28" spans="1:34" s="645" customFormat="1" ht="21" hidden="1" customHeight="1">
      <c r="A28" s="691">
        <v>7</v>
      </c>
      <c r="B28" s="647" t="s">
        <v>1401</v>
      </c>
      <c r="C28" s="921" t="s">
        <v>213</v>
      </c>
      <c r="D28" s="923" t="s">
        <v>1820</v>
      </c>
      <c r="E28" s="872" t="s">
        <v>43</v>
      </c>
      <c r="F28" s="692" t="s">
        <v>1426</v>
      </c>
      <c r="G28" s="905" t="s">
        <v>1415</v>
      </c>
      <c r="H28" s="659">
        <v>1641</v>
      </c>
      <c r="I28" s="905">
        <v>43728</v>
      </c>
      <c r="J28" s="720">
        <v>16800000</v>
      </c>
      <c r="K28" s="905">
        <v>43781</v>
      </c>
      <c r="L28" s="655">
        <v>20</v>
      </c>
      <c r="M28" s="720">
        <v>0</v>
      </c>
      <c r="N28" s="656"/>
      <c r="O28" s="655">
        <v>20</v>
      </c>
      <c r="P28" s="818">
        <v>0</v>
      </c>
      <c r="Q28" s="818">
        <v>0</v>
      </c>
      <c r="R28" s="655">
        <v>20</v>
      </c>
      <c r="S28" s="655"/>
      <c r="T28" s="655"/>
      <c r="U28" s="659">
        <v>899</v>
      </c>
      <c r="V28" s="659">
        <v>20</v>
      </c>
      <c r="W28" s="657">
        <v>43784</v>
      </c>
      <c r="X28" s="659"/>
      <c r="Y28" s="658"/>
      <c r="Z28" s="669"/>
      <c r="AA28" s="657"/>
      <c r="AB28" s="669"/>
      <c r="AC28" s="865">
        <v>1</v>
      </c>
      <c r="AD28" s="813" t="s">
        <v>668</v>
      </c>
      <c r="AE28" s="819">
        <v>1</v>
      </c>
      <c r="AF28" s="819"/>
      <c r="AG28" s="819">
        <v>2019</v>
      </c>
      <c r="AH28" s="819">
        <v>2019</v>
      </c>
    </row>
    <row r="29" spans="1:34" s="645" customFormat="1" ht="21" hidden="1" customHeight="1">
      <c r="A29" s="691">
        <v>8</v>
      </c>
      <c r="B29" s="647" t="s">
        <v>1401</v>
      </c>
      <c r="C29" s="921" t="s">
        <v>213</v>
      </c>
      <c r="D29" s="923" t="s">
        <v>1821</v>
      </c>
      <c r="E29" s="872" t="s">
        <v>43</v>
      </c>
      <c r="F29" s="692" t="s">
        <v>1426</v>
      </c>
      <c r="G29" s="905" t="s">
        <v>1415</v>
      </c>
      <c r="H29" s="659">
        <v>1641</v>
      </c>
      <c r="I29" s="905">
        <v>43728</v>
      </c>
      <c r="J29" s="720">
        <v>16800000</v>
      </c>
      <c r="K29" s="905">
        <v>43781</v>
      </c>
      <c r="L29" s="655">
        <v>20</v>
      </c>
      <c r="M29" s="720">
        <v>0</v>
      </c>
      <c r="N29" s="656"/>
      <c r="O29" s="655">
        <v>20</v>
      </c>
      <c r="P29" s="818">
        <v>0</v>
      </c>
      <c r="Q29" s="818">
        <v>0</v>
      </c>
      <c r="R29" s="655">
        <v>20</v>
      </c>
      <c r="S29" s="655"/>
      <c r="T29" s="655"/>
      <c r="U29" s="659">
        <v>899</v>
      </c>
      <c r="V29" s="659">
        <v>20</v>
      </c>
      <c r="W29" s="657">
        <v>43783</v>
      </c>
      <c r="X29" s="659"/>
      <c r="Y29" s="658"/>
      <c r="Z29" s="669"/>
      <c r="AA29" s="657"/>
      <c r="AB29" s="669"/>
      <c r="AC29" s="865">
        <v>1</v>
      </c>
      <c r="AD29" s="813" t="s">
        <v>668</v>
      </c>
      <c r="AE29" s="819">
        <v>1</v>
      </c>
      <c r="AF29" s="819"/>
      <c r="AG29" s="819">
        <v>2019</v>
      </c>
      <c r="AH29" s="819">
        <v>2019</v>
      </c>
    </row>
    <row r="30" spans="1:34" s="645" customFormat="1" ht="21" hidden="1" customHeight="1">
      <c r="A30" s="691">
        <v>9</v>
      </c>
      <c r="B30" s="647" t="s">
        <v>1401</v>
      </c>
      <c r="C30" s="921" t="s">
        <v>213</v>
      </c>
      <c r="D30" s="923" t="s">
        <v>1822</v>
      </c>
      <c r="E30" s="872" t="s">
        <v>43</v>
      </c>
      <c r="F30" s="692" t="s">
        <v>1426</v>
      </c>
      <c r="G30" s="905" t="s">
        <v>1415</v>
      </c>
      <c r="H30" s="659">
        <v>1641</v>
      </c>
      <c r="I30" s="905">
        <v>43728</v>
      </c>
      <c r="J30" s="720">
        <v>16800000</v>
      </c>
      <c r="K30" s="905">
        <v>43781</v>
      </c>
      <c r="L30" s="655">
        <v>20</v>
      </c>
      <c r="M30" s="720">
        <v>0</v>
      </c>
      <c r="N30" s="656"/>
      <c r="O30" s="655">
        <v>20</v>
      </c>
      <c r="P30" s="818">
        <v>0</v>
      </c>
      <c r="Q30" s="818">
        <v>0</v>
      </c>
      <c r="R30" s="655">
        <v>20</v>
      </c>
      <c r="S30" s="655"/>
      <c r="T30" s="655"/>
      <c r="U30" s="659">
        <v>899</v>
      </c>
      <c r="V30" s="659">
        <v>20</v>
      </c>
      <c r="W30" s="657">
        <v>43785</v>
      </c>
      <c r="X30" s="659"/>
      <c r="Y30" s="658"/>
      <c r="Z30" s="655"/>
      <c r="AA30" s="657"/>
      <c r="AB30" s="655"/>
      <c r="AC30" s="865">
        <v>1</v>
      </c>
      <c r="AD30" s="813" t="s">
        <v>668</v>
      </c>
      <c r="AE30" s="819">
        <v>1</v>
      </c>
      <c r="AF30" s="819"/>
      <c r="AG30" s="819">
        <v>2019</v>
      </c>
      <c r="AH30" s="819">
        <v>2019</v>
      </c>
    </row>
    <row r="31" spans="1:34" s="645" customFormat="1" ht="21" hidden="1" customHeight="1">
      <c r="A31" s="691">
        <v>10</v>
      </c>
      <c r="B31" s="647" t="s">
        <v>1401</v>
      </c>
      <c r="C31" s="921" t="s">
        <v>213</v>
      </c>
      <c r="D31" s="923" t="s">
        <v>1823</v>
      </c>
      <c r="E31" s="872" t="s">
        <v>43</v>
      </c>
      <c r="F31" s="692" t="s">
        <v>1426</v>
      </c>
      <c r="G31" s="905" t="s">
        <v>1415</v>
      </c>
      <c r="H31" s="659">
        <v>1641</v>
      </c>
      <c r="I31" s="905">
        <v>43728</v>
      </c>
      <c r="J31" s="720">
        <v>16800000</v>
      </c>
      <c r="K31" s="905">
        <v>43781</v>
      </c>
      <c r="L31" s="655">
        <v>20</v>
      </c>
      <c r="M31" s="720">
        <v>0</v>
      </c>
      <c r="N31" s="656"/>
      <c r="O31" s="655">
        <v>20</v>
      </c>
      <c r="P31" s="818">
        <v>0</v>
      </c>
      <c r="Q31" s="818">
        <v>0</v>
      </c>
      <c r="R31" s="655">
        <v>20</v>
      </c>
      <c r="S31" s="655"/>
      <c r="T31" s="655"/>
      <c r="U31" s="659">
        <v>899</v>
      </c>
      <c r="V31" s="659">
        <v>20</v>
      </c>
      <c r="W31" s="657">
        <v>43783</v>
      </c>
      <c r="X31" s="659"/>
      <c r="Y31" s="658"/>
      <c r="Z31" s="655"/>
      <c r="AA31" s="657"/>
      <c r="AB31" s="655"/>
      <c r="AC31" s="865">
        <v>1</v>
      </c>
      <c r="AD31" s="813" t="s">
        <v>668</v>
      </c>
      <c r="AE31" s="819">
        <v>1</v>
      </c>
      <c r="AF31" s="819"/>
      <c r="AG31" s="819">
        <v>2019</v>
      </c>
      <c r="AH31" s="819">
        <v>2019</v>
      </c>
    </row>
    <row r="32" spans="1:34" s="645" customFormat="1" ht="21" hidden="1" customHeight="1">
      <c r="A32" s="691">
        <v>11</v>
      </c>
      <c r="B32" s="647" t="s">
        <v>1401</v>
      </c>
      <c r="C32" s="921" t="s">
        <v>213</v>
      </c>
      <c r="D32" s="923" t="s">
        <v>1824</v>
      </c>
      <c r="E32" s="872" t="s">
        <v>43</v>
      </c>
      <c r="F32" s="692" t="s">
        <v>1426</v>
      </c>
      <c r="G32" s="905" t="s">
        <v>1415</v>
      </c>
      <c r="H32" s="659">
        <v>1737</v>
      </c>
      <c r="I32" s="905">
        <v>43742</v>
      </c>
      <c r="J32" s="720">
        <v>16800000</v>
      </c>
      <c r="K32" s="719">
        <v>43801</v>
      </c>
      <c r="L32" s="655">
        <v>20</v>
      </c>
      <c r="M32" s="720">
        <v>0</v>
      </c>
      <c r="N32" s="656"/>
      <c r="O32" s="655">
        <v>20</v>
      </c>
      <c r="P32" s="818">
        <v>0</v>
      </c>
      <c r="Q32" s="818">
        <v>0</v>
      </c>
      <c r="R32" s="655">
        <v>20</v>
      </c>
      <c r="S32" s="655"/>
      <c r="T32" s="655"/>
      <c r="U32" s="659">
        <v>899</v>
      </c>
      <c r="V32" s="659">
        <v>20</v>
      </c>
      <c r="W32" s="657"/>
      <c r="X32" s="659"/>
      <c r="Y32" s="658"/>
      <c r="Z32" s="655"/>
      <c r="AA32" s="657"/>
      <c r="AB32" s="655"/>
      <c r="AC32" s="865">
        <v>1</v>
      </c>
      <c r="AD32" s="813" t="s">
        <v>668</v>
      </c>
      <c r="AE32" s="819">
        <v>1</v>
      </c>
      <c r="AF32" s="819"/>
      <c r="AG32" s="819">
        <v>2019</v>
      </c>
      <c r="AH32" s="819">
        <v>2019</v>
      </c>
    </row>
    <row r="33" spans="1:34" s="645" customFormat="1" ht="21" hidden="1" customHeight="1">
      <c r="A33" s="691">
        <v>12</v>
      </c>
      <c r="B33" s="647" t="s">
        <v>1401</v>
      </c>
      <c r="C33" s="921" t="s">
        <v>213</v>
      </c>
      <c r="D33" s="923" t="s">
        <v>1825</v>
      </c>
      <c r="E33" s="872" t="s">
        <v>43</v>
      </c>
      <c r="F33" s="692" t="s">
        <v>1426</v>
      </c>
      <c r="G33" s="905" t="s">
        <v>1415</v>
      </c>
      <c r="H33" s="659">
        <v>1737</v>
      </c>
      <c r="I33" s="905">
        <v>43742</v>
      </c>
      <c r="J33" s="720">
        <v>16800000</v>
      </c>
      <c r="K33" s="719">
        <v>43811</v>
      </c>
      <c r="L33" s="655">
        <v>20</v>
      </c>
      <c r="M33" s="720">
        <v>0</v>
      </c>
      <c r="N33" s="656"/>
      <c r="O33" s="655">
        <v>20</v>
      </c>
      <c r="P33" s="818">
        <v>0</v>
      </c>
      <c r="Q33" s="818">
        <v>0</v>
      </c>
      <c r="R33" s="655">
        <v>20</v>
      </c>
      <c r="S33" s="655"/>
      <c r="T33" s="655"/>
      <c r="U33" s="659">
        <v>899</v>
      </c>
      <c r="V33" s="659">
        <v>20</v>
      </c>
      <c r="W33" s="657">
        <v>43812</v>
      </c>
      <c r="X33" s="659"/>
      <c r="Y33" s="658"/>
      <c r="Z33" s="655"/>
      <c r="AA33" s="657"/>
      <c r="AB33" s="655"/>
      <c r="AC33" s="865">
        <v>1</v>
      </c>
      <c r="AD33" s="813" t="s">
        <v>668</v>
      </c>
      <c r="AE33" s="819">
        <v>1</v>
      </c>
      <c r="AF33" s="819"/>
      <c r="AG33" s="819">
        <v>2019</v>
      </c>
      <c r="AH33" s="819">
        <v>2019</v>
      </c>
    </row>
    <row r="34" spans="1:34" s="645" customFormat="1" ht="21" hidden="1" customHeight="1">
      <c r="A34" s="691">
        <v>13</v>
      </c>
      <c r="B34" s="647" t="s">
        <v>1401</v>
      </c>
      <c r="C34" s="921" t="s">
        <v>213</v>
      </c>
      <c r="D34" s="923" t="s">
        <v>1826</v>
      </c>
      <c r="E34" s="872" t="s">
        <v>43</v>
      </c>
      <c r="F34" s="692" t="s">
        <v>1426</v>
      </c>
      <c r="G34" s="905" t="s">
        <v>1415</v>
      </c>
      <c r="H34" s="659">
        <v>1737</v>
      </c>
      <c r="I34" s="905">
        <v>43742</v>
      </c>
      <c r="J34" s="720">
        <v>16800000</v>
      </c>
      <c r="K34" s="659"/>
      <c r="L34" s="655">
        <v>20</v>
      </c>
      <c r="M34" s="720">
        <v>0</v>
      </c>
      <c r="N34" s="656"/>
      <c r="O34" s="655">
        <v>20</v>
      </c>
      <c r="P34" s="818">
        <v>0</v>
      </c>
      <c r="Q34" s="818">
        <v>0</v>
      </c>
      <c r="R34" s="655">
        <v>20</v>
      </c>
      <c r="S34" s="655"/>
      <c r="T34" s="655"/>
      <c r="U34" s="659">
        <v>899</v>
      </c>
      <c r="V34" s="659">
        <v>20</v>
      </c>
      <c r="W34" s="657">
        <v>43782</v>
      </c>
      <c r="X34" s="659"/>
      <c r="Y34" s="658"/>
      <c r="Z34" s="655"/>
      <c r="AA34" s="657"/>
      <c r="AB34" s="655"/>
      <c r="AC34" s="865">
        <v>1</v>
      </c>
      <c r="AD34" s="813" t="s">
        <v>668</v>
      </c>
      <c r="AE34" s="819">
        <v>1</v>
      </c>
      <c r="AF34" s="819"/>
      <c r="AG34" s="819">
        <v>2019</v>
      </c>
      <c r="AH34" s="819">
        <v>2019</v>
      </c>
    </row>
    <row r="35" spans="1:34" s="667" customFormat="1">
      <c r="A35" s="691">
        <v>14</v>
      </c>
      <c r="B35" s="787" t="s">
        <v>1401</v>
      </c>
      <c r="C35" s="924" t="s">
        <v>205</v>
      </c>
      <c r="D35" s="866" t="s">
        <v>1468</v>
      </c>
      <c r="E35" s="866" t="s">
        <v>1443</v>
      </c>
      <c r="F35" s="692" t="s">
        <v>1426</v>
      </c>
      <c r="G35" s="905" t="s">
        <v>1415</v>
      </c>
      <c r="H35" s="925" t="s">
        <v>1773</v>
      </c>
      <c r="I35" s="869">
        <v>43732</v>
      </c>
      <c r="J35" s="788">
        <v>16800000</v>
      </c>
      <c r="K35" s="720">
        <v>13440000</v>
      </c>
      <c r="L35" s="655">
        <v>20</v>
      </c>
      <c r="M35" s="880">
        <v>43798</v>
      </c>
      <c r="N35" s="720">
        <v>3360000</v>
      </c>
      <c r="O35" s="655">
        <v>20</v>
      </c>
      <c r="P35" s="880">
        <v>43901</v>
      </c>
      <c r="Q35" s="655">
        <v>0</v>
      </c>
      <c r="R35" s="655">
        <v>20</v>
      </c>
      <c r="S35" s="669"/>
      <c r="T35" s="669"/>
      <c r="U35" s="659">
        <v>899</v>
      </c>
      <c r="V35" s="659">
        <v>20</v>
      </c>
      <c r="W35" s="782"/>
      <c r="X35" s="659">
        <v>1</v>
      </c>
      <c r="Y35" s="669"/>
      <c r="Z35" s="720"/>
      <c r="AA35" s="658">
        <v>1</v>
      </c>
      <c r="AB35" s="926">
        <v>43872</v>
      </c>
      <c r="AC35" s="865">
        <v>1</v>
      </c>
      <c r="AD35" s="813" t="s">
        <v>668</v>
      </c>
      <c r="AE35" s="658"/>
      <c r="AF35" s="658">
        <v>1</v>
      </c>
      <c r="AG35" s="658">
        <v>2020</v>
      </c>
      <c r="AH35" s="658">
        <v>2020</v>
      </c>
    </row>
    <row r="36" spans="1:34" s="667" customFormat="1">
      <c r="A36" s="691">
        <v>15</v>
      </c>
      <c r="B36" s="787" t="s">
        <v>1401</v>
      </c>
      <c r="C36" s="924" t="s">
        <v>205</v>
      </c>
      <c r="D36" s="866" t="s">
        <v>1469</v>
      </c>
      <c r="E36" s="866" t="s">
        <v>1443</v>
      </c>
      <c r="F36" s="692" t="s">
        <v>1426</v>
      </c>
      <c r="G36" s="905" t="s">
        <v>1415</v>
      </c>
      <c r="H36" s="925" t="s">
        <v>1773</v>
      </c>
      <c r="I36" s="869">
        <v>43732</v>
      </c>
      <c r="J36" s="788">
        <v>16800000</v>
      </c>
      <c r="K36" s="720">
        <v>13440000</v>
      </c>
      <c r="L36" s="655">
        <v>20</v>
      </c>
      <c r="M36" s="880">
        <v>43801</v>
      </c>
      <c r="N36" s="720">
        <v>3360000</v>
      </c>
      <c r="O36" s="655">
        <v>20</v>
      </c>
      <c r="P36" s="880">
        <v>43903</v>
      </c>
      <c r="Q36" s="655">
        <v>0</v>
      </c>
      <c r="R36" s="655">
        <v>20</v>
      </c>
      <c r="S36" s="669"/>
      <c r="T36" s="669"/>
      <c r="U36" s="659">
        <v>899</v>
      </c>
      <c r="V36" s="659">
        <v>20</v>
      </c>
      <c r="W36" s="782"/>
      <c r="X36" s="659">
        <v>1</v>
      </c>
      <c r="Y36" s="669"/>
      <c r="Z36" s="720"/>
      <c r="AA36" s="658">
        <v>1</v>
      </c>
      <c r="AB36" s="926">
        <v>43872</v>
      </c>
      <c r="AC36" s="865">
        <v>1</v>
      </c>
      <c r="AD36" s="813" t="s">
        <v>668</v>
      </c>
      <c r="AE36" s="658"/>
      <c r="AF36" s="658">
        <v>1</v>
      </c>
      <c r="AG36" s="658">
        <v>2020</v>
      </c>
      <c r="AH36" s="658">
        <v>2020</v>
      </c>
    </row>
    <row r="37" spans="1:34" s="667" customFormat="1">
      <c r="A37" s="691">
        <v>16</v>
      </c>
      <c r="B37" s="787" t="s">
        <v>1401</v>
      </c>
      <c r="C37" s="924" t="s">
        <v>214</v>
      </c>
      <c r="D37" s="866" t="s">
        <v>1470</v>
      </c>
      <c r="E37" s="866" t="s">
        <v>1443</v>
      </c>
      <c r="F37" s="692" t="s">
        <v>1426</v>
      </c>
      <c r="G37" s="905" t="s">
        <v>1415</v>
      </c>
      <c r="H37" s="925" t="s">
        <v>1773</v>
      </c>
      <c r="I37" s="869">
        <v>43732</v>
      </c>
      <c r="J37" s="788">
        <v>16800000</v>
      </c>
      <c r="K37" s="720">
        <v>13440000</v>
      </c>
      <c r="L37" s="655">
        <v>20</v>
      </c>
      <c r="M37" s="880">
        <v>43508</v>
      </c>
      <c r="N37" s="720">
        <v>3360000</v>
      </c>
      <c r="O37" s="655">
        <v>20</v>
      </c>
      <c r="P37" s="880">
        <v>43903</v>
      </c>
      <c r="Q37" s="655">
        <v>0</v>
      </c>
      <c r="R37" s="655">
        <v>20</v>
      </c>
      <c r="S37" s="669"/>
      <c r="T37" s="669"/>
      <c r="U37" s="659">
        <v>899</v>
      </c>
      <c r="V37" s="659">
        <v>20</v>
      </c>
      <c r="W37" s="782"/>
      <c r="X37" s="659">
        <v>1</v>
      </c>
      <c r="Y37" s="669"/>
      <c r="Z37" s="720"/>
      <c r="AA37" s="658">
        <v>1</v>
      </c>
      <c r="AB37" s="926">
        <v>43872</v>
      </c>
      <c r="AC37" s="865">
        <v>1</v>
      </c>
      <c r="AD37" s="813" t="s">
        <v>668</v>
      </c>
      <c r="AE37" s="658"/>
      <c r="AF37" s="658">
        <v>1</v>
      </c>
      <c r="AG37" s="658">
        <v>2020</v>
      </c>
      <c r="AH37" s="658">
        <v>2020</v>
      </c>
    </row>
    <row r="38" spans="1:34" s="667" customFormat="1">
      <c r="A38" s="691">
        <v>17</v>
      </c>
      <c r="B38" s="647" t="s">
        <v>1401</v>
      </c>
      <c r="C38" s="924" t="s">
        <v>205</v>
      </c>
      <c r="D38" s="866" t="s">
        <v>1471</v>
      </c>
      <c r="E38" s="866" t="s">
        <v>1443</v>
      </c>
      <c r="F38" s="692" t="s">
        <v>1426</v>
      </c>
      <c r="G38" s="905" t="s">
        <v>1415</v>
      </c>
      <c r="H38" s="925" t="s">
        <v>1773</v>
      </c>
      <c r="I38" s="869">
        <v>43732</v>
      </c>
      <c r="J38" s="720">
        <v>16800000</v>
      </c>
      <c r="K38" s="720">
        <v>13440000</v>
      </c>
      <c r="L38" s="655">
        <v>20</v>
      </c>
      <c r="M38" s="880">
        <v>43801</v>
      </c>
      <c r="N38" s="720">
        <v>3360000</v>
      </c>
      <c r="O38" s="655">
        <v>20</v>
      </c>
      <c r="P38" s="880">
        <v>43903</v>
      </c>
      <c r="Q38" s="655">
        <v>0</v>
      </c>
      <c r="R38" s="655">
        <v>20</v>
      </c>
      <c r="S38" s="655"/>
      <c r="T38" s="655"/>
      <c r="U38" s="659">
        <v>899</v>
      </c>
      <c r="V38" s="659">
        <v>20</v>
      </c>
      <c r="W38" s="657"/>
      <c r="X38" s="659">
        <v>1</v>
      </c>
      <c r="Y38" s="659"/>
      <c r="Z38" s="720"/>
      <c r="AA38" s="658">
        <v>1</v>
      </c>
      <c r="AB38" s="926">
        <v>43872</v>
      </c>
      <c r="AC38" s="865">
        <v>1</v>
      </c>
      <c r="AD38" s="813" t="s">
        <v>668</v>
      </c>
      <c r="AE38" s="658"/>
      <c r="AF38" s="658">
        <v>1</v>
      </c>
      <c r="AG38" s="658">
        <v>2020</v>
      </c>
      <c r="AH38" s="658">
        <v>2020</v>
      </c>
    </row>
    <row r="39" spans="1:34" s="667" customFormat="1">
      <c r="A39" s="691">
        <v>18</v>
      </c>
      <c r="B39" s="647" t="s">
        <v>1401</v>
      </c>
      <c r="C39" s="924" t="s">
        <v>205</v>
      </c>
      <c r="D39" s="866" t="s">
        <v>1472</v>
      </c>
      <c r="E39" s="866" t="s">
        <v>1443</v>
      </c>
      <c r="F39" s="692" t="s">
        <v>1426</v>
      </c>
      <c r="G39" s="905" t="s">
        <v>1415</v>
      </c>
      <c r="H39" s="925" t="s">
        <v>1773</v>
      </c>
      <c r="I39" s="869">
        <v>43732</v>
      </c>
      <c r="J39" s="720">
        <v>16800000</v>
      </c>
      <c r="K39" s="720">
        <v>13440000</v>
      </c>
      <c r="L39" s="655">
        <v>20</v>
      </c>
      <c r="M39" s="880">
        <v>43813</v>
      </c>
      <c r="N39" s="720">
        <v>3360000</v>
      </c>
      <c r="O39" s="655">
        <v>20</v>
      </c>
      <c r="P39" s="880">
        <v>43899</v>
      </c>
      <c r="Q39" s="655">
        <v>0</v>
      </c>
      <c r="R39" s="655">
        <v>20</v>
      </c>
      <c r="S39" s="655"/>
      <c r="T39" s="655"/>
      <c r="U39" s="659">
        <v>899</v>
      </c>
      <c r="V39" s="659">
        <v>20</v>
      </c>
      <c r="W39" s="657"/>
      <c r="X39" s="659">
        <v>1</v>
      </c>
      <c r="Y39" s="659"/>
      <c r="Z39" s="720"/>
      <c r="AA39" s="658">
        <v>1</v>
      </c>
      <c r="AB39" s="926">
        <v>43872</v>
      </c>
      <c r="AC39" s="865">
        <v>1</v>
      </c>
      <c r="AD39" s="813" t="s">
        <v>668</v>
      </c>
      <c r="AE39" s="658"/>
      <c r="AF39" s="658">
        <v>1</v>
      </c>
      <c r="AG39" s="658">
        <v>2020</v>
      </c>
      <c r="AH39" s="658">
        <v>2020</v>
      </c>
    </row>
    <row r="40" spans="1:34" s="667" customFormat="1">
      <c r="A40" s="691">
        <v>19</v>
      </c>
      <c r="B40" s="647" t="s">
        <v>1401</v>
      </c>
      <c r="C40" s="924" t="s">
        <v>205</v>
      </c>
      <c r="D40" s="866" t="s">
        <v>1473</v>
      </c>
      <c r="E40" s="866" t="s">
        <v>1443</v>
      </c>
      <c r="F40" s="692" t="s">
        <v>1426</v>
      </c>
      <c r="G40" s="905" t="s">
        <v>1415</v>
      </c>
      <c r="H40" s="925" t="s">
        <v>1773</v>
      </c>
      <c r="I40" s="869">
        <v>43732</v>
      </c>
      <c r="J40" s="720">
        <v>16800000</v>
      </c>
      <c r="K40" s="720">
        <v>13440000</v>
      </c>
      <c r="L40" s="655">
        <v>20</v>
      </c>
      <c r="M40" s="880">
        <v>43801</v>
      </c>
      <c r="N40" s="720">
        <v>3360000</v>
      </c>
      <c r="O40" s="655">
        <v>20</v>
      </c>
      <c r="P40" s="880">
        <v>43903</v>
      </c>
      <c r="Q40" s="655">
        <v>0</v>
      </c>
      <c r="R40" s="655">
        <v>20</v>
      </c>
      <c r="S40" s="655"/>
      <c r="T40" s="655"/>
      <c r="U40" s="659">
        <v>899</v>
      </c>
      <c r="V40" s="659">
        <v>20</v>
      </c>
      <c r="W40" s="657"/>
      <c r="X40" s="659">
        <v>1</v>
      </c>
      <c r="Y40" s="659"/>
      <c r="Z40" s="720"/>
      <c r="AA40" s="658">
        <v>1</v>
      </c>
      <c r="AB40" s="926">
        <v>43872</v>
      </c>
      <c r="AC40" s="865">
        <v>1</v>
      </c>
      <c r="AD40" s="813" t="s">
        <v>668</v>
      </c>
      <c r="AE40" s="658"/>
      <c r="AF40" s="658">
        <v>1</v>
      </c>
      <c r="AG40" s="658">
        <v>2020</v>
      </c>
      <c r="AH40" s="658">
        <v>2020</v>
      </c>
    </row>
    <row r="41" spans="1:34" s="667" customFormat="1">
      <c r="A41" s="691">
        <v>20</v>
      </c>
      <c r="B41" s="647" t="s">
        <v>1401</v>
      </c>
      <c r="C41" s="924" t="s">
        <v>214</v>
      </c>
      <c r="D41" s="872" t="s">
        <v>1474</v>
      </c>
      <c r="E41" s="866" t="s">
        <v>1443</v>
      </c>
      <c r="F41" s="692" t="s">
        <v>1426</v>
      </c>
      <c r="G41" s="905" t="s">
        <v>1415</v>
      </c>
      <c r="H41" s="925" t="s">
        <v>1773</v>
      </c>
      <c r="I41" s="869">
        <v>43732</v>
      </c>
      <c r="J41" s="720">
        <v>16800000</v>
      </c>
      <c r="K41" s="720">
        <v>13440000</v>
      </c>
      <c r="L41" s="655">
        <v>20</v>
      </c>
      <c r="M41" s="880">
        <v>43813</v>
      </c>
      <c r="N41" s="720">
        <v>3360000</v>
      </c>
      <c r="O41" s="655">
        <v>20</v>
      </c>
      <c r="P41" s="880">
        <v>43909</v>
      </c>
      <c r="Q41" s="655">
        <v>0</v>
      </c>
      <c r="R41" s="655">
        <v>20</v>
      </c>
      <c r="S41" s="655"/>
      <c r="T41" s="655"/>
      <c r="U41" s="659">
        <v>899</v>
      </c>
      <c r="V41" s="659">
        <v>20</v>
      </c>
      <c r="W41" s="657"/>
      <c r="X41" s="659">
        <v>1</v>
      </c>
      <c r="Y41" s="655"/>
      <c r="Z41" s="720"/>
      <c r="AA41" s="658">
        <v>1</v>
      </c>
      <c r="AB41" s="926">
        <v>43872</v>
      </c>
      <c r="AC41" s="865">
        <v>1</v>
      </c>
      <c r="AD41" s="813" t="s">
        <v>668</v>
      </c>
      <c r="AE41" s="658"/>
      <c r="AF41" s="658">
        <v>1</v>
      </c>
      <c r="AG41" s="658">
        <v>2020</v>
      </c>
      <c r="AH41" s="658">
        <v>2020</v>
      </c>
    </row>
    <row r="42" spans="1:34" s="667" customFormat="1">
      <c r="A42" s="691">
        <v>21</v>
      </c>
      <c r="B42" s="647" t="s">
        <v>1401</v>
      </c>
      <c r="C42" s="924" t="s">
        <v>214</v>
      </c>
      <c r="D42" s="866" t="s">
        <v>1475</v>
      </c>
      <c r="E42" s="866" t="s">
        <v>1443</v>
      </c>
      <c r="F42" s="692" t="s">
        <v>1426</v>
      </c>
      <c r="G42" s="905" t="s">
        <v>1415</v>
      </c>
      <c r="H42" s="925" t="s">
        <v>1773</v>
      </c>
      <c r="I42" s="869">
        <v>43732</v>
      </c>
      <c r="J42" s="720">
        <v>16800000</v>
      </c>
      <c r="K42" s="720">
        <v>13440000</v>
      </c>
      <c r="L42" s="655">
        <v>20</v>
      </c>
      <c r="M42" s="880">
        <v>43801</v>
      </c>
      <c r="N42" s="720">
        <v>3360000</v>
      </c>
      <c r="O42" s="655">
        <v>20</v>
      </c>
      <c r="P42" s="880">
        <v>43903</v>
      </c>
      <c r="Q42" s="655">
        <v>0</v>
      </c>
      <c r="R42" s="655">
        <v>20</v>
      </c>
      <c r="S42" s="655"/>
      <c r="T42" s="655"/>
      <c r="U42" s="659">
        <v>899</v>
      </c>
      <c r="V42" s="659">
        <v>20</v>
      </c>
      <c r="W42" s="657"/>
      <c r="X42" s="659">
        <v>1</v>
      </c>
      <c r="Y42" s="655"/>
      <c r="Z42" s="720"/>
      <c r="AA42" s="658">
        <v>1</v>
      </c>
      <c r="AB42" s="926">
        <v>43872</v>
      </c>
      <c r="AC42" s="865">
        <v>1</v>
      </c>
      <c r="AD42" s="813" t="s">
        <v>668</v>
      </c>
      <c r="AE42" s="658"/>
      <c r="AF42" s="658">
        <v>1</v>
      </c>
      <c r="AG42" s="658">
        <v>2020</v>
      </c>
      <c r="AH42" s="658">
        <v>2020</v>
      </c>
    </row>
    <row r="43" spans="1:34" s="667" customFormat="1">
      <c r="A43" s="691">
        <v>22</v>
      </c>
      <c r="B43" s="647" t="s">
        <v>1401</v>
      </c>
      <c r="C43" s="924" t="s">
        <v>205</v>
      </c>
      <c r="D43" s="866" t="s">
        <v>1476</v>
      </c>
      <c r="E43" s="866" t="s">
        <v>1443</v>
      </c>
      <c r="F43" s="692" t="s">
        <v>1426</v>
      </c>
      <c r="G43" s="905" t="s">
        <v>1415</v>
      </c>
      <c r="H43" s="925" t="s">
        <v>1773</v>
      </c>
      <c r="I43" s="869">
        <v>43732</v>
      </c>
      <c r="J43" s="720">
        <v>16800000</v>
      </c>
      <c r="K43" s="720">
        <v>13440000</v>
      </c>
      <c r="L43" s="655">
        <v>20</v>
      </c>
      <c r="M43" s="880">
        <v>43801</v>
      </c>
      <c r="N43" s="720">
        <v>3360000</v>
      </c>
      <c r="O43" s="655">
        <v>20</v>
      </c>
      <c r="P43" s="880">
        <v>43903</v>
      </c>
      <c r="Q43" s="655">
        <v>0</v>
      </c>
      <c r="R43" s="655">
        <v>20</v>
      </c>
      <c r="S43" s="655"/>
      <c r="T43" s="655"/>
      <c r="U43" s="659">
        <v>899</v>
      </c>
      <c r="V43" s="659">
        <v>20</v>
      </c>
      <c r="W43" s="657"/>
      <c r="X43" s="659">
        <v>1</v>
      </c>
      <c r="Y43" s="659"/>
      <c r="Z43" s="720"/>
      <c r="AA43" s="658">
        <v>1</v>
      </c>
      <c r="AB43" s="926">
        <v>43872</v>
      </c>
      <c r="AC43" s="865">
        <v>1</v>
      </c>
      <c r="AD43" s="813" t="s">
        <v>668</v>
      </c>
      <c r="AE43" s="658"/>
      <c r="AF43" s="658">
        <v>1</v>
      </c>
      <c r="AG43" s="658">
        <v>2020</v>
      </c>
      <c r="AH43" s="658">
        <v>2020</v>
      </c>
    </row>
    <row r="44" spans="1:34" s="667" customFormat="1">
      <c r="A44" s="691">
        <v>23</v>
      </c>
      <c r="B44" s="647" t="s">
        <v>1401</v>
      </c>
      <c r="C44" s="924" t="s">
        <v>205</v>
      </c>
      <c r="D44" s="866" t="s">
        <v>1477</v>
      </c>
      <c r="E44" s="866" t="s">
        <v>1443</v>
      </c>
      <c r="F44" s="692" t="s">
        <v>1426</v>
      </c>
      <c r="G44" s="905" t="s">
        <v>1415</v>
      </c>
      <c r="H44" s="925" t="s">
        <v>1773</v>
      </c>
      <c r="I44" s="869">
        <v>43732</v>
      </c>
      <c r="J44" s="720">
        <v>16800000</v>
      </c>
      <c r="K44" s="720">
        <v>13440000</v>
      </c>
      <c r="L44" s="655">
        <v>20</v>
      </c>
      <c r="M44" s="880">
        <v>43789</v>
      </c>
      <c r="N44" s="720">
        <v>3360000</v>
      </c>
      <c r="O44" s="655">
        <v>20</v>
      </c>
      <c r="P44" s="880">
        <v>43903</v>
      </c>
      <c r="Q44" s="655">
        <v>0</v>
      </c>
      <c r="R44" s="655">
        <v>20</v>
      </c>
      <c r="S44" s="655"/>
      <c r="T44" s="655"/>
      <c r="U44" s="659">
        <v>899</v>
      </c>
      <c r="V44" s="659">
        <v>20</v>
      </c>
      <c r="W44" s="657"/>
      <c r="X44" s="659">
        <v>1</v>
      </c>
      <c r="Y44" s="655"/>
      <c r="Z44" s="720"/>
      <c r="AA44" s="658">
        <v>1</v>
      </c>
      <c r="AB44" s="926">
        <v>43872</v>
      </c>
      <c r="AC44" s="865">
        <v>1</v>
      </c>
      <c r="AD44" s="813" t="s">
        <v>668</v>
      </c>
      <c r="AE44" s="658"/>
      <c r="AF44" s="658">
        <v>1</v>
      </c>
      <c r="AG44" s="658">
        <v>2020</v>
      </c>
      <c r="AH44" s="658">
        <v>2020</v>
      </c>
    </row>
    <row r="45" spans="1:34" s="667" customFormat="1">
      <c r="A45" s="691">
        <v>24</v>
      </c>
      <c r="B45" s="647" t="s">
        <v>1401</v>
      </c>
      <c r="C45" s="924" t="s">
        <v>209</v>
      </c>
      <c r="D45" s="866" t="s">
        <v>1478</v>
      </c>
      <c r="E45" s="866" t="s">
        <v>1405</v>
      </c>
      <c r="F45" s="692" t="s">
        <v>1426</v>
      </c>
      <c r="G45" s="905" t="s">
        <v>1415</v>
      </c>
      <c r="H45" s="925" t="s">
        <v>1774</v>
      </c>
      <c r="I45" s="869">
        <v>43735</v>
      </c>
      <c r="J45" s="720">
        <v>16800000</v>
      </c>
      <c r="K45" s="720">
        <v>13440000</v>
      </c>
      <c r="L45" s="655">
        <v>20</v>
      </c>
      <c r="M45" s="880">
        <v>43804</v>
      </c>
      <c r="N45" s="720">
        <v>3360000</v>
      </c>
      <c r="O45" s="655">
        <v>20</v>
      </c>
      <c r="P45" s="880">
        <v>43949</v>
      </c>
      <c r="Q45" s="655">
        <v>0</v>
      </c>
      <c r="R45" s="655">
        <v>20</v>
      </c>
      <c r="S45" s="655"/>
      <c r="T45" s="655"/>
      <c r="U45" s="659">
        <v>899</v>
      </c>
      <c r="V45" s="659">
        <v>20</v>
      </c>
      <c r="W45" s="657"/>
      <c r="X45" s="659">
        <v>1</v>
      </c>
      <c r="Y45" s="655"/>
      <c r="Z45" s="720"/>
      <c r="AA45" s="658">
        <v>1</v>
      </c>
      <c r="AB45" s="926">
        <v>43899</v>
      </c>
      <c r="AC45" s="865">
        <v>1</v>
      </c>
      <c r="AD45" s="813" t="s">
        <v>668</v>
      </c>
      <c r="AE45" s="658"/>
      <c r="AF45" s="658">
        <v>1</v>
      </c>
      <c r="AG45" s="658">
        <v>2020</v>
      </c>
      <c r="AH45" s="658">
        <v>2020</v>
      </c>
    </row>
    <row r="46" spans="1:34" s="667" customFormat="1">
      <c r="A46" s="691">
        <v>25</v>
      </c>
      <c r="B46" s="647" t="s">
        <v>1401</v>
      </c>
      <c r="C46" s="924" t="s">
        <v>209</v>
      </c>
      <c r="D46" s="866" t="s">
        <v>1479</v>
      </c>
      <c r="E46" s="866" t="s">
        <v>1405</v>
      </c>
      <c r="F46" s="692" t="s">
        <v>1426</v>
      </c>
      <c r="G46" s="905" t="s">
        <v>1415</v>
      </c>
      <c r="H46" s="925" t="s">
        <v>1774</v>
      </c>
      <c r="I46" s="869">
        <v>43735</v>
      </c>
      <c r="J46" s="720">
        <v>16800000</v>
      </c>
      <c r="K46" s="720">
        <v>13440000</v>
      </c>
      <c r="L46" s="655">
        <v>20</v>
      </c>
      <c r="M46" s="880">
        <v>43804</v>
      </c>
      <c r="N46" s="720">
        <v>3360000</v>
      </c>
      <c r="O46" s="655">
        <v>20</v>
      </c>
      <c r="P46" s="880">
        <v>43949</v>
      </c>
      <c r="Q46" s="655">
        <v>0</v>
      </c>
      <c r="R46" s="655">
        <v>20</v>
      </c>
      <c r="S46" s="655"/>
      <c r="T46" s="655"/>
      <c r="U46" s="659">
        <v>899</v>
      </c>
      <c r="V46" s="659">
        <v>20</v>
      </c>
      <c r="W46" s="657"/>
      <c r="X46" s="659">
        <v>1</v>
      </c>
      <c r="Y46" s="655"/>
      <c r="Z46" s="720"/>
      <c r="AA46" s="658">
        <v>1</v>
      </c>
      <c r="AB46" s="926">
        <v>43899</v>
      </c>
      <c r="AC46" s="865">
        <v>1</v>
      </c>
      <c r="AD46" s="813" t="s">
        <v>668</v>
      </c>
      <c r="AE46" s="658"/>
      <c r="AF46" s="658">
        <v>1</v>
      </c>
      <c r="AG46" s="658">
        <v>2020</v>
      </c>
      <c r="AH46" s="658">
        <v>2020</v>
      </c>
    </row>
    <row r="47" spans="1:34" s="667" customFormat="1">
      <c r="A47" s="691">
        <v>26</v>
      </c>
      <c r="B47" s="647" t="s">
        <v>1401</v>
      </c>
      <c r="C47" s="924" t="s">
        <v>209</v>
      </c>
      <c r="D47" s="866" t="s">
        <v>1480</v>
      </c>
      <c r="E47" s="866" t="s">
        <v>1405</v>
      </c>
      <c r="F47" s="692" t="s">
        <v>1426</v>
      </c>
      <c r="G47" s="905" t="s">
        <v>1415</v>
      </c>
      <c r="H47" s="925" t="s">
        <v>1774</v>
      </c>
      <c r="I47" s="869">
        <v>43735</v>
      </c>
      <c r="J47" s="720">
        <v>16800000</v>
      </c>
      <c r="K47" s="720">
        <v>13440000</v>
      </c>
      <c r="L47" s="655">
        <v>20</v>
      </c>
      <c r="M47" s="880">
        <v>43804</v>
      </c>
      <c r="N47" s="720">
        <v>3360000</v>
      </c>
      <c r="O47" s="655">
        <v>20</v>
      </c>
      <c r="P47" s="880">
        <v>43949</v>
      </c>
      <c r="Q47" s="655">
        <v>0</v>
      </c>
      <c r="R47" s="655">
        <v>20</v>
      </c>
      <c r="S47" s="655"/>
      <c r="T47" s="655"/>
      <c r="U47" s="659">
        <v>899</v>
      </c>
      <c r="V47" s="659">
        <v>20</v>
      </c>
      <c r="W47" s="657"/>
      <c r="X47" s="659">
        <v>1</v>
      </c>
      <c r="Y47" s="659"/>
      <c r="Z47" s="720"/>
      <c r="AA47" s="658">
        <v>1</v>
      </c>
      <c r="AB47" s="926">
        <v>43899</v>
      </c>
      <c r="AC47" s="865">
        <v>1</v>
      </c>
      <c r="AD47" s="813" t="s">
        <v>668</v>
      </c>
      <c r="AE47" s="658"/>
      <c r="AF47" s="658">
        <v>1</v>
      </c>
      <c r="AG47" s="658">
        <v>2020</v>
      </c>
      <c r="AH47" s="658">
        <v>2020</v>
      </c>
    </row>
    <row r="48" spans="1:34" s="667" customFormat="1">
      <c r="A48" s="691">
        <v>27</v>
      </c>
      <c r="B48" s="647" t="s">
        <v>1401</v>
      </c>
      <c r="C48" s="924" t="s">
        <v>209</v>
      </c>
      <c r="D48" s="866" t="s">
        <v>1481</v>
      </c>
      <c r="E48" s="866" t="s">
        <v>1405</v>
      </c>
      <c r="F48" s="692" t="s">
        <v>1426</v>
      </c>
      <c r="G48" s="905" t="s">
        <v>1415</v>
      </c>
      <c r="H48" s="925" t="s">
        <v>1774</v>
      </c>
      <c r="I48" s="869">
        <v>43735</v>
      </c>
      <c r="J48" s="720">
        <v>16800000</v>
      </c>
      <c r="K48" s="720">
        <v>13440000</v>
      </c>
      <c r="L48" s="655">
        <v>20</v>
      </c>
      <c r="M48" s="880">
        <v>43804</v>
      </c>
      <c r="N48" s="720">
        <v>3360000</v>
      </c>
      <c r="O48" s="655">
        <v>20</v>
      </c>
      <c r="P48" s="880">
        <v>43949</v>
      </c>
      <c r="Q48" s="655">
        <v>0</v>
      </c>
      <c r="R48" s="655">
        <v>20</v>
      </c>
      <c r="S48" s="655"/>
      <c r="T48" s="655"/>
      <c r="U48" s="659">
        <v>899</v>
      </c>
      <c r="V48" s="659">
        <v>20</v>
      </c>
      <c r="W48" s="657"/>
      <c r="X48" s="659">
        <v>1</v>
      </c>
      <c r="Y48" s="655"/>
      <c r="Z48" s="720"/>
      <c r="AA48" s="658">
        <v>1</v>
      </c>
      <c r="AB48" s="926">
        <v>43899</v>
      </c>
      <c r="AC48" s="865">
        <v>1</v>
      </c>
      <c r="AD48" s="813" t="s">
        <v>668</v>
      </c>
      <c r="AE48" s="658"/>
      <c r="AF48" s="658">
        <v>1</v>
      </c>
      <c r="AG48" s="658">
        <v>2020</v>
      </c>
      <c r="AH48" s="658">
        <v>2020</v>
      </c>
    </row>
    <row r="49" spans="1:34" s="667" customFormat="1">
      <c r="A49" s="691">
        <v>28</v>
      </c>
      <c r="B49" s="647" t="s">
        <v>1401</v>
      </c>
      <c r="C49" s="924" t="s">
        <v>209</v>
      </c>
      <c r="D49" s="866" t="s">
        <v>1482</v>
      </c>
      <c r="E49" s="866" t="s">
        <v>1405</v>
      </c>
      <c r="F49" s="692" t="s">
        <v>1426</v>
      </c>
      <c r="G49" s="905" t="s">
        <v>1415</v>
      </c>
      <c r="H49" s="925" t="s">
        <v>1774</v>
      </c>
      <c r="I49" s="869">
        <v>43735</v>
      </c>
      <c r="J49" s="720">
        <v>16800000</v>
      </c>
      <c r="K49" s="720">
        <v>13440000</v>
      </c>
      <c r="L49" s="655">
        <v>20</v>
      </c>
      <c r="M49" s="880">
        <v>43804</v>
      </c>
      <c r="N49" s="720">
        <v>3360000</v>
      </c>
      <c r="O49" s="655">
        <v>20</v>
      </c>
      <c r="P49" s="880">
        <v>43949</v>
      </c>
      <c r="Q49" s="655">
        <v>0</v>
      </c>
      <c r="R49" s="655">
        <v>20</v>
      </c>
      <c r="S49" s="655"/>
      <c r="T49" s="655"/>
      <c r="U49" s="659">
        <v>899</v>
      </c>
      <c r="V49" s="659">
        <v>20</v>
      </c>
      <c r="W49" s="657"/>
      <c r="X49" s="659">
        <v>1</v>
      </c>
      <c r="Y49" s="655"/>
      <c r="Z49" s="720"/>
      <c r="AA49" s="658">
        <v>1</v>
      </c>
      <c r="AB49" s="926">
        <v>43899</v>
      </c>
      <c r="AC49" s="865">
        <v>1</v>
      </c>
      <c r="AD49" s="813" t="s">
        <v>668</v>
      </c>
      <c r="AE49" s="658"/>
      <c r="AF49" s="658">
        <v>1</v>
      </c>
      <c r="AG49" s="658">
        <v>2020</v>
      </c>
      <c r="AH49" s="658">
        <v>2020</v>
      </c>
    </row>
    <row r="50" spans="1:34" s="667" customFormat="1">
      <c r="A50" s="691">
        <v>29</v>
      </c>
      <c r="B50" s="647" t="s">
        <v>1401</v>
      </c>
      <c r="C50" s="924" t="s">
        <v>209</v>
      </c>
      <c r="D50" s="866" t="s">
        <v>1483</v>
      </c>
      <c r="E50" s="866" t="s">
        <v>1405</v>
      </c>
      <c r="F50" s="692" t="s">
        <v>1426</v>
      </c>
      <c r="G50" s="905" t="s">
        <v>1415</v>
      </c>
      <c r="H50" s="925" t="s">
        <v>1774</v>
      </c>
      <c r="I50" s="869">
        <v>43735</v>
      </c>
      <c r="J50" s="720">
        <v>16800000</v>
      </c>
      <c r="K50" s="720">
        <v>13440000</v>
      </c>
      <c r="L50" s="655">
        <v>20</v>
      </c>
      <c r="M50" s="880">
        <v>43804</v>
      </c>
      <c r="N50" s="720">
        <v>3360000</v>
      </c>
      <c r="O50" s="655">
        <v>20</v>
      </c>
      <c r="P50" s="880">
        <v>43949</v>
      </c>
      <c r="Q50" s="655">
        <v>0</v>
      </c>
      <c r="R50" s="655">
        <v>20</v>
      </c>
      <c r="S50" s="655"/>
      <c r="T50" s="655"/>
      <c r="U50" s="659">
        <v>899</v>
      </c>
      <c r="V50" s="659">
        <v>20</v>
      </c>
      <c r="W50" s="657"/>
      <c r="X50" s="659">
        <v>1</v>
      </c>
      <c r="Y50" s="655"/>
      <c r="Z50" s="720"/>
      <c r="AA50" s="658">
        <v>1</v>
      </c>
      <c r="AB50" s="926">
        <v>43899</v>
      </c>
      <c r="AC50" s="865">
        <v>1</v>
      </c>
      <c r="AD50" s="813" t="s">
        <v>668</v>
      </c>
      <c r="AE50" s="658"/>
      <c r="AF50" s="658">
        <v>1</v>
      </c>
      <c r="AG50" s="658">
        <v>2020</v>
      </c>
      <c r="AH50" s="658">
        <v>2020</v>
      </c>
    </row>
    <row r="51" spans="1:34" s="667" customFormat="1">
      <c r="A51" s="691">
        <v>30</v>
      </c>
      <c r="B51" s="647" t="s">
        <v>1401</v>
      </c>
      <c r="C51" s="924" t="s">
        <v>1761</v>
      </c>
      <c r="D51" s="866" t="s">
        <v>1484</v>
      </c>
      <c r="E51" s="866" t="s">
        <v>1405</v>
      </c>
      <c r="F51" s="692" t="s">
        <v>1426</v>
      </c>
      <c r="G51" s="905" t="s">
        <v>1415</v>
      </c>
      <c r="H51" s="925" t="s">
        <v>1774</v>
      </c>
      <c r="I51" s="869">
        <v>43735</v>
      </c>
      <c r="J51" s="720">
        <v>16800000</v>
      </c>
      <c r="K51" s="720">
        <v>13440000</v>
      </c>
      <c r="L51" s="655">
        <v>20</v>
      </c>
      <c r="M51" s="880">
        <v>43837</v>
      </c>
      <c r="N51" s="720">
        <v>3360000</v>
      </c>
      <c r="O51" s="655">
        <v>20</v>
      </c>
      <c r="P51" s="880">
        <v>43956</v>
      </c>
      <c r="Q51" s="655">
        <v>0</v>
      </c>
      <c r="R51" s="655">
        <v>20</v>
      </c>
      <c r="S51" s="655"/>
      <c r="T51" s="655"/>
      <c r="U51" s="659">
        <v>899</v>
      </c>
      <c r="V51" s="659">
        <v>20</v>
      </c>
      <c r="W51" s="657"/>
      <c r="X51" s="659">
        <v>1</v>
      </c>
      <c r="Y51" s="655"/>
      <c r="Z51" s="720"/>
      <c r="AA51" s="658">
        <v>1</v>
      </c>
      <c r="AB51" s="926">
        <v>43899</v>
      </c>
      <c r="AC51" s="865">
        <v>1</v>
      </c>
      <c r="AD51" s="813" t="s">
        <v>668</v>
      </c>
      <c r="AE51" s="658"/>
      <c r="AF51" s="658">
        <v>1</v>
      </c>
      <c r="AG51" s="658">
        <v>2020</v>
      </c>
      <c r="AH51" s="658">
        <v>2020</v>
      </c>
    </row>
    <row r="52" spans="1:34" s="667" customFormat="1">
      <c r="A52" s="691">
        <v>31</v>
      </c>
      <c r="B52" s="647" t="s">
        <v>1401</v>
      </c>
      <c r="C52" s="924" t="s">
        <v>209</v>
      </c>
      <c r="D52" s="866" t="s">
        <v>1485</v>
      </c>
      <c r="E52" s="866" t="s">
        <v>1405</v>
      </c>
      <c r="F52" s="692" t="s">
        <v>1426</v>
      </c>
      <c r="G52" s="905" t="s">
        <v>1415</v>
      </c>
      <c r="H52" s="925" t="s">
        <v>1774</v>
      </c>
      <c r="I52" s="869">
        <v>43735</v>
      </c>
      <c r="J52" s="720">
        <v>16800000</v>
      </c>
      <c r="K52" s="720">
        <v>13440000</v>
      </c>
      <c r="L52" s="655">
        <v>20</v>
      </c>
      <c r="M52" s="880">
        <v>43804</v>
      </c>
      <c r="N52" s="720">
        <v>3360000</v>
      </c>
      <c r="O52" s="655">
        <v>20</v>
      </c>
      <c r="P52" s="880">
        <v>43949</v>
      </c>
      <c r="Q52" s="655">
        <v>0</v>
      </c>
      <c r="R52" s="655">
        <v>20</v>
      </c>
      <c r="S52" s="655"/>
      <c r="T52" s="655"/>
      <c r="U52" s="659">
        <v>899</v>
      </c>
      <c r="V52" s="659">
        <v>20</v>
      </c>
      <c r="W52" s="657"/>
      <c r="X52" s="659">
        <v>1</v>
      </c>
      <c r="Y52" s="655"/>
      <c r="Z52" s="720"/>
      <c r="AA52" s="658">
        <v>1</v>
      </c>
      <c r="AB52" s="926">
        <v>43899</v>
      </c>
      <c r="AC52" s="865">
        <v>1</v>
      </c>
      <c r="AD52" s="813" t="s">
        <v>668</v>
      </c>
      <c r="AE52" s="658"/>
      <c r="AF52" s="658">
        <v>1</v>
      </c>
      <c r="AG52" s="658">
        <v>2020</v>
      </c>
      <c r="AH52" s="658">
        <v>2020</v>
      </c>
    </row>
    <row r="53" spans="1:34" s="667" customFormat="1">
      <c r="A53" s="691">
        <v>32</v>
      </c>
      <c r="B53" s="647" t="s">
        <v>1401</v>
      </c>
      <c r="C53" s="924" t="s">
        <v>209</v>
      </c>
      <c r="D53" s="866" t="s">
        <v>1486</v>
      </c>
      <c r="E53" s="866" t="s">
        <v>1405</v>
      </c>
      <c r="F53" s="692" t="s">
        <v>1426</v>
      </c>
      <c r="G53" s="905" t="s">
        <v>1415</v>
      </c>
      <c r="H53" s="925" t="s">
        <v>1774</v>
      </c>
      <c r="I53" s="869">
        <v>43735</v>
      </c>
      <c r="J53" s="720">
        <v>16800000</v>
      </c>
      <c r="K53" s="720">
        <v>13440000</v>
      </c>
      <c r="L53" s="655">
        <v>20</v>
      </c>
      <c r="M53" s="880">
        <v>43804</v>
      </c>
      <c r="N53" s="720">
        <v>3360000</v>
      </c>
      <c r="O53" s="655">
        <v>20</v>
      </c>
      <c r="P53" s="880">
        <v>43949</v>
      </c>
      <c r="Q53" s="655">
        <v>0</v>
      </c>
      <c r="R53" s="655">
        <v>20</v>
      </c>
      <c r="S53" s="655"/>
      <c r="T53" s="655"/>
      <c r="U53" s="659">
        <v>899</v>
      </c>
      <c r="V53" s="659">
        <v>20</v>
      </c>
      <c r="W53" s="657"/>
      <c r="X53" s="659">
        <v>1</v>
      </c>
      <c r="Y53" s="655"/>
      <c r="Z53" s="720"/>
      <c r="AA53" s="658">
        <v>1</v>
      </c>
      <c r="AB53" s="926">
        <v>43899</v>
      </c>
      <c r="AC53" s="865">
        <v>1</v>
      </c>
      <c r="AD53" s="813" t="s">
        <v>668</v>
      </c>
      <c r="AE53" s="658"/>
      <c r="AF53" s="658">
        <v>1</v>
      </c>
      <c r="AG53" s="658">
        <v>2020</v>
      </c>
      <c r="AH53" s="658">
        <v>2020</v>
      </c>
    </row>
    <row r="54" spans="1:34" s="667" customFormat="1">
      <c r="A54" s="691">
        <v>33</v>
      </c>
      <c r="B54" s="647" t="s">
        <v>1401</v>
      </c>
      <c r="C54" s="924" t="s">
        <v>203</v>
      </c>
      <c r="D54" s="872" t="s">
        <v>1487</v>
      </c>
      <c r="E54" s="872" t="s">
        <v>1406</v>
      </c>
      <c r="F54" s="692" t="s">
        <v>1426</v>
      </c>
      <c r="G54" s="905" t="s">
        <v>1415</v>
      </c>
      <c r="H54" s="925" t="s">
        <v>1775</v>
      </c>
      <c r="I54" s="869">
        <v>43742</v>
      </c>
      <c r="J54" s="720">
        <v>16800000</v>
      </c>
      <c r="K54" s="720">
        <v>13440000</v>
      </c>
      <c r="L54" s="655">
        <v>20</v>
      </c>
      <c r="M54" s="886">
        <v>43826</v>
      </c>
      <c r="N54" s="720">
        <v>3360000</v>
      </c>
      <c r="O54" s="655">
        <v>20</v>
      </c>
      <c r="P54" s="886">
        <v>43921</v>
      </c>
      <c r="Q54" s="655">
        <v>0</v>
      </c>
      <c r="R54" s="655">
        <v>20</v>
      </c>
      <c r="S54" s="655"/>
      <c r="T54" s="655"/>
      <c r="U54" s="659">
        <v>899</v>
      </c>
      <c r="V54" s="659">
        <v>20</v>
      </c>
      <c r="W54" s="657"/>
      <c r="X54" s="659">
        <v>1</v>
      </c>
      <c r="Y54" s="655"/>
      <c r="Z54" s="720"/>
      <c r="AA54" s="658">
        <v>1</v>
      </c>
      <c r="AB54" s="927">
        <v>43882</v>
      </c>
      <c r="AC54" s="865">
        <v>1</v>
      </c>
      <c r="AD54" s="813" t="s">
        <v>668</v>
      </c>
      <c r="AE54" s="658"/>
      <c r="AF54" s="658">
        <v>1</v>
      </c>
      <c r="AG54" s="658">
        <v>2020</v>
      </c>
      <c r="AH54" s="658">
        <v>2020</v>
      </c>
    </row>
    <row r="55" spans="1:34" s="667" customFormat="1">
      <c r="A55" s="691">
        <v>34</v>
      </c>
      <c r="B55" s="647" t="s">
        <v>1401</v>
      </c>
      <c r="C55" s="924" t="s">
        <v>203</v>
      </c>
      <c r="D55" s="872" t="s">
        <v>1488</v>
      </c>
      <c r="E55" s="872" t="s">
        <v>1406</v>
      </c>
      <c r="F55" s="692" t="s">
        <v>1426</v>
      </c>
      <c r="G55" s="905" t="s">
        <v>1415</v>
      </c>
      <c r="H55" s="925" t="s">
        <v>1775</v>
      </c>
      <c r="I55" s="869">
        <v>43742</v>
      </c>
      <c r="J55" s="720">
        <v>16800000</v>
      </c>
      <c r="K55" s="720">
        <v>13440000</v>
      </c>
      <c r="L55" s="655">
        <v>20</v>
      </c>
      <c r="M55" s="886">
        <v>43826</v>
      </c>
      <c r="N55" s="720">
        <v>3360000</v>
      </c>
      <c r="O55" s="655">
        <v>20</v>
      </c>
      <c r="P55" s="886">
        <v>43921</v>
      </c>
      <c r="Q55" s="655">
        <v>0</v>
      </c>
      <c r="R55" s="655">
        <v>20</v>
      </c>
      <c r="S55" s="655"/>
      <c r="T55" s="655"/>
      <c r="U55" s="659">
        <v>899</v>
      </c>
      <c r="V55" s="659">
        <v>20</v>
      </c>
      <c r="W55" s="657"/>
      <c r="X55" s="659">
        <v>1</v>
      </c>
      <c r="Y55" s="655"/>
      <c r="Z55" s="720"/>
      <c r="AA55" s="658">
        <v>1</v>
      </c>
      <c r="AB55" s="927">
        <v>43882</v>
      </c>
      <c r="AC55" s="865">
        <v>1</v>
      </c>
      <c r="AD55" s="813" t="s">
        <v>668</v>
      </c>
      <c r="AE55" s="658"/>
      <c r="AF55" s="658">
        <v>1</v>
      </c>
      <c r="AG55" s="658">
        <v>2020</v>
      </c>
      <c r="AH55" s="658">
        <v>2020</v>
      </c>
    </row>
    <row r="56" spans="1:34" s="688" customFormat="1">
      <c r="A56" s="691">
        <v>35</v>
      </c>
      <c r="B56" s="647" t="s">
        <v>1401</v>
      </c>
      <c r="C56" s="924" t="s">
        <v>203</v>
      </c>
      <c r="D56" s="866" t="s">
        <v>1489</v>
      </c>
      <c r="E56" s="872" t="s">
        <v>1406</v>
      </c>
      <c r="F56" s="692" t="s">
        <v>1426</v>
      </c>
      <c r="G56" s="905" t="s">
        <v>1415</v>
      </c>
      <c r="H56" s="925" t="s">
        <v>1775</v>
      </c>
      <c r="I56" s="869">
        <v>43742</v>
      </c>
      <c r="J56" s="720">
        <v>16800000</v>
      </c>
      <c r="K56" s="720">
        <v>13440000</v>
      </c>
      <c r="L56" s="655">
        <v>20</v>
      </c>
      <c r="M56" s="886">
        <v>43826</v>
      </c>
      <c r="N56" s="720">
        <v>3360000</v>
      </c>
      <c r="O56" s="655">
        <v>20</v>
      </c>
      <c r="P56" s="886">
        <v>43921</v>
      </c>
      <c r="Q56" s="655">
        <v>0</v>
      </c>
      <c r="R56" s="655">
        <v>20</v>
      </c>
      <c r="S56" s="655"/>
      <c r="T56" s="655"/>
      <c r="U56" s="659">
        <v>899</v>
      </c>
      <c r="V56" s="659">
        <v>20</v>
      </c>
      <c r="W56" s="657"/>
      <c r="X56" s="659">
        <v>1</v>
      </c>
      <c r="Y56" s="659"/>
      <c r="Z56" s="720"/>
      <c r="AA56" s="658">
        <v>1</v>
      </c>
      <c r="AB56" s="927">
        <v>43882</v>
      </c>
      <c r="AC56" s="865">
        <v>1</v>
      </c>
      <c r="AD56" s="813" t="s">
        <v>668</v>
      </c>
      <c r="AE56" s="658"/>
      <c r="AF56" s="658">
        <v>1</v>
      </c>
      <c r="AG56" s="658">
        <v>2020</v>
      </c>
      <c r="AH56" s="658">
        <v>2020</v>
      </c>
    </row>
    <row r="57" spans="1:34" s="688" customFormat="1">
      <c r="A57" s="691">
        <v>36</v>
      </c>
      <c r="B57" s="647" t="s">
        <v>1401</v>
      </c>
      <c r="C57" s="924" t="s">
        <v>203</v>
      </c>
      <c r="D57" s="872" t="s">
        <v>1490</v>
      </c>
      <c r="E57" s="872" t="s">
        <v>1406</v>
      </c>
      <c r="F57" s="692" t="s">
        <v>1426</v>
      </c>
      <c r="G57" s="905" t="s">
        <v>1415</v>
      </c>
      <c r="H57" s="925" t="s">
        <v>1775</v>
      </c>
      <c r="I57" s="869">
        <v>43742</v>
      </c>
      <c r="J57" s="720">
        <v>16800000</v>
      </c>
      <c r="K57" s="720">
        <v>13440000</v>
      </c>
      <c r="L57" s="655">
        <v>20</v>
      </c>
      <c r="M57" s="886">
        <v>43826</v>
      </c>
      <c r="N57" s="720">
        <v>3360000</v>
      </c>
      <c r="O57" s="655">
        <v>20</v>
      </c>
      <c r="P57" s="886">
        <v>43921</v>
      </c>
      <c r="Q57" s="655">
        <v>0</v>
      </c>
      <c r="R57" s="655">
        <v>20</v>
      </c>
      <c r="S57" s="655"/>
      <c r="T57" s="655"/>
      <c r="U57" s="659">
        <v>899</v>
      </c>
      <c r="V57" s="659">
        <v>20</v>
      </c>
      <c r="W57" s="657"/>
      <c r="X57" s="659">
        <v>1</v>
      </c>
      <c r="Y57" s="659"/>
      <c r="Z57" s="720"/>
      <c r="AA57" s="658">
        <v>1</v>
      </c>
      <c r="AB57" s="927">
        <v>43882</v>
      </c>
      <c r="AC57" s="865">
        <v>1</v>
      </c>
      <c r="AD57" s="813" t="s">
        <v>668</v>
      </c>
      <c r="AE57" s="658"/>
      <c r="AF57" s="658">
        <v>1</v>
      </c>
      <c r="AG57" s="658">
        <v>2020</v>
      </c>
      <c r="AH57" s="658">
        <v>2020</v>
      </c>
    </row>
    <row r="58" spans="1:34" s="688" customFormat="1">
      <c r="A58" s="691">
        <v>37</v>
      </c>
      <c r="B58" s="647" t="s">
        <v>1401</v>
      </c>
      <c r="C58" s="924" t="s">
        <v>203</v>
      </c>
      <c r="D58" s="872" t="s">
        <v>1491</v>
      </c>
      <c r="E58" s="872" t="s">
        <v>1406</v>
      </c>
      <c r="F58" s="692" t="s">
        <v>1426</v>
      </c>
      <c r="G58" s="905" t="s">
        <v>1415</v>
      </c>
      <c r="H58" s="925" t="s">
        <v>1775</v>
      </c>
      <c r="I58" s="869">
        <v>43742</v>
      </c>
      <c r="J58" s="720">
        <v>16800000</v>
      </c>
      <c r="K58" s="720">
        <v>13440000</v>
      </c>
      <c r="L58" s="655">
        <v>20</v>
      </c>
      <c r="M58" s="886">
        <v>43826</v>
      </c>
      <c r="N58" s="720">
        <v>3360000</v>
      </c>
      <c r="O58" s="655">
        <v>20</v>
      </c>
      <c r="P58" s="886">
        <v>43921</v>
      </c>
      <c r="Q58" s="655">
        <v>0</v>
      </c>
      <c r="R58" s="655">
        <v>20</v>
      </c>
      <c r="S58" s="655"/>
      <c r="T58" s="655"/>
      <c r="U58" s="659">
        <v>899</v>
      </c>
      <c r="V58" s="659">
        <v>20</v>
      </c>
      <c r="W58" s="657"/>
      <c r="X58" s="659">
        <v>1</v>
      </c>
      <c r="Y58" s="659"/>
      <c r="Z58" s="720"/>
      <c r="AA58" s="658">
        <v>1</v>
      </c>
      <c r="AB58" s="927">
        <v>43882</v>
      </c>
      <c r="AC58" s="865">
        <v>1</v>
      </c>
      <c r="AD58" s="813" t="s">
        <v>668</v>
      </c>
      <c r="AE58" s="658"/>
      <c r="AF58" s="658">
        <v>1</v>
      </c>
      <c r="AG58" s="658">
        <v>2020</v>
      </c>
      <c r="AH58" s="658">
        <v>2020</v>
      </c>
    </row>
    <row r="59" spans="1:34" s="688" customFormat="1">
      <c r="A59" s="691">
        <v>38</v>
      </c>
      <c r="B59" s="647" t="s">
        <v>1401</v>
      </c>
      <c r="C59" s="924" t="s">
        <v>203</v>
      </c>
      <c r="D59" s="872" t="s">
        <v>1492</v>
      </c>
      <c r="E59" s="872" t="s">
        <v>1406</v>
      </c>
      <c r="F59" s="692" t="s">
        <v>1426</v>
      </c>
      <c r="G59" s="905" t="s">
        <v>1415</v>
      </c>
      <c r="H59" s="925" t="s">
        <v>1775</v>
      </c>
      <c r="I59" s="869">
        <v>43742</v>
      </c>
      <c r="J59" s="720">
        <v>16800000</v>
      </c>
      <c r="K59" s="720">
        <v>13440000</v>
      </c>
      <c r="L59" s="655">
        <v>20</v>
      </c>
      <c r="M59" s="886">
        <v>43826</v>
      </c>
      <c r="N59" s="720">
        <v>3360000</v>
      </c>
      <c r="O59" s="655">
        <v>20</v>
      </c>
      <c r="P59" s="886">
        <v>43921</v>
      </c>
      <c r="Q59" s="655">
        <v>0</v>
      </c>
      <c r="R59" s="655">
        <v>20</v>
      </c>
      <c r="S59" s="655"/>
      <c r="T59" s="655"/>
      <c r="U59" s="659">
        <v>899</v>
      </c>
      <c r="V59" s="659">
        <v>20</v>
      </c>
      <c r="W59" s="657"/>
      <c r="X59" s="659">
        <v>1</v>
      </c>
      <c r="Y59" s="659"/>
      <c r="Z59" s="720"/>
      <c r="AA59" s="658">
        <v>1</v>
      </c>
      <c r="AB59" s="927">
        <v>43882</v>
      </c>
      <c r="AC59" s="865">
        <v>1</v>
      </c>
      <c r="AD59" s="813" t="s">
        <v>668</v>
      </c>
      <c r="AE59" s="658"/>
      <c r="AF59" s="658">
        <v>1</v>
      </c>
      <c r="AG59" s="658">
        <v>2020</v>
      </c>
      <c r="AH59" s="658">
        <v>2020</v>
      </c>
    </row>
    <row r="60" spans="1:34" s="688" customFormat="1">
      <c r="A60" s="691">
        <v>39</v>
      </c>
      <c r="B60" s="647" t="s">
        <v>1401</v>
      </c>
      <c r="C60" s="924" t="s">
        <v>203</v>
      </c>
      <c r="D60" s="872" t="s">
        <v>1493</v>
      </c>
      <c r="E60" s="872" t="s">
        <v>1406</v>
      </c>
      <c r="F60" s="692" t="s">
        <v>1426</v>
      </c>
      <c r="G60" s="905" t="s">
        <v>1415</v>
      </c>
      <c r="H60" s="925" t="s">
        <v>1775</v>
      </c>
      <c r="I60" s="869">
        <v>43742</v>
      </c>
      <c r="J60" s="720">
        <v>16800000</v>
      </c>
      <c r="K60" s="720">
        <v>13440000</v>
      </c>
      <c r="L60" s="655">
        <v>20</v>
      </c>
      <c r="M60" s="886">
        <v>43826</v>
      </c>
      <c r="N60" s="720">
        <v>3360000</v>
      </c>
      <c r="O60" s="655">
        <v>20</v>
      </c>
      <c r="P60" s="886">
        <v>43921</v>
      </c>
      <c r="Q60" s="655">
        <v>0</v>
      </c>
      <c r="R60" s="655">
        <v>20</v>
      </c>
      <c r="S60" s="655"/>
      <c r="T60" s="655"/>
      <c r="U60" s="659">
        <v>899</v>
      </c>
      <c r="V60" s="659">
        <v>20</v>
      </c>
      <c r="W60" s="657"/>
      <c r="X60" s="659">
        <v>1</v>
      </c>
      <c r="Y60" s="659"/>
      <c r="Z60" s="720"/>
      <c r="AA60" s="658">
        <v>1</v>
      </c>
      <c r="AB60" s="927">
        <v>43882</v>
      </c>
      <c r="AC60" s="865">
        <v>1</v>
      </c>
      <c r="AD60" s="813" t="s">
        <v>668</v>
      </c>
      <c r="AE60" s="658"/>
      <c r="AF60" s="658">
        <v>1</v>
      </c>
      <c r="AG60" s="658">
        <v>2020</v>
      </c>
      <c r="AH60" s="658">
        <v>2020</v>
      </c>
    </row>
    <row r="61" spans="1:34" s="688" customFormat="1">
      <c r="A61" s="691">
        <v>40</v>
      </c>
      <c r="B61" s="647" t="s">
        <v>1401</v>
      </c>
      <c r="C61" s="924" t="s">
        <v>203</v>
      </c>
      <c r="D61" s="872" t="s">
        <v>1494</v>
      </c>
      <c r="E61" s="872" t="s">
        <v>1406</v>
      </c>
      <c r="F61" s="692" t="s">
        <v>1426</v>
      </c>
      <c r="G61" s="905" t="s">
        <v>1415</v>
      </c>
      <c r="H61" s="925" t="s">
        <v>1775</v>
      </c>
      <c r="I61" s="869">
        <v>43742</v>
      </c>
      <c r="J61" s="720">
        <v>16800000</v>
      </c>
      <c r="K61" s="720">
        <v>13440000</v>
      </c>
      <c r="L61" s="655">
        <v>20</v>
      </c>
      <c r="M61" s="886">
        <v>43826</v>
      </c>
      <c r="N61" s="720">
        <v>3360000</v>
      </c>
      <c r="O61" s="655">
        <v>20</v>
      </c>
      <c r="P61" s="886">
        <v>43921</v>
      </c>
      <c r="Q61" s="655">
        <v>0</v>
      </c>
      <c r="R61" s="655">
        <v>20</v>
      </c>
      <c r="S61" s="655"/>
      <c r="T61" s="655"/>
      <c r="U61" s="659">
        <v>899</v>
      </c>
      <c r="V61" s="659">
        <v>20</v>
      </c>
      <c r="W61" s="657"/>
      <c r="X61" s="659">
        <v>1</v>
      </c>
      <c r="Y61" s="659"/>
      <c r="Z61" s="720"/>
      <c r="AA61" s="658">
        <v>1</v>
      </c>
      <c r="AB61" s="927">
        <v>43882</v>
      </c>
      <c r="AC61" s="865">
        <v>1</v>
      </c>
      <c r="AD61" s="813" t="s">
        <v>668</v>
      </c>
      <c r="AE61" s="658"/>
      <c r="AF61" s="658">
        <v>1</v>
      </c>
      <c r="AG61" s="658">
        <v>2020</v>
      </c>
      <c r="AH61" s="658">
        <v>2020</v>
      </c>
    </row>
    <row r="62" spans="1:34" s="688" customFormat="1">
      <c r="A62" s="691">
        <v>41</v>
      </c>
      <c r="B62" s="647" t="s">
        <v>1401</v>
      </c>
      <c r="C62" s="924" t="s">
        <v>203</v>
      </c>
      <c r="D62" s="872" t="s">
        <v>1495</v>
      </c>
      <c r="E62" s="872" t="s">
        <v>1406</v>
      </c>
      <c r="F62" s="692" t="s">
        <v>1426</v>
      </c>
      <c r="G62" s="905" t="s">
        <v>1415</v>
      </c>
      <c r="H62" s="925" t="s">
        <v>1775</v>
      </c>
      <c r="I62" s="869">
        <v>43742</v>
      </c>
      <c r="J62" s="720">
        <v>16800000</v>
      </c>
      <c r="K62" s="720">
        <v>13440000</v>
      </c>
      <c r="L62" s="655">
        <v>20</v>
      </c>
      <c r="M62" s="886">
        <v>43826</v>
      </c>
      <c r="N62" s="720">
        <v>3360000</v>
      </c>
      <c r="O62" s="655">
        <v>20</v>
      </c>
      <c r="P62" s="886">
        <v>43921</v>
      </c>
      <c r="Q62" s="655">
        <v>0</v>
      </c>
      <c r="R62" s="655">
        <v>20</v>
      </c>
      <c r="S62" s="655"/>
      <c r="T62" s="655"/>
      <c r="U62" s="659">
        <v>899</v>
      </c>
      <c r="V62" s="659">
        <v>20</v>
      </c>
      <c r="W62" s="657"/>
      <c r="X62" s="659">
        <v>1</v>
      </c>
      <c r="Y62" s="659"/>
      <c r="Z62" s="720"/>
      <c r="AA62" s="658">
        <v>1</v>
      </c>
      <c r="AB62" s="927">
        <v>43882</v>
      </c>
      <c r="AC62" s="865">
        <v>1</v>
      </c>
      <c r="AD62" s="813" t="s">
        <v>668</v>
      </c>
      <c r="AE62" s="658"/>
      <c r="AF62" s="658">
        <v>1</v>
      </c>
      <c r="AG62" s="658">
        <v>2020</v>
      </c>
      <c r="AH62" s="658">
        <v>2020</v>
      </c>
    </row>
    <row r="63" spans="1:34" s="688" customFormat="1">
      <c r="A63" s="691">
        <v>42</v>
      </c>
      <c r="B63" s="647" t="s">
        <v>1401</v>
      </c>
      <c r="C63" s="924" t="s">
        <v>203</v>
      </c>
      <c r="D63" s="872" t="s">
        <v>1496</v>
      </c>
      <c r="E63" s="866" t="s">
        <v>1745</v>
      </c>
      <c r="F63" s="692" t="s">
        <v>1426</v>
      </c>
      <c r="G63" s="905" t="s">
        <v>1415</v>
      </c>
      <c r="H63" s="925" t="s">
        <v>1776</v>
      </c>
      <c r="I63" s="869">
        <v>43742</v>
      </c>
      <c r="J63" s="720">
        <v>16800000</v>
      </c>
      <c r="K63" s="720">
        <v>13440000</v>
      </c>
      <c r="L63" s="655">
        <v>20</v>
      </c>
      <c r="M63" s="880">
        <v>43874</v>
      </c>
      <c r="N63" s="720">
        <v>3360000</v>
      </c>
      <c r="O63" s="655">
        <v>20</v>
      </c>
      <c r="P63" s="880">
        <v>0</v>
      </c>
      <c r="Q63" s="655">
        <v>0</v>
      </c>
      <c r="R63" s="655">
        <v>20</v>
      </c>
      <c r="S63" s="655"/>
      <c r="T63" s="655"/>
      <c r="U63" s="659">
        <v>899</v>
      </c>
      <c r="V63" s="659">
        <v>20</v>
      </c>
      <c r="W63" s="657"/>
      <c r="X63" s="659">
        <v>1</v>
      </c>
      <c r="Y63" s="659"/>
      <c r="Z63" s="720"/>
      <c r="AA63" s="658">
        <v>1</v>
      </c>
      <c r="AB63" s="926">
        <v>43963</v>
      </c>
      <c r="AC63" s="865">
        <v>1</v>
      </c>
      <c r="AD63" s="813" t="s">
        <v>668</v>
      </c>
      <c r="AE63" s="658"/>
      <c r="AF63" s="658">
        <v>1</v>
      </c>
      <c r="AG63" s="658">
        <v>2020</v>
      </c>
      <c r="AH63" s="658">
        <v>2020</v>
      </c>
    </row>
    <row r="64" spans="1:34" s="688" customFormat="1">
      <c r="A64" s="691">
        <v>43</v>
      </c>
      <c r="B64" s="647" t="s">
        <v>1401</v>
      </c>
      <c r="C64" s="924" t="s">
        <v>203</v>
      </c>
      <c r="D64" s="866" t="s">
        <v>1497</v>
      </c>
      <c r="E64" s="866" t="s">
        <v>1745</v>
      </c>
      <c r="F64" s="692" t="s">
        <v>1426</v>
      </c>
      <c r="G64" s="905" t="s">
        <v>1415</v>
      </c>
      <c r="H64" s="925" t="s">
        <v>1776</v>
      </c>
      <c r="I64" s="869">
        <v>43742</v>
      </c>
      <c r="J64" s="720">
        <v>16800000</v>
      </c>
      <c r="K64" s="720">
        <v>13440000</v>
      </c>
      <c r="L64" s="655">
        <v>20</v>
      </c>
      <c r="M64" s="880">
        <v>43868</v>
      </c>
      <c r="N64" s="720">
        <v>3360000</v>
      </c>
      <c r="O64" s="655">
        <v>20</v>
      </c>
      <c r="P64" s="880">
        <v>0</v>
      </c>
      <c r="Q64" s="655">
        <v>0</v>
      </c>
      <c r="R64" s="655">
        <v>20</v>
      </c>
      <c r="S64" s="655"/>
      <c r="T64" s="655"/>
      <c r="U64" s="659">
        <v>899</v>
      </c>
      <c r="V64" s="659">
        <v>20</v>
      </c>
      <c r="W64" s="657"/>
      <c r="X64" s="659">
        <v>1</v>
      </c>
      <c r="Y64" s="659"/>
      <c r="Z64" s="720"/>
      <c r="AA64" s="658">
        <v>1</v>
      </c>
      <c r="AB64" s="926">
        <v>43963</v>
      </c>
      <c r="AC64" s="865">
        <v>1</v>
      </c>
      <c r="AD64" s="813" t="s">
        <v>668</v>
      </c>
      <c r="AE64" s="658"/>
      <c r="AF64" s="658">
        <v>1</v>
      </c>
      <c r="AG64" s="658">
        <v>2020</v>
      </c>
      <c r="AH64" s="658">
        <v>2020</v>
      </c>
    </row>
    <row r="65" spans="1:34" s="667" customFormat="1">
      <c r="A65" s="691">
        <v>44</v>
      </c>
      <c r="B65" s="647" t="s">
        <v>1401</v>
      </c>
      <c r="C65" s="924" t="s">
        <v>203</v>
      </c>
      <c r="D65" s="866" t="s">
        <v>1498</v>
      </c>
      <c r="E65" s="866" t="s">
        <v>1745</v>
      </c>
      <c r="F65" s="692" t="s">
        <v>1426</v>
      </c>
      <c r="G65" s="905" t="s">
        <v>1415</v>
      </c>
      <c r="H65" s="925" t="s">
        <v>1776</v>
      </c>
      <c r="I65" s="869">
        <v>43742</v>
      </c>
      <c r="J65" s="720">
        <v>16800000</v>
      </c>
      <c r="K65" s="720">
        <v>13440000</v>
      </c>
      <c r="L65" s="655">
        <v>20</v>
      </c>
      <c r="M65" s="880">
        <v>43868</v>
      </c>
      <c r="N65" s="720">
        <v>3360000</v>
      </c>
      <c r="O65" s="655">
        <v>20</v>
      </c>
      <c r="P65" s="880">
        <v>0</v>
      </c>
      <c r="Q65" s="655">
        <v>0</v>
      </c>
      <c r="R65" s="655">
        <v>20</v>
      </c>
      <c r="S65" s="655"/>
      <c r="T65" s="655"/>
      <c r="U65" s="659">
        <v>899</v>
      </c>
      <c r="V65" s="659">
        <v>20</v>
      </c>
      <c r="W65" s="657"/>
      <c r="X65" s="659">
        <v>1</v>
      </c>
      <c r="Y65" s="659"/>
      <c r="Z65" s="720"/>
      <c r="AA65" s="658">
        <v>1</v>
      </c>
      <c r="AB65" s="926">
        <v>43963</v>
      </c>
      <c r="AC65" s="865">
        <v>1</v>
      </c>
      <c r="AD65" s="813" t="s">
        <v>668</v>
      </c>
      <c r="AE65" s="658"/>
      <c r="AF65" s="658">
        <v>1</v>
      </c>
      <c r="AG65" s="658">
        <v>2020</v>
      </c>
      <c r="AH65" s="658">
        <v>2020</v>
      </c>
    </row>
    <row r="66" spans="1:34" s="667" customFormat="1">
      <c r="A66" s="691">
        <v>45</v>
      </c>
      <c r="B66" s="647" t="s">
        <v>1401</v>
      </c>
      <c r="C66" s="924" t="s">
        <v>203</v>
      </c>
      <c r="D66" s="866" t="s">
        <v>1499</v>
      </c>
      <c r="E66" s="866" t="s">
        <v>1745</v>
      </c>
      <c r="F66" s="692" t="s">
        <v>1426</v>
      </c>
      <c r="G66" s="905" t="s">
        <v>1415</v>
      </c>
      <c r="H66" s="925" t="s">
        <v>1776</v>
      </c>
      <c r="I66" s="869">
        <v>43742</v>
      </c>
      <c r="J66" s="720">
        <v>16800000</v>
      </c>
      <c r="K66" s="720">
        <v>13440000</v>
      </c>
      <c r="L66" s="655">
        <v>20</v>
      </c>
      <c r="M66" s="880">
        <v>43868</v>
      </c>
      <c r="N66" s="720">
        <v>3360000</v>
      </c>
      <c r="O66" s="655">
        <v>20</v>
      </c>
      <c r="P66" s="880">
        <v>0</v>
      </c>
      <c r="Q66" s="655">
        <v>0</v>
      </c>
      <c r="R66" s="655">
        <v>20</v>
      </c>
      <c r="S66" s="655"/>
      <c r="T66" s="655"/>
      <c r="U66" s="659">
        <v>899</v>
      </c>
      <c r="V66" s="659">
        <v>20</v>
      </c>
      <c r="W66" s="657"/>
      <c r="X66" s="659">
        <v>1</v>
      </c>
      <c r="Y66" s="659"/>
      <c r="Z66" s="720"/>
      <c r="AA66" s="658">
        <v>1</v>
      </c>
      <c r="AB66" s="926">
        <v>43963</v>
      </c>
      <c r="AC66" s="865">
        <v>1</v>
      </c>
      <c r="AD66" s="813" t="s">
        <v>668</v>
      </c>
      <c r="AE66" s="658"/>
      <c r="AF66" s="658">
        <v>1</v>
      </c>
      <c r="AG66" s="658">
        <v>2020</v>
      </c>
      <c r="AH66" s="658">
        <v>2020</v>
      </c>
    </row>
    <row r="67" spans="1:34" s="667" customFormat="1">
      <c r="A67" s="691">
        <v>46</v>
      </c>
      <c r="B67" s="647" t="s">
        <v>1401</v>
      </c>
      <c r="C67" s="924" t="s">
        <v>203</v>
      </c>
      <c r="D67" s="866" t="s">
        <v>1500</v>
      </c>
      <c r="E67" s="866" t="s">
        <v>1745</v>
      </c>
      <c r="F67" s="692" t="s">
        <v>1426</v>
      </c>
      <c r="G67" s="905" t="s">
        <v>1415</v>
      </c>
      <c r="H67" s="925" t="s">
        <v>1776</v>
      </c>
      <c r="I67" s="869">
        <v>43742</v>
      </c>
      <c r="J67" s="720">
        <v>16800000</v>
      </c>
      <c r="K67" s="720">
        <v>13440000</v>
      </c>
      <c r="L67" s="655">
        <v>20</v>
      </c>
      <c r="M67" s="880">
        <v>43868</v>
      </c>
      <c r="N67" s="720">
        <v>3360000</v>
      </c>
      <c r="O67" s="655">
        <v>20</v>
      </c>
      <c r="P67" s="880">
        <v>0</v>
      </c>
      <c r="Q67" s="655">
        <v>0</v>
      </c>
      <c r="R67" s="655">
        <v>20</v>
      </c>
      <c r="S67" s="655"/>
      <c r="T67" s="655"/>
      <c r="U67" s="659">
        <v>899</v>
      </c>
      <c r="V67" s="659">
        <v>20</v>
      </c>
      <c r="W67" s="657"/>
      <c r="X67" s="659">
        <v>1</v>
      </c>
      <c r="Y67" s="659"/>
      <c r="Z67" s="720"/>
      <c r="AA67" s="658">
        <v>1</v>
      </c>
      <c r="AB67" s="926">
        <v>43963</v>
      </c>
      <c r="AC67" s="865">
        <v>1</v>
      </c>
      <c r="AD67" s="813" t="s">
        <v>668</v>
      </c>
      <c r="AE67" s="658"/>
      <c r="AF67" s="658">
        <v>1</v>
      </c>
      <c r="AG67" s="658">
        <v>2020</v>
      </c>
      <c r="AH67" s="658">
        <v>2020</v>
      </c>
    </row>
    <row r="68" spans="1:34" s="667" customFormat="1">
      <c r="A68" s="691">
        <v>47</v>
      </c>
      <c r="B68" s="647" t="s">
        <v>1401</v>
      </c>
      <c r="C68" s="924" t="s">
        <v>203</v>
      </c>
      <c r="D68" s="866" t="s">
        <v>1501</v>
      </c>
      <c r="E68" s="866" t="s">
        <v>1745</v>
      </c>
      <c r="F68" s="692" t="s">
        <v>1426</v>
      </c>
      <c r="G68" s="905" t="s">
        <v>1415</v>
      </c>
      <c r="H68" s="925" t="s">
        <v>1776</v>
      </c>
      <c r="I68" s="869">
        <v>43742</v>
      </c>
      <c r="J68" s="720">
        <v>16800000</v>
      </c>
      <c r="K68" s="720">
        <v>13440000</v>
      </c>
      <c r="L68" s="655">
        <v>20</v>
      </c>
      <c r="M68" s="880">
        <v>43868</v>
      </c>
      <c r="N68" s="720">
        <v>3360000</v>
      </c>
      <c r="O68" s="655">
        <v>20</v>
      </c>
      <c r="P68" s="880">
        <v>0</v>
      </c>
      <c r="Q68" s="655">
        <v>0</v>
      </c>
      <c r="R68" s="655">
        <v>20</v>
      </c>
      <c r="S68" s="655"/>
      <c r="T68" s="655"/>
      <c r="U68" s="659">
        <v>899</v>
      </c>
      <c r="V68" s="659">
        <v>20</v>
      </c>
      <c r="W68" s="657"/>
      <c r="X68" s="659">
        <v>1</v>
      </c>
      <c r="Y68" s="659"/>
      <c r="Z68" s="720"/>
      <c r="AA68" s="658">
        <v>1</v>
      </c>
      <c r="AB68" s="926">
        <v>43963</v>
      </c>
      <c r="AC68" s="865">
        <v>1</v>
      </c>
      <c r="AD68" s="813" t="s">
        <v>668</v>
      </c>
      <c r="AE68" s="658"/>
      <c r="AF68" s="658">
        <v>1</v>
      </c>
      <c r="AG68" s="658">
        <v>2020</v>
      </c>
      <c r="AH68" s="658">
        <v>2020</v>
      </c>
    </row>
    <row r="69" spans="1:34" s="667" customFormat="1">
      <c r="A69" s="691">
        <v>48</v>
      </c>
      <c r="B69" s="647" t="s">
        <v>1401</v>
      </c>
      <c r="C69" s="924" t="s">
        <v>205</v>
      </c>
      <c r="D69" s="866" t="s">
        <v>1502</v>
      </c>
      <c r="E69" s="866" t="s">
        <v>1443</v>
      </c>
      <c r="F69" s="692" t="s">
        <v>1426</v>
      </c>
      <c r="G69" s="905" t="s">
        <v>1415</v>
      </c>
      <c r="H69" s="925" t="s">
        <v>1776</v>
      </c>
      <c r="I69" s="869">
        <v>43742</v>
      </c>
      <c r="J69" s="720">
        <v>16800000</v>
      </c>
      <c r="K69" s="720">
        <v>13440000</v>
      </c>
      <c r="L69" s="655">
        <v>20</v>
      </c>
      <c r="M69" s="880">
        <v>43790</v>
      </c>
      <c r="N69" s="720">
        <v>3360000</v>
      </c>
      <c r="O69" s="655">
        <v>20</v>
      </c>
      <c r="P69" s="880">
        <v>43909</v>
      </c>
      <c r="Q69" s="655">
        <v>0</v>
      </c>
      <c r="R69" s="655">
        <v>20</v>
      </c>
      <c r="S69" s="655"/>
      <c r="T69" s="655"/>
      <c r="U69" s="659">
        <v>899</v>
      </c>
      <c r="V69" s="659">
        <v>20</v>
      </c>
      <c r="W69" s="657"/>
      <c r="X69" s="659">
        <v>1</v>
      </c>
      <c r="Y69" s="659"/>
      <c r="Z69" s="720"/>
      <c r="AA69" s="658">
        <v>1</v>
      </c>
      <c r="AB69" s="926">
        <v>43872</v>
      </c>
      <c r="AC69" s="865">
        <v>1</v>
      </c>
      <c r="AD69" s="813" t="s">
        <v>668</v>
      </c>
      <c r="AE69" s="658"/>
      <c r="AF69" s="658">
        <v>1</v>
      </c>
      <c r="AG69" s="658">
        <v>2020</v>
      </c>
      <c r="AH69" s="658">
        <v>2020</v>
      </c>
    </row>
    <row r="70" spans="1:34" s="667" customFormat="1">
      <c r="A70" s="691">
        <v>49</v>
      </c>
      <c r="B70" s="647" t="s">
        <v>1401</v>
      </c>
      <c r="C70" s="924" t="s">
        <v>205</v>
      </c>
      <c r="D70" s="872" t="s">
        <v>1506</v>
      </c>
      <c r="E70" s="866" t="s">
        <v>1443</v>
      </c>
      <c r="F70" s="692" t="s">
        <v>1426</v>
      </c>
      <c r="G70" s="905" t="s">
        <v>1415</v>
      </c>
      <c r="H70" s="925" t="s">
        <v>1777</v>
      </c>
      <c r="I70" s="878">
        <v>43777</v>
      </c>
      <c r="J70" s="720">
        <v>16800000</v>
      </c>
      <c r="K70" s="720">
        <v>13440000</v>
      </c>
      <c r="L70" s="655">
        <v>20</v>
      </c>
      <c r="M70" s="880">
        <v>43858</v>
      </c>
      <c r="N70" s="720">
        <v>3360000</v>
      </c>
      <c r="O70" s="655">
        <v>20</v>
      </c>
      <c r="P70" s="880">
        <v>43971</v>
      </c>
      <c r="Q70" s="655">
        <v>0</v>
      </c>
      <c r="R70" s="655">
        <v>20</v>
      </c>
      <c r="S70" s="655"/>
      <c r="T70" s="655"/>
      <c r="U70" s="659">
        <v>899</v>
      </c>
      <c r="V70" s="659">
        <v>20</v>
      </c>
      <c r="W70" s="657"/>
      <c r="X70" s="659">
        <v>1</v>
      </c>
      <c r="Y70" s="659"/>
      <c r="Z70" s="720"/>
      <c r="AA70" s="658">
        <v>1</v>
      </c>
      <c r="AB70" s="926">
        <v>43949</v>
      </c>
      <c r="AC70" s="865">
        <v>1</v>
      </c>
      <c r="AD70" s="813" t="s">
        <v>668</v>
      </c>
      <c r="AE70" s="658"/>
      <c r="AF70" s="658">
        <v>1</v>
      </c>
      <c r="AG70" s="658">
        <v>2020</v>
      </c>
      <c r="AH70" s="658">
        <v>2020</v>
      </c>
    </row>
    <row r="71" spans="1:34" s="667" customFormat="1">
      <c r="A71" s="691">
        <v>50</v>
      </c>
      <c r="B71" s="647" t="s">
        <v>1401</v>
      </c>
      <c r="C71" s="924" t="s">
        <v>205</v>
      </c>
      <c r="D71" s="866" t="s">
        <v>1507</v>
      </c>
      <c r="E71" s="866" t="s">
        <v>1443</v>
      </c>
      <c r="F71" s="692" t="s">
        <v>1426</v>
      </c>
      <c r="G71" s="905" t="s">
        <v>1415</v>
      </c>
      <c r="H71" s="925" t="s">
        <v>1777</v>
      </c>
      <c r="I71" s="878">
        <v>43777</v>
      </c>
      <c r="J71" s="720">
        <v>16800000</v>
      </c>
      <c r="K71" s="720">
        <v>13440000</v>
      </c>
      <c r="L71" s="655">
        <v>20</v>
      </c>
      <c r="M71" s="880">
        <v>43858</v>
      </c>
      <c r="N71" s="720">
        <v>3360000</v>
      </c>
      <c r="O71" s="655">
        <v>20</v>
      </c>
      <c r="P71" s="880">
        <v>43971</v>
      </c>
      <c r="Q71" s="655">
        <v>0</v>
      </c>
      <c r="R71" s="655">
        <v>20</v>
      </c>
      <c r="S71" s="655"/>
      <c r="T71" s="655"/>
      <c r="U71" s="659">
        <v>899</v>
      </c>
      <c r="V71" s="659">
        <v>20</v>
      </c>
      <c r="W71" s="657"/>
      <c r="X71" s="659">
        <v>1</v>
      </c>
      <c r="Y71" s="659"/>
      <c r="Z71" s="720"/>
      <c r="AA71" s="658">
        <v>1</v>
      </c>
      <c r="AB71" s="926">
        <v>43949</v>
      </c>
      <c r="AC71" s="865">
        <v>1</v>
      </c>
      <c r="AD71" s="813" t="s">
        <v>668</v>
      </c>
      <c r="AE71" s="658"/>
      <c r="AF71" s="658">
        <v>1</v>
      </c>
      <c r="AG71" s="658">
        <v>2020</v>
      </c>
      <c r="AH71" s="658">
        <v>2020</v>
      </c>
    </row>
    <row r="72" spans="1:34" s="667" customFormat="1" ht="17.25" customHeight="1">
      <c r="A72" s="691">
        <v>51</v>
      </c>
      <c r="B72" s="647" t="s">
        <v>1401</v>
      </c>
      <c r="C72" s="877" t="s">
        <v>1411</v>
      </c>
      <c r="D72" s="928" t="s">
        <v>1508</v>
      </c>
      <c r="E72" s="773" t="s">
        <v>1443</v>
      </c>
      <c r="F72" s="735" t="s">
        <v>1426</v>
      </c>
      <c r="G72" s="905" t="s">
        <v>1415</v>
      </c>
      <c r="H72" s="925" t="s">
        <v>1777</v>
      </c>
      <c r="I72" s="878">
        <v>43777</v>
      </c>
      <c r="J72" s="720">
        <v>16800000</v>
      </c>
      <c r="K72" s="720">
        <v>13440000</v>
      </c>
      <c r="L72" s="655">
        <v>20</v>
      </c>
      <c r="M72" s="880">
        <v>43864</v>
      </c>
      <c r="N72" s="720">
        <v>3360000</v>
      </c>
      <c r="O72" s="655">
        <v>20</v>
      </c>
      <c r="P72" s="887">
        <v>0</v>
      </c>
      <c r="Q72" s="655">
        <v>0</v>
      </c>
      <c r="R72" s="655">
        <v>20</v>
      </c>
      <c r="S72" s="696"/>
      <c r="T72" s="696"/>
      <c r="U72" s="659">
        <v>899</v>
      </c>
      <c r="V72" s="659">
        <v>20</v>
      </c>
      <c r="W72" s="868"/>
      <c r="X72" s="659">
        <v>1</v>
      </c>
      <c r="Y72" s="787"/>
      <c r="Z72" s="720"/>
      <c r="AA72" s="658">
        <v>1</v>
      </c>
      <c r="AB72" s="929">
        <v>43949</v>
      </c>
      <c r="AC72" s="865">
        <v>1</v>
      </c>
      <c r="AD72" s="813" t="s">
        <v>668</v>
      </c>
      <c r="AE72" s="658"/>
      <c r="AF72" s="658">
        <v>1</v>
      </c>
      <c r="AG72" s="658">
        <v>2020</v>
      </c>
      <c r="AH72" s="658">
        <v>2020</v>
      </c>
    </row>
    <row r="73" spans="1:34" s="667" customFormat="1">
      <c r="A73" s="691">
        <v>52</v>
      </c>
      <c r="B73" s="647" t="s">
        <v>1401</v>
      </c>
      <c r="C73" s="924" t="s">
        <v>205</v>
      </c>
      <c r="D73" s="866" t="s">
        <v>1509</v>
      </c>
      <c r="E73" s="866" t="s">
        <v>1443</v>
      </c>
      <c r="F73" s="692" t="s">
        <v>1426</v>
      </c>
      <c r="G73" s="905" t="s">
        <v>1415</v>
      </c>
      <c r="H73" s="925" t="s">
        <v>1777</v>
      </c>
      <c r="I73" s="878">
        <v>43777</v>
      </c>
      <c r="J73" s="720">
        <v>16800000</v>
      </c>
      <c r="K73" s="720">
        <v>13440000</v>
      </c>
      <c r="L73" s="655">
        <v>20</v>
      </c>
      <c r="M73" s="880">
        <v>43858</v>
      </c>
      <c r="N73" s="720">
        <v>3360000</v>
      </c>
      <c r="O73" s="655">
        <v>20</v>
      </c>
      <c r="P73" s="880">
        <v>43971</v>
      </c>
      <c r="Q73" s="655">
        <v>0</v>
      </c>
      <c r="R73" s="655">
        <v>20</v>
      </c>
      <c r="S73" s="655"/>
      <c r="T73" s="655"/>
      <c r="U73" s="659">
        <v>899</v>
      </c>
      <c r="V73" s="659">
        <v>20</v>
      </c>
      <c r="W73" s="657"/>
      <c r="X73" s="659">
        <v>1</v>
      </c>
      <c r="Y73" s="659"/>
      <c r="Z73" s="720"/>
      <c r="AA73" s="658">
        <v>1</v>
      </c>
      <c r="AB73" s="926">
        <v>43949</v>
      </c>
      <c r="AC73" s="865">
        <v>1</v>
      </c>
      <c r="AD73" s="813" t="s">
        <v>668</v>
      </c>
      <c r="AE73" s="658"/>
      <c r="AF73" s="658">
        <v>1</v>
      </c>
      <c r="AG73" s="658">
        <v>2020</v>
      </c>
      <c r="AH73" s="658">
        <v>2020</v>
      </c>
    </row>
    <row r="74" spans="1:34" s="667" customFormat="1">
      <c r="A74" s="691">
        <v>53</v>
      </c>
      <c r="B74" s="647" t="s">
        <v>1401</v>
      </c>
      <c r="C74" s="924" t="s">
        <v>205</v>
      </c>
      <c r="D74" s="866" t="s">
        <v>1510</v>
      </c>
      <c r="E74" s="866" t="s">
        <v>1443</v>
      </c>
      <c r="F74" s="692" t="s">
        <v>1426</v>
      </c>
      <c r="G74" s="905" t="s">
        <v>1415</v>
      </c>
      <c r="H74" s="925" t="s">
        <v>1777</v>
      </c>
      <c r="I74" s="878">
        <v>43777</v>
      </c>
      <c r="J74" s="720">
        <v>16800000</v>
      </c>
      <c r="K74" s="720">
        <v>13440000</v>
      </c>
      <c r="L74" s="655">
        <v>20</v>
      </c>
      <c r="M74" s="880">
        <v>43864</v>
      </c>
      <c r="N74" s="720">
        <v>3360000</v>
      </c>
      <c r="O74" s="655">
        <v>20</v>
      </c>
      <c r="P74" s="887">
        <v>0</v>
      </c>
      <c r="Q74" s="655">
        <v>0</v>
      </c>
      <c r="R74" s="655">
        <v>20</v>
      </c>
      <c r="S74" s="655"/>
      <c r="T74" s="655"/>
      <c r="U74" s="659">
        <v>899</v>
      </c>
      <c r="V74" s="659">
        <v>20</v>
      </c>
      <c r="W74" s="657"/>
      <c r="X74" s="659">
        <v>1</v>
      </c>
      <c r="Y74" s="659"/>
      <c r="Z74" s="720"/>
      <c r="AA74" s="658">
        <v>1</v>
      </c>
      <c r="AB74" s="926">
        <v>43949</v>
      </c>
      <c r="AC74" s="865">
        <v>1</v>
      </c>
      <c r="AD74" s="813" t="s">
        <v>668</v>
      </c>
      <c r="AE74" s="658"/>
      <c r="AF74" s="658">
        <v>1</v>
      </c>
      <c r="AG74" s="658">
        <v>2020</v>
      </c>
      <c r="AH74" s="658">
        <v>2020</v>
      </c>
    </row>
    <row r="75" spans="1:34" s="667" customFormat="1">
      <c r="A75" s="691">
        <v>54</v>
      </c>
      <c r="B75" s="647" t="s">
        <v>1401</v>
      </c>
      <c r="C75" s="924" t="s">
        <v>205</v>
      </c>
      <c r="D75" s="872" t="s">
        <v>1511</v>
      </c>
      <c r="E75" s="866" t="s">
        <v>1443</v>
      </c>
      <c r="F75" s="692" t="s">
        <v>1426</v>
      </c>
      <c r="G75" s="905" t="s">
        <v>1415</v>
      </c>
      <c r="H75" s="925" t="s">
        <v>1777</v>
      </c>
      <c r="I75" s="878">
        <v>43777</v>
      </c>
      <c r="J75" s="720">
        <v>16800000</v>
      </c>
      <c r="K75" s="720">
        <v>13440000</v>
      </c>
      <c r="L75" s="655">
        <v>20</v>
      </c>
      <c r="M75" s="880">
        <v>43857</v>
      </c>
      <c r="N75" s="720">
        <v>3360000</v>
      </c>
      <c r="O75" s="655">
        <v>20</v>
      </c>
      <c r="P75" s="887">
        <v>0</v>
      </c>
      <c r="Q75" s="655">
        <v>0</v>
      </c>
      <c r="R75" s="655">
        <v>20</v>
      </c>
      <c r="S75" s="655"/>
      <c r="T75" s="655"/>
      <c r="U75" s="659">
        <v>899</v>
      </c>
      <c r="V75" s="659">
        <v>20</v>
      </c>
      <c r="W75" s="657"/>
      <c r="X75" s="659">
        <v>1</v>
      </c>
      <c r="Y75" s="659"/>
      <c r="Z75" s="720"/>
      <c r="AA75" s="658">
        <v>1</v>
      </c>
      <c r="AB75" s="926">
        <v>43949</v>
      </c>
      <c r="AC75" s="865">
        <v>1</v>
      </c>
      <c r="AD75" s="813" t="s">
        <v>668</v>
      </c>
      <c r="AE75" s="658"/>
      <c r="AF75" s="658">
        <v>1</v>
      </c>
      <c r="AG75" s="658">
        <v>2020</v>
      </c>
      <c r="AH75" s="658">
        <v>2020</v>
      </c>
    </row>
    <row r="76" spans="1:34" s="667" customFormat="1">
      <c r="A76" s="691">
        <v>55</v>
      </c>
      <c r="B76" s="647" t="s">
        <v>1401</v>
      </c>
      <c r="C76" s="924" t="s">
        <v>205</v>
      </c>
      <c r="D76" s="866" t="s">
        <v>1512</v>
      </c>
      <c r="E76" s="866" t="s">
        <v>1443</v>
      </c>
      <c r="F76" s="692" t="s">
        <v>1426</v>
      </c>
      <c r="G76" s="905" t="s">
        <v>1415</v>
      </c>
      <c r="H76" s="925" t="s">
        <v>1777</v>
      </c>
      <c r="I76" s="878">
        <v>43777</v>
      </c>
      <c r="J76" s="720">
        <v>16800000</v>
      </c>
      <c r="K76" s="720">
        <v>13440000</v>
      </c>
      <c r="L76" s="655">
        <v>20</v>
      </c>
      <c r="M76" s="880">
        <v>43858</v>
      </c>
      <c r="N76" s="720">
        <v>3360000</v>
      </c>
      <c r="O76" s="655">
        <v>20</v>
      </c>
      <c r="P76" s="880">
        <v>43971</v>
      </c>
      <c r="Q76" s="655">
        <v>0</v>
      </c>
      <c r="R76" s="655">
        <v>20</v>
      </c>
      <c r="S76" s="655"/>
      <c r="T76" s="655"/>
      <c r="U76" s="659">
        <v>899</v>
      </c>
      <c r="V76" s="659">
        <v>20</v>
      </c>
      <c r="W76" s="657"/>
      <c r="X76" s="659">
        <v>1</v>
      </c>
      <c r="Y76" s="659"/>
      <c r="Z76" s="720"/>
      <c r="AA76" s="658">
        <v>1</v>
      </c>
      <c r="AB76" s="926">
        <v>43949</v>
      </c>
      <c r="AC76" s="865">
        <v>1</v>
      </c>
      <c r="AD76" s="813" t="s">
        <v>668</v>
      </c>
      <c r="AE76" s="658"/>
      <c r="AF76" s="658">
        <v>1</v>
      </c>
      <c r="AG76" s="658">
        <v>2020</v>
      </c>
      <c r="AH76" s="658">
        <v>2020</v>
      </c>
    </row>
    <row r="77" spans="1:34" s="667" customFormat="1">
      <c r="A77" s="691">
        <v>56</v>
      </c>
      <c r="B77" s="647" t="s">
        <v>1401</v>
      </c>
      <c r="C77" s="924" t="s">
        <v>213</v>
      </c>
      <c r="D77" s="866" t="s">
        <v>1513</v>
      </c>
      <c r="E77" s="866" t="s">
        <v>1408</v>
      </c>
      <c r="F77" s="692" t="s">
        <v>1426</v>
      </c>
      <c r="G77" s="905" t="s">
        <v>1415</v>
      </c>
      <c r="H77" s="925" t="s">
        <v>1778</v>
      </c>
      <c r="I77" s="878">
        <v>43777</v>
      </c>
      <c r="J77" s="720">
        <v>16800000</v>
      </c>
      <c r="K77" s="720">
        <v>13440000</v>
      </c>
      <c r="L77" s="655">
        <v>20</v>
      </c>
      <c r="M77" s="880">
        <v>43901</v>
      </c>
      <c r="N77" s="720">
        <v>3360000</v>
      </c>
      <c r="O77" s="655">
        <v>20</v>
      </c>
      <c r="P77" s="887">
        <v>0</v>
      </c>
      <c r="Q77" s="655">
        <v>0</v>
      </c>
      <c r="R77" s="655">
        <v>20</v>
      </c>
      <c r="S77" s="655"/>
      <c r="T77" s="655"/>
      <c r="U77" s="659">
        <v>899</v>
      </c>
      <c r="V77" s="659">
        <v>20</v>
      </c>
      <c r="W77" s="657"/>
      <c r="X77" s="659">
        <v>1</v>
      </c>
      <c r="Y77" s="659"/>
      <c r="Z77" s="720"/>
      <c r="AA77" s="658">
        <v>1</v>
      </c>
      <c r="AB77" s="926">
        <v>43958</v>
      </c>
      <c r="AC77" s="865">
        <v>1</v>
      </c>
      <c r="AD77" s="813" t="s">
        <v>668</v>
      </c>
      <c r="AE77" s="658"/>
      <c r="AF77" s="658">
        <v>1</v>
      </c>
      <c r="AG77" s="658">
        <v>2020</v>
      </c>
      <c r="AH77" s="658">
        <v>2020</v>
      </c>
    </row>
    <row r="78" spans="1:34" s="688" customFormat="1" ht="25.5">
      <c r="A78" s="691">
        <v>57</v>
      </c>
      <c r="B78" s="647" t="s">
        <v>1401</v>
      </c>
      <c r="C78" s="924" t="s">
        <v>1411</v>
      </c>
      <c r="D78" s="866" t="s">
        <v>1514</v>
      </c>
      <c r="E78" s="866" t="s">
        <v>1408</v>
      </c>
      <c r="F78" s="692" t="s">
        <v>1426</v>
      </c>
      <c r="G78" s="905" t="s">
        <v>1415</v>
      </c>
      <c r="H78" s="925" t="s">
        <v>1778</v>
      </c>
      <c r="I78" s="878">
        <v>43777</v>
      </c>
      <c r="J78" s="720">
        <v>16800000</v>
      </c>
      <c r="K78" s="720">
        <v>13440000</v>
      </c>
      <c r="L78" s="655">
        <v>20</v>
      </c>
      <c r="M78" s="880">
        <v>43901</v>
      </c>
      <c r="N78" s="720">
        <v>3360000</v>
      </c>
      <c r="O78" s="655">
        <v>20</v>
      </c>
      <c r="P78" s="887">
        <v>0</v>
      </c>
      <c r="Q78" s="655">
        <v>0</v>
      </c>
      <c r="R78" s="655">
        <v>20</v>
      </c>
      <c r="S78" s="655"/>
      <c r="T78" s="655"/>
      <c r="U78" s="659">
        <v>899</v>
      </c>
      <c r="V78" s="659">
        <v>20</v>
      </c>
      <c r="W78" s="657"/>
      <c r="X78" s="659">
        <v>1</v>
      </c>
      <c r="Y78" s="659"/>
      <c r="Z78" s="720"/>
      <c r="AA78" s="658">
        <v>1</v>
      </c>
      <c r="AB78" s="926">
        <v>43958</v>
      </c>
      <c r="AC78" s="865">
        <v>1</v>
      </c>
      <c r="AD78" s="813" t="s">
        <v>668</v>
      </c>
      <c r="AE78" s="658"/>
      <c r="AF78" s="658">
        <v>1</v>
      </c>
      <c r="AG78" s="658">
        <v>2020</v>
      </c>
      <c r="AH78" s="658">
        <v>2020</v>
      </c>
    </row>
    <row r="79" spans="1:34" s="688" customFormat="1">
      <c r="A79" s="691">
        <v>58</v>
      </c>
      <c r="B79" s="647" t="s">
        <v>1401</v>
      </c>
      <c r="C79" s="924" t="s">
        <v>213</v>
      </c>
      <c r="D79" s="866" t="s">
        <v>1515</v>
      </c>
      <c r="E79" s="866" t="s">
        <v>1408</v>
      </c>
      <c r="F79" s="692" t="s">
        <v>1426</v>
      </c>
      <c r="G79" s="905" t="s">
        <v>1415</v>
      </c>
      <c r="H79" s="925" t="s">
        <v>1778</v>
      </c>
      <c r="I79" s="878">
        <v>43777</v>
      </c>
      <c r="J79" s="720">
        <v>16800000</v>
      </c>
      <c r="K79" s="720">
        <v>13440000</v>
      </c>
      <c r="L79" s="655">
        <v>20</v>
      </c>
      <c r="M79" s="880">
        <v>43901</v>
      </c>
      <c r="N79" s="720">
        <v>3360000</v>
      </c>
      <c r="O79" s="655">
        <v>20</v>
      </c>
      <c r="P79" s="887">
        <v>0</v>
      </c>
      <c r="Q79" s="655">
        <v>0</v>
      </c>
      <c r="R79" s="655">
        <v>20</v>
      </c>
      <c r="S79" s="655"/>
      <c r="T79" s="655"/>
      <c r="U79" s="659">
        <v>899</v>
      </c>
      <c r="V79" s="659">
        <v>20</v>
      </c>
      <c r="W79" s="657"/>
      <c r="X79" s="659">
        <v>1</v>
      </c>
      <c r="Y79" s="659"/>
      <c r="Z79" s="720"/>
      <c r="AA79" s="658">
        <v>1</v>
      </c>
      <c r="AB79" s="926">
        <v>43958</v>
      </c>
      <c r="AC79" s="865">
        <v>1</v>
      </c>
      <c r="AD79" s="813" t="s">
        <v>668</v>
      </c>
      <c r="AE79" s="658"/>
      <c r="AF79" s="658">
        <v>1</v>
      </c>
      <c r="AG79" s="658">
        <v>2020</v>
      </c>
      <c r="AH79" s="658">
        <v>2020</v>
      </c>
    </row>
    <row r="80" spans="1:34" s="667" customFormat="1">
      <c r="A80" s="691">
        <v>59</v>
      </c>
      <c r="B80" s="647" t="s">
        <v>1401</v>
      </c>
      <c r="C80" s="924" t="s">
        <v>205</v>
      </c>
      <c r="D80" s="866" t="s">
        <v>1516</v>
      </c>
      <c r="E80" s="866" t="s">
        <v>1746</v>
      </c>
      <c r="F80" s="692" t="s">
        <v>1426</v>
      </c>
      <c r="G80" s="905" t="s">
        <v>1415</v>
      </c>
      <c r="H80" s="925" t="s">
        <v>1778</v>
      </c>
      <c r="I80" s="878">
        <v>43777</v>
      </c>
      <c r="J80" s="720">
        <v>16800000</v>
      </c>
      <c r="K80" s="720">
        <v>13440000</v>
      </c>
      <c r="L80" s="655">
        <v>20</v>
      </c>
      <c r="M80" s="880">
        <v>43852</v>
      </c>
      <c r="N80" s="720">
        <v>3360000</v>
      </c>
      <c r="O80" s="655">
        <v>20</v>
      </c>
      <c r="P80" s="880">
        <v>43969</v>
      </c>
      <c r="Q80" s="655">
        <v>0</v>
      </c>
      <c r="R80" s="655">
        <v>20</v>
      </c>
      <c r="S80" s="655"/>
      <c r="T80" s="655"/>
      <c r="U80" s="659">
        <v>899</v>
      </c>
      <c r="V80" s="659">
        <v>20</v>
      </c>
      <c r="W80" s="657"/>
      <c r="X80" s="659">
        <v>1</v>
      </c>
      <c r="Y80" s="659"/>
      <c r="Z80" s="720"/>
      <c r="AA80" s="658">
        <v>1</v>
      </c>
      <c r="AB80" s="926">
        <v>43900</v>
      </c>
      <c r="AC80" s="865">
        <v>1</v>
      </c>
      <c r="AD80" s="813" t="s">
        <v>668</v>
      </c>
      <c r="AE80" s="658"/>
      <c r="AF80" s="658">
        <v>1</v>
      </c>
      <c r="AG80" s="658">
        <v>2020</v>
      </c>
      <c r="AH80" s="658">
        <v>2020</v>
      </c>
    </row>
    <row r="81" spans="1:34" s="667" customFormat="1">
      <c r="A81" s="691">
        <v>60</v>
      </c>
      <c r="B81" s="647" t="s">
        <v>1401</v>
      </c>
      <c r="C81" s="877" t="s">
        <v>205</v>
      </c>
      <c r="D81" s="866" t="s">
        <v>1517</v>
      </c>
      <c r="E81" s="866" t="s">
        <v>1746</v>
      </c>
      <c r="F81" s="692" t="s">
        <v>1426</v>
      </c>
      <c r="G81" s="905" t="s">
        <v>1415</v>
      </c>
      <c r="H81" s="925" t="s">
        <v>1778</v>
      </c>
      <c r="I81" s="878">
        <v>43777</v>
      </c>
      <c r="J81" s="720">
        <v>16800000</v>
      </c>
      <c r="K81" s="720">
        <v>13440000</v>
      </c>
      <c r="L81" s="655">
        <v>20</v>
      </c>
      <c r="M81" s="930">
        <v>0</v>
      </c>
      <c r="N81" s="720">
        <v>3360000</v>
      </c>
      <c r="O81" s="655">
        <v>20</v>
      </c>
      <c r="P81" s="887">
        <v>0</v>
      </c>
      <c r="Q81" s="655">
        <v>0</v>
      </c>
      <c r="R81" s="655">
        <v>20</v>
      </c>
      <c r="S81" s="655"/>
      <c r="T81" s="655"/>
      <c r="U81" s="659">
        <v>899</v>
      </c>
      <c r="V81" s="659">
        <v>20</v>
      </c>
      <c r="W81" s="657"/>
      <c r="X81" s="659">
        <v>1</v>
      </c>
      <c r="Y81" s="659">
        <v>1</v>
      </c>
      <c r="Z81" s="870"/>
      <c r="AA81" s="658"/>
      <c r="AB81" s="657"/>
      <c r="AC81" s="908">
        <v>0</v>
      </c>
      <c r="AD81" s="657" t="s">
        <v>532</v>
      </c>
      <c r="AE81" s="691"/>
      <c r="AF81" s="691"/>
      <c r="AG81" s="691"/>
      <c r="AH81" s="658">
        <v>2020</v>
      </c>
    </row>
    <row r="82" spans="1:34" s="667" customFormat="1">
      <c r="A82" s="691">
        <v>61</v>
      </c>
      <c r="B82" s="647" t="s">
        <v>1401</v>
      </c>
      <c r="C82" s="877" t="s">
        <v>205</v>
      </c>
      <c r="D82" s="866" t="s">
        <v>1518</v>
      </c>
      <c r="E82" s="866" t="s">
        <v>1746</v>
      </c>
      <c r="F82" s="692" t="s">
        <v>1426</v>
      </c>
      <c r="G82" s="905" t="s">
        <v>1415</v>
      </c>
      <c r="H82" s="925" t="s">
        <v>1778</v>
      </c>
      <c r="I82" s="878">
        <v>43777</v>
      </c>
      <c r="J82" s="720">
        <v>16800000</v>
      </c>
      <c r="K82" s="720">
        <v>13440000</v>
      </c>
      <c r="L82" s="655">
        <v>20</v>
      </c>
      <c r="M82" s="880">
        <v>43894</v>
      </c>
      <c r="N82" s="720">
        <v>3360000</v>
      </c>
      <c r="O82" s="655">
        <v>20</v>
      </c>
      <c r="P82" s="887">
        <v>0</v>
      </c>
      <c r="Q82" s="655">
        <v>0</v>
      </c>
      <c r="R82" s="655">
        <v>20</v>
      </c>
      <c r="S82" s="655"/>
      <c r="T82" s="655"/>
      <c r="U82" s="659">
        <v>899</v>
      </c>
      <c r="V82" s="659">
        <v>20</v>
      </c>
      <c r="W82" s="657"/>
      <c r="X82" s="659">
        <v>1</v>
      </c>
      <c r="Y82" s="659"/>
      <c r="Z82" s="655"/>
      <c r="AA82" s="658">
        <v>1</v>
      </c>
      <c r="AB82" s="926">
        <v>43900</v>
      </c>
      <c r="AC82" s="865">
        <v>1</v>
      </c>
      <c r="AD82" s="657" t="s">
        <v>668</v>
      </c>
      <c r="AE82" s="691"/>
      <c r="AF82" s="691">
        <v>1</v>
      </c>
      <c r="AG82" s="658">
        <v>2020</v>
      </c>
      <c r="AH82" s="658">
        <v>2020</v>
      </c>
    </row>
    <row r="83" spans="1:34" s="667" customFormat="1">
      <c r="A83" s="691">
        <v>62</v>
      </c>
      <c r="B83" s="647" t="s">
        <v>1401</v>
      </c>
      <c r="C83" s="877" t="s">
        <v>209</v>
      </c>
      <c r="D83" s="866" t="s">
        <v>1519</v>
      </c>
      <c r="E83" s="866" t="s">
        <v>1442</v>
      </c>
      <c r="F83" s="692" t="s">
        <v>1426</v>
      </c>
      <c r="G83" s="905" t="s">
        <v>1415</v>
      </c>
      <c r="H83" s="925" t="s">
        <v>1779</v>
      </c>
      <c r="I83" s="878">
        <v>43774</v>
      </c>
      <c r="J83" s="720">
        <v>16800000</v>
      </c>
      <c r="K83" s="720">
        <v>13440000</v>
      </c>
      <c r="L83" s="655">
        <v>20</v>
      </c>
      <c r="M83" s="880">
        <v>43987</v>
      </c>
      <c r="N83" s="720">
        <v>3360000</v>
      </c>
      <c r="O83" s="655">
        <v>20</v>
      </c>
      <c r="P83" s="887">
        <v>0</v>
      </c>
      <c r="Q83" s="655">
        <v>0</v>
      </c>
      <c r="R83" s="655">
        <v>20</v>
      </c>
      <c r="S83" s="655"/>
      <c r="T83" s="655"/>
      <c r="U83" s="659">
        <v>899</v>
      </c>
      <c r="V83" s="659">
        <v>20</v>
      </c>
      <c r="W83" s="657"/>
      <c r="X83" s="659">
        <v>1</v>
      </c>
      <c r="Y83" s="659">
        <v>1</v>
      </c>
      <c r="Z83" s="655"/>
      <c r="AA83" s="658"/>
      <c r="AB83" s="657"/>
      <c r="AC83" s="908">
        <v>0</v>
      </c>
      <c r="AD83" s="657" t="s">
        <v>532</v>
      </c>
      <c r="AE83" s="691"/>
      <c r="AF83" s="691"/>
      <c r="AG83" s="691"/>
      <c r="AH83" s="658">
        <v>2020</v>
      </c>
    </row>
    <row r="84" spans="1:34" s="667" customFormat="1">
      <c r="A84" s="691">
        <v>63</v>
      </c>
      <c r="B84" s="647" t="s">
        <v>1401</v>
      </c>
      <c r="C84" s="877" t="s">
        <v>1762</v>
      </c>
      <c r="D84" s="866" t="s">
        <v>1520</v>
      </c>
      <c r="E84" s="866" t="s">
        <v>1442</v>
      </c>
      <c r="F84" s="692" t="s">
        <v>1426</v>
      </c>
      <c r="G84" s="905" t="s">
        <v>1415</v>
      </c>
      <c r="H84" s="925" t="s">
        <v>1779</v>
      </c>
      <c r="I84" s="878">
        <v>43774</v>
      </c>
      <c r="J84" s="720">
        <v>16800000</v>
      </c>
      <c r="K84" s="720">
        <v>13440000</v>
      </c>
      <c r="L84" s="655">
        <v>20</v>
      </c>
      <c r="M84" s="880">
        <v>43900</v>
      </c>
      <c r="N84" s="720">
        <v>3360000</v>
      </c>
      <c r="O84" s="655">
        <v>20</v>
      </c>
      <c r="P84" s="887">
        <v>0</v>
      </c>
      <c r="Q84" s="655">
        <v>0</v>
      </c>
      <c r="R84" s="655">
        <v>20</v>
      </c>
      <c r="S84" s="655"/>
      <c r="T84" s="655"/>
      <c r="U84" s="659">
        <v>899</v>
      </c>
      <c r="V84" s="659">
        <v>20</v>
      </c>
      <c r="W84" s="657"/>
      <c r="X84" s="659">
        <v>1</v>
      </c>
      <c r="Y84" s="659">
        <v>1</v>
      </c>
      <c r="Z84" s="870"/>
      <c r="AA84" s="658"/>
      <c r="AB84" s="657"/>
      <c r="AC84" s="908">
        <v>0</v>
      </c>
      <c r="AD84" s="657" t="s">
        <v>532</v>
      </c>
      <c r="AE84" s="691"/>
      <c r="AF84" s="691"/>
      <c r="AG84" s="691"/>
      <c r="AH84" s="658">
        <v>2020</v>
      </c>
    </row>
    <row r="85" spans="1:34" s="667" customFormat="1">
      <c r="A85" s="691">
        <v>64</v>
      </c>
      <c r="B85" s="647" t="s">
        <v>1401</v>
      </c>
      <c r="C85" s="877" t="s">
        <v>205</v>
      </c>
      <c r="D85" s="866" t="s">
        <v>1521</v>
      </c>
      <c r="E85" s="866" t="s">
        <v>1747</v>
      </c>
      <c r="F85" s="692" t="s">
        <v>1426</v>
      </c>
      <c r="G85" s="905" t="s">
        <v>1415</v>
      </c>
      <c r="H85" s="925" t="s">
        <v>1779</v>
      </c>
      <c r="I85" s="878">
        <v>43774</v>
      </c>
      <c r="J85" s="720">
        <v>16800000</v>
      </c>
      <c r="K85" s="720">
        <v>13440000</v>
      </c>
      <c r="L85" s="655">
        <v>20</v>
      </c>
      <c r="M85" s="880">
        <v>43873</v>
      </c>
      <c r="N85" s="720">
        <v>3360000</v>
      </c>
      <c r="O85" s="655">
        <v>20</v>
      </c>
      <c r="P85" s="880">
        <v>43976</v>
      </c>
      <c r="Q85" s="655">
        <v>0</v>
      </c>
      <c r="R85" s="655">
        <v>20</v>
      </c>
      <c r="S85" s="655"/>
      <c r="T85" s="655"/>
      <c r="U85" s="659">
        <v>899</v>
      </c>
      <c r="V85" s="659">
        <v>20</v>
      </c>
      <c r="W85" s="657"/>
      <c r="X85" s="659">
        <v>1</v>
      </c>
      <c r="Y85" s="659"/>
      <c r="Z85" s="870"/>
      <c r="AA85" s="658">
        <v>1</v>
      </c>
      <c r="AB85" s="926">
        <v>43887</v>
      </c>
      <c r="AC85" s="865">
        <v>1</v>
      </c>
      <c r="AD85" s="657" t="s">
        <v>668</v>
      </c>
      <c r="AE85" s="691"/>
      <c r="AF85" s="691">
        <v>1</v>
      </c>
      <c r="AG85" s="658">
        <v>2020</v>
      </c>
      <c r="AH85" s="658">
        <v>2020</v>
      </c>
    </row>
    <row r="86" spans="1:34" s="667" customFormat="1">
      <c r="A86" s="691">
        <v>65</v>
      </c>
      <c r="B86" s="647" t="s">
        <v>1401</v>
      </c>
      <c r="C86" s="877" t="s">
        <v>205</v>
      </c>
      <c r="D86" s="866" t="s">
        <v>1522</v>
      </c>
      <c r="E86" s="866" t="s">
        <v>1747</v>
      </c>
      <c r="F86" s="692" t="s">
        <v>1426</v>
      </c>
      <c r="G86" s="905" t="s">
        <v>1415</v>
      </c>
      <c r="H86" s="925" t="s">
        <v>1779</v>
      </c>
      <c r="I86" s="878">
        <v>43774</v>
      </c>
      <c r="J86" s="720">
        <v>16800000</v>
      </c>
      <c r="K86" s="720">
        <v>13440000</v>
      </c>
      <c r="L86" s="655">
        <v>20</v>
      </c>
      <c r="M86" s="880">
        <v>43873</v>
      </c>
      <c r="N86" s="720">
        <v>3360000</v>
      </c>
      <c r="O86" s="655">
        <v>20</v>
      </c>
      <c r="P86" s="880">
        <v>43976</v>
      </c>
      <c r="Q86" s="655">
        <v>0</v>
      </c>
      <c r="R86" s="655">
        <v>20</v>
      </c>
      <c r="S86" s="655"/>
      <c r="T86" s="655"/>
      <c r="U86" s="659">
        <v>899</v>
      </c>
      <c r="V86" s="659">
        <v>20</v>
      </c>
      <c r="W86" s="657"/>
      <c r="X86" s="659">
        <v>1</v>
      </c>
      <c r="Y86" s="659"/>
      <c r="Z86" s="870"/>
      <c r="AA86" s="658">
        <v>1</v>
      </c>
      <c r="AB86" s="926">
        <v>43887</v>
      </c>
      <c r="AC86" s="865">
        <v>1</v>
      </c>
      <c r="AD86" s="657" t="s">
        <v>668</v>
      </c>
      <c r="AE86" s="691"/>
      <c r="AF86" s="691">
        <v>1</v>
      </c>
      <c r="AG86" s="658">
        <v>2020</v>
      </c>
      <c r="AH86" s="658">
        <v>2020</v>
      </c>
    </row>
    <row r="87" spans="1:34" s="667" customFormat="1">
      <c r="A87" s="691">
        <v>66</v>
      </c>
      <c r="B87" s="647" t="s">
        <v>1401</v>
      </c>
      <c r="C87" s="877" t="s">
        <v>203</v>
      </c>
      <c r="D87" s="872" t="s">
        <v>1523</v>
      </c>
      <c r="E87" s="866" t="s">
        <v>1748</v>
      </c>
      <c r="F87" s="692" t="s">
        <v>1426</v>
      </c>
      <c r="G87" s="905" t="s">
        <v>1415</v>
      </c>
      <c r="H87" s="925" t="s">
        <v>1779</v>
      </c>
      <c r="I87" s="878">
        <v>43774</v>
      </c>
      <c r="J87" s="720">
        <v>16800000</v>
      </c>
      <c r="K87" s="720">
        <v>13440000</v>
      </c>
      <c r="L87" s="655">
        <v>20</v>
      </c>
      <c r="M87" s="880">
        <v>43990</v>
      </c>
      <c r="N87" s="720">
        <v>3360000</v>
      </c>
      <c r="O87" s="655">
        <v>20</v>
      </c>
      <c r="P87" s="887">
        <v>0</v>
      </c>
      <c r="Q87" s="655">
        <v>0</v>
      </c>
      <c r="R87" s="655">
        <v>20</v>
      </c>
      <c r="S87" s="655"/>
      <c r="T87" s="655"/>
      <c r="U87" s="659">
        <v>899</v>
      </c>
      <c r="V87" s="659">
        <v>20</v>
      </c>
      <c r="W87" s="657"/>
      <c r="X87" s="659">
        <v>1</v>
      </c>
      <c r="Y87" s="659">
        <v>1</v>
      </c>
      <c r="Z87" s="655"/>
      <c r="AA87" s="658"/>
      <c r="AB87" s="657"/>
      <c r="AC87" s="908">
        <v>0</v>
      </c>
      <c r="AD87" s="657" t="s">
        <v>532</v>
      </c>
      <c r="AE87" s="691"/>
      <c r="AF87" s="691"/>
      <c r="AG87" s="691"/>
      <c r="AH87" s="658">
        <v>2020</v>
      </c>
    </row>
    <row r="88" spans="1:34" s="667" customFormat="1">
      <c r="A88" s="691">
        <v>67</v>
      </c>
      <c r="B88" s="647" t="s">
        <v>1401</v>
      </c>
      <c r="C88" s="877" t="s">
        <v>203</v>
      </c>
      <c r="D88" s="872" t="s">
        <v>1524</v>
      </c>
      <c r="E88" s="866" t="s">
        <v>1748</v>
      </c>
      <c r="F88" s="692" t="s">
        <v>1426</v>
      </c>
      <c r="G88" s="905" t="s">
        <v>1415</v>
      </c>
      <c r="H88" s="925" t="s">
        <v>1779</v>
      </c>
      <c r="I88" s="878">
        <v>43774</v>
      </c>
      <c r="J88" s="720">
        <v>16800000</v>
      </c>
      <c r="K88" s="720">
        <v>13440000</v>
      </c>
      <c r="L88" s="655">
        <v>20</v>
      </c>
      <c r="M88" s="880">
        <v>43990</v>
      </c>
      <c r="N88" s="720">
        <v>3360000</v>
      </c>
      <c r="O88" s="655">
        <v>20</v>
      </c>
      <c r="P88" s="887">
        <v>0</v>
      </c>
      <c r="Q88" s="655">
        <v>0</v>
      </c>
      <c r="R88" s="655">
        <v>20</v>
      </c>
      <c r="S88" s="655"/>
      <c r="T88" s="655"/>
      <c r="U88" s="659">
        <v>899</v>
      </c>
      <c r="V88" s="659">
        <v>20</v>
      </c>
      <c r="W88" s="657"/>
      <c r="X88" s="659">
        <v>1</v>
      </c>
      <c r="Y88" s="659">
        <v>1</v>
      </c>
      <c r="Z88" s="655"/>
      <c r="AA88" s="658"/>
      <c r="AB88" s="657"/>
      <c r="AC88" s="908">
        <v>0</v>
      </c>
      <c r="AD88" s="657" t="s">
        <v>532</v>
      </c>
      <c r="AE88" s="691"/>
      <c r="AF88" s="691"/>
      <c r="AG88" s="691"/>
      <c r="AH88" s="658">
        <v>2020</v>
      </c>
    </row>
    <row r="89" spans="1:34" s="667" customFormat="1">
      <c r="A89" s="691">
        <v>68</v>
      </c>
      <c r="B89" s="647" t="s">
        <v>1401</v>
      </c>
      <c r="C89" s="877" t="s">
        <v>203</v>
      </c>
      <c r="D89" s="872" t="s">
        <v>1525</v>
      </c>
      <c r="E89" s="866" t="s">
        <v>1748</v>
      </c>
      <c r="F89" s="692" t="s">
        <v>1426</v>
      </c>
      <c r="G89" s="905" t="s">
        <v>1415</v>
      </c>
      <c r="H89" s="925" t="s">
        <v>1779</v>
      </c>
      <c r="I89" s="878">
        <v>43774</v>
      </c>
      <c r="J89" s="720">
        <v>16800000</v>
      </c>
      <c r="K89" s="720">
        <v>13440000</v>
      </c>
      <c r="L89" s="655">
        <v>20</v>
      </c>
      <c r="M89" s="880">
        <v>43990</v>
      </c>
      <c r="N89" s="720">
        <v>3360000</v>
      </c>
      <c r="O89" s="655">
        <v>20</v>
      </c>
      <c r="P89" s="887">
        <v>0</v>
      </c>
      <c r="Q89" s="655">
        <v>0</v>
      </c>
      <c r="R89" s="655">
        <v>20</v>
      </c>
      <c r="S89" s="655"/>
      <c r="T89" s="655"/>
      <c r="U89" s="659">
        <v>899</v>
      </c>
      <c r="V89" s="659">
        <v>20</v>
      </c>
      <c r="W89" s="657"/>
      <c r="X89" s="659">
        <v>1</v>
      </c>
      <c r="Y89" s="659">
        <v>1</v>
      </c>
      <c r="Z89" s="655"/>
      <c r="AA89" s="658"/>
      <c r="AB89" s="657"/>
      <c r="AC89" s="908">
        <v>0</v>
      </c>
      <c r="AD89" s="657" t="s">
        <v>532</v>
      </c>
      <c r="AE89" s="691"/>
      <c r="AF89" s="691"/>
      <c r="AG89" s="691"/>
      <c r="AH89" s="658">
        <v>2020</v>
      </c>
    </row>
    <row r="90" spans="1:34" s="667" customFormat="1">
      <c r="A90" s="691">
        <v>69</v>
      </c>
      <c r="B90" s="647" t="s">
        <v>1401</v>
      </c>
      <c r="C90" s="877" t="s">
        <v>203</v>
      </c>
      <c r="D90" s="872" t="s">
        <v>1526</v>
      </c>
      <c r="E90" s="866" t="s">
        <v>1749</v>
      </c>
      <c r="F90" s="692" t="s">
        <v>1426</v>
      </c>
      <c r="G90" s="905" t="s">
        <v>1415</v>
      </c>
      <c r="H90" s="925" t="s">
        <v>1779</v>
      </c>
      <c r="I90" s="878">
        <v>43774</v>
      </c>
      <c r="J90" s="720">
        <v>16800000</v>
      </c>
      <c r="K90" s="720">
        <v>13440000</v>
      </c>
      <c r="L90" s="655">
        <v>20</v>
      </c>
      <c r="M90" s="880">
        <v>43972</v>
      </c>
      <c r="N90" s="720">
        <v>3360000</v>
      </c>
      <c r="O90" s="655">
        <v>20</v>
      </c>
      <c r="P90" s="887">
        <v>0</v>
      </c>
      <c r="Q90" s="655">
        <v>0</v>
      </c>
      <c r="R90" s="655">
        <v>20</v>
      </c>
      <c r="S90" s="655"/>
      <c r="T90" s="655"/>
      <c r="U90" s="659">
        <v>899</v>
      </c>
      <c r="V90" s="659">
        <v>20</v>
      </c>
      <c r="W90" s="657"/>
      <c r="X90" s="659">
        <v>1</v>
      </c>
      <c r="Y90" s="659">
        <v>1</v>
      </c>
      <c r="Z90" s="655"/>
      <c r="AA90" s="658"/>
      <c r="AB90" s="657"/>
      <c r="AC90" s="908">
        <v>0</v>
      </c>
      <c r="AD90" s="657" t="s">
        <v>532</v>
      </c>
      <c r="AE90" s="691"/>
      <c r="AF90" s="691"/>
      <c r="AG90" s="691"/>
      <c r="AH90" s="658">
        <v>2020</v>
      </c>
    </row>
    <row r="91" spans="1:34" s="667" customFormat="1">
      <c r="A91" s="691">
        <v>70</v>
      </c>
      <c r="B91" s="647" t="s">
        <v>1401</v>
      </c>
      <c r="C91" s="877" t="s">
        <v>203</v>
      </c>
      <c r="D91" s="872" t="s">
        <v>1527</v>
      </c>
      <c r="E91" s="866" t="s">
        <v>1749</v>
      </c>
      <c r="F91" s="692" t="s">
        <v>1426</v>
      </c>
      <c r="G91" s="905" t="s">
        <v>1415</v>
      </c>
      <c r="H91" s="925" t="s">
        <v>1779</v>
      </c>
      <c r="I91" s="878">
        <v>43774</v>
      </c>
      <c r="J91" s="720">
        <v>16800000</v>
      </c>
      <c r="K91" s="720">
        <v>13440000</v>
      </c>
      <c r="L91" s="655">
        <v>20</v>
      </c>
      <c r="M91" s="880">
        <v>43972</v>
      </c>
      <c r="N91" s="720">
        <v>3360000</v>
      </c>
      <c r="O91" s="655">
        <v>20</v>
      </c>
      <c r="P91" s="887">
        <v>0</v>
      </c>
      <c r="Q91" s="655">
        <v>0</v>
      </c>
      <c r="R91" s="655">
        <v>20</v>
      </c>
      <c r="S91" s="655"/>
      <c r="T91" s="655"/>
      <c r="U91" s="659">
        <v>899</v>
      </c>
      <c r="V91" s="659">
        <v>20</v>
      </c>
      <c r="W91" s="657"/>
      <c r="X91" s="659">
        <v>1</v>
      </c>
      <c r="Y91" s="659">
        <v>1</v>
      </c>
      <c r="Z91" s="655"/>
      <c r="AA91" s="658"/>
      <c r="AB91" s="657"/>
      <c r="AC91" s="908">
        <v>0</v>
      </c>
      <c r="AD91" s="657" t="s">
        <v>532</v>
      </c>
      <c r="AE91" s="691"/>
      <c r="AF91" s="691"/>
      <c r="AG91" s="691"/>
      <c r="AH91" s="658">
        <v>2020</v>
      </c>
    </row>
    <row r="92" spans="1:34" s="667" customFormat="1">
      <c r="A92" s="691">
        <v>71</v>
      </c>
      <c r="B92" s="647" t="s">
        <v>1401</v>
      </c>
      <c r="C92" s="877" t="s">
        <v>203</v>
      </c>
      <c r="D92" s="866" t="s">
        <v>1528</v>
      </c>
      <c r="E92" s="866" t="s">
        <v>1749</v>
      </c>
      <c r="F92" s="692" t="s">
        <v>1426</v>
      </c>
      <c r="G92" s="905" t="s">
        <v>1415</v>
      </c>
      <c r="H92" s="925" t="s">
        <v>1779</v>
      </c>
      <c r="I92" s="878">
        <v>43774</v>
      </c>
      <c r="J92" s="720">
        <v>16800000</v>
      </c>
      <c r="K92" s="720">
        <v>13440000</v>
      </c>
      <c r="L92" s="655">
        <v>20</v>
      </c>
      <c r="M92" s="880">
        <v>43972</v>
      </c>
      <c r="N92" s="720">
        <v>3360000</v>
      </c>
      <c r="O92" s="655">
        <v>20</v>
      </c>
      <c r="P92" s="887">
        <v>0</v>
      </c>
      <c r="Q92" s="655">
        <v>0</v>
      </c>
      <c r="R92" s="655">
        <v>20</v>
      </c>
      <c r="S92" s="655"/>
      <c r="T92" s="655"/>
      <c r="U92" s="659">
        <v>899</v>
      </c>
      <c r="V92" s="659">
        <v>20</v>
      </c>
      <c r="W92" s="657"/>
      <c r="X92" s="659">
        <v>1</v>
      </c>
      <c r="Y92" s="659">
        <v>1</v>
      </c>
      <c r="Z92" s="655"/>
      <c r="AA92" s="658"/>
      <c r="AB92" s="657"/>
      <c r="AC92" s="908">
        <v>0</v>
      </c>
      <c r="AD92" s="657" t="s">
        <v>532</v>
      </c>
      <c r="AE92" s="691"/>
      <c r="AF92" s="691"/>
      <c r="AG92" s="691"/>
      <c r="AH92" s="658">
        <v>2020</v>
      </c>
    </row>
    <row r="93" spans="1:34" s="667" customFormat="1">
      <c r="A93" s="691">
        <v>72</v>
      </c>
      <c r="B93" s="647" t="s">
        <v>1401</v>
      </c>
      <c r="C93" s="877" t="s">
        <v>203</v>
      </c>
      <c r="D93" s="866" t="s">
        <v>1529</v>
      </c>
      <c r="E93" s="866" t="s">
        <v>1749</v>
      </c>
      <c r="F93" s="692" t="s">
        <v>1426</v>
      </c>
      <c r="G93" s="905" t="s">
        <v>1415</v>
      </c>
      <c r="H93" s="925" t="s">
        <v>1779</v>
      </c>
      <c r="I93" s="878">
        <v>43774</v>
      </c>
      <c r="J93" s="720">
        <v>16800000</v>
      </c>
      <c r="K93" s="720">
        <v>13440000</v>
      </c>
      <c r="L93" s="655">
        <v>20</v>
      </c>
      <c r="M93" s="880">
        <v>43972</v>
      </c>
      <c r="N93" s="720">
        <v>3360000</v>
      </c>
      <c r="O93" s="655">
        <v>20</v>
      </c>
      <c r="P93" s="887">
        <v>0</v>
      </c>
      <c r="Q93" s="655">
        <v>0</v>
      </c>
      <c r="R93" s="655">
        <v>20</v>
      </c>
      <c r="S93" s="655"/>
      <c r="T93" s="655"/>
      <c r="U93" s="659">
        <v>899</v>
      </c>
      <c r="V93" s="659">
        <v>20</v>
      </c>
      <c r="W93" s="657"/>
      <c r="X93" s="659">
        <v>1</v>
      </c>
      <c r="Y93" s="659">
        <v>1</v>
      </c>
      <c r="Z93" s="655"/>
      <c r="AA93" s="658"/>
      <c r="AB93" s="657"/>
      <c r="AC93" s="908">
        <v>0</v>
      </c>
      <c r="AD93" s="657" t="s">
        <v>532</v>
      </c>
      <c r="AE93" s="691"/>
      <c r="AF93" s="691"/>
      <c r="AG93" s="691"/>
      <c r="AH93" s="658">
        <v>2020</v>
      </c>
    </row>
    <row r="94" spans="1:34" s="667" customFormat="1">
      <c r="A94" s="691">
        <v>73</v>
      </c>
      <c r="B94" s="647" t="s">
        <v>1401</v>
      </c>
      <c r="C94" s="877" t="s">
        <v>203</v>
      </c>
      <c r="D94" s="866" t="s">
        <v>1530</v>
      </c>
      <c r="E94" s="866" t="s">
        <v>1749</v>
      </c>
      <c r="F94" s="692" t="s">
        <v>1426</v>
      </c>
      <c r="G94" s="905" t="s">
        <v>1415</v>
      </c>
      <c r="H94" s="925" t="s">
        <v>1779</v>
      </c>
      <c r="I94" s="878">
        <v>43774</v>
      </c>
      <c r="J94" s="720">
        <v>16800000</v>
      </c>
      <c r="K94" s="720">
        <v>13440000</v>
      </c>
      <c r="L94" s="655">
        <v>20</v>
      </c>
      <c r="M94" s="880">
        <v>43972</v>
      </c>
      <c r="N94" s="720">
        <v>3360000</v>
      </c>
      <c r="O94" s="655">
        <v>20</v>
      </c>
      <c r="P94" s="887">
        <v>0</v>
      </c>
      <c r="Q94" s="655">
        <v>0</v>
      </c>
      <c r="R94" s="655">
        <v>20</v>
      </c>
      <c r="S94" s="655"/>
      <c r="T94" s="655"/>
      <c r="U94" s="659">
        <v>899</v>
      </c>
      <c r="V94" s="659">
        <v>20</v>
      </c>
      <c r="W94" s="657"/>
      <c r="X94" s="659">
        <v>1</v>
      </c>
      <c r="Y94" s="659">
        <v>1</v>
      </c>
      <c r="Z94" s="655"/>
      <c r="AA94" s="658"/>
      <c r="AB94" s="657"/>
      <c r="AC94" s="908">
        <v>0</v>
      </c>
      <c r="AD94" s="657" t="s">
        <v>532</v>
      </c>
      <c r="AE94" s="691"/>
      <c r="AF94" s="691"/>
      <c r="AG94" s="691"/>
      <c r="AH94" s="658">
        <v>2020</v>
      </c>
    </row>
    <row r="95" spans="1:34" s="667" customFormat="1">
      <c r="A95" s="691">
        <v>74</v>
      </c>
      <c r="B95" s="647" t="s">
        <v>1401</v>
      </c>
      <c r="C95" s="877" t="s">
        <v>213</v>
      </c>
      <c r="D95" s="866" t="s">
        <v>1531</v>
      </c>
      <c r="E95" s="866" t="s">
        <v>1237</v>
      </c>
      <c r="F95" s="692" t="s">
        <v>1426</v>
      </c>
      <c r="G95" s="905" t="s">
        <v>1415</v>
      </c>
      <c r="H95" s="925" t="s">
        <v>1779</v>
      </c>
      <c r="I95" s="878">
        <v>43774</v>
      </c>
      <c r="J95" s="720">
        <v>16800000</v>
      </c>
      <c r="K95" s="720">
        <v>13440000</v>
      </c>
      <c r="L95" s="655">
        <v>20</v>
      </c>
      <c r="M95" s="880">
        <v>43885</v>
      </c>
      <c r="N95" s="720">
        <v>3360000</v>
      </c>
      <c r="O95" s="655">
        <v>20</v>
      </c>
      <c r="P95" s="887">
        <v>0</v>
      </c>
      <c r="Q95" s="655">
        <v>0</v>
      </c>
      <c r="R95" s="655">
        <v>20</v>
      </c>
      <c r="S95" s="655"/>
      <c r="T95" s="655"/>
      <c r="U95" s="659">
        <v>899</v>
      </c>
      <c r="V95" s="659">
        <v>20</v>
      </c>
      <c r="W95" s="657"/>
      <c r="X95" s="659">
        <v>1</v>
      </c>
      <c r="Y95" s="659"/>
      <c r="Z95" s="870"/>
      <c r="AA95" s="814">
        <v>1</v>
      </c>
      <c r="AB95" s="736">
        <v>43938</v>
      </c>
      <c r="AC95" s="865">
        <v>1</v>
      </c>
      <c r="AD95" s="657" t="s">
        <v>668</v>
      </c>
      <c r="AE95" s="814"/>
      <c r="AF95" s="814">
        <v>1</v>
      </c>
      <c r="AG95" s="658">
        <v>2020</v>
      </c>
      <c r="AH95" s="658">
        <v>2020</v>
      </c>
    </row>
    <row r="96" spans="1:34" s="667" customFormat="1">
      <c r="A96" s="691">
        <v>75</v>
      </c>
      <c r="B96" s="647" t="s">
        <v>1401</v>
      </c>
      <c r="C96" s="877" t="s">
        <v>983</v>
      </c>
      <c r="D96" s="866" t="s">
        <v>1532</v>
      </c>
      <c r="E96" s="866" t="s">
        <v>1237</v>
      </c>
      <c r="F96" s="692" t="s">
        <v>1426</v>
      </c>
      <c r="G96" s="905" t="s">
        <v>1415</v>
      </c>
      <c r="H96" s="925" t="s">
        <v>1779</v>
      </c>
      <c r="I96" s="878">
        <v>43774</v>
      </c>
      <c r="J96" s="720">
        <v>16800000</v>
      </c>
      <c r="K96" s="720">
        <v>13440000</v>
      </c>
      <c r="L96" s="655">
        <v>20</v>
      </c>
      <c r="M96" s="880">
        <v>43885</v>
      </c>
      <c r="N96" s="720">
        <v>3360000</v>
      </c>
      <c r="O96" s="655">
        <v>20</v>
      </c>
      <c r="P96" s="887">
        <v>0</v>
      </c>
      <c r="Q96" s="655">
        <v>0</v>
      </c>
      <c r="R96" s="655">
        <v>20</v>
      </c>
      <c r="S96" s="655"/>
      <c r="T96" s="655"/>
      <c r="U96" s="659">
        <v>899</v>
      </c>
      <c r="V96" s="659">
        <v>20</v>
      </c>
      <c r="W96" s="657"/>
      <c r="X96" s="659">
        <v>1</v>
      </c>
      <c r="Y96" s="659"/>
      <c r="Z96" s="870"/>
      <c r="AA96" s="814">
        <v>1</v>
      </c>
      <c r="AB96" s="736">
        <v>43938</v>
      </c>
      <c r="AC96" s="865">
        <v>1</v>
      </c>
      <c r="AD96" s="657" t="s">
        <v>668</v>
      </c>
      <c r="AE96" s="814"/>
      <c r="AF96" s="814">
        <v>1</v>
      </c>
      <c r="AG96" s="658">
        <v>2020</v>
      </c>
      <c r="AH96" s="658">
        <v>2020</v>
      </c>
    </row>
    <row r="97" spans="1:34" s="667" customFormat="1">
      <c r="A97" s="691">
        <v>76</v>
      </c>
      <c r="B97" s="647" t="s">
        <v>1401</v>
      </c>
      <c r="C97" s="877" t="s">
        <v>213</v>
      </c>
      <c r="D97" s="866" t="s">
        <v>1533</v>
      </c>
      <c r="E97" s="866" t="s">
        <v>1237</v>
      </c>
      <c r="F97" s="692" t="s">
        <v>1426</v>
      </c>
      <c r="G97" s="905" t="s">
        <v>1415</v>
      </c>
      <c r="H97" s="925" t="s">
        <v>1779</v>
      </c>
      <c r="I97" s="878">
        <v>43774</v>
      </c>
      <c r="J97" s="720">
        <v>16800000</v>
      </c>
      <c r="K97" s="720">
        <v>13440000</v>
      </c>
      <c r="L97" s="655">
        <v>20</v>
      </c>
      <c r="M97" s="880">
        <v>43885</v>
      </c>
      <c r="N97" s="720">
        <v>3360000</v>
      </c>
      <c r="O97" s="655">
        <v>20</v>
      </c>
      <c r="P97" s="887">
        <v>0</v>
      </c>
      <c r="Q97" s="655">
        <v>0</v>
      </c>
      <c r="R97" s="655">
        <v>20</v>
      </c>
      <c r="S97" s="655"/>
      <c r="T97" s="655"/>
      <c r="U97" s="659">
        <v>899</v>
      </c>
      <c r="V97" s="659">
        <v>20</v>
      </c>
      <c r="W97" s="657"/>
      <c r="X97" s="659">
        <v>1</v>
      </c>
      <c r="Y97" s="659"/>
      <c r="Z97" s="870"/>
      <c r="AA97" s="814">
        <v>1</v>
      </c>
      <c r="AB97" s="736">
        <v>43938</v>
      </c>
      <c r="AC97" s="865">
        <v>1</v>
      </c>
      <c r="AD97" s="657" t="s">
        <v>668</v>
      </c>
      <c r="AE97" s="814"/>
      <c r="AF97" s="814">
        <v>1</v>
      </c>
      <c r="AG97" s="658">
        <v>2020</v>
      </c>
      <c r="AH97" s="658">
        <v>2020</v>
      </c>
    </row>
    <row r="98" spans="1:34" s="667" customFormat="1">
      <c r="A98" s="691">
        <v>77</v>
      </c>
      <c r="B98" s="647" t="s">
        <v>1401</v>
      </c>
      <c r="C98" s="877" t="s">
        <v>203</v>
      </c>
      <c r="D98" s="866" t="s">
        <v>1534</v>
      </c>
      <c r="E98" s="872" t="s">
        <v>1406</v>
      </c>
      <c r="F98" s="692" t="s">
        <v>1426</v>
      </c>
      <c r="G98" s="905" t="s">
        <v>1415</v>
      </c>
      <c r="H98" s="925" t="s">
        <v>1779</v>
      </c>
      <c r="I98" s="878">
        <v>43774</v>
      </c>
      <c r="J98" s="720">
        <v>16800000</v>
      </c>
      <c r="K98" s="720">
        <v>13440000</v>
      </c>
      <c r="L98" s="655">
        <v>20</v>
      </c>
      <c r="M98" s="931">
        <v>43886</v>
      </c>
      <c r="N98" s="720">
        <v>3360000</v>
      </c>
      <c r="O98" s="655">
        <v>20</v>
      </c>
      <c r="P98" s="887">
        <v>0</v>
      </c>
      <c r="Q98" s="655">
        <v>0</v>
      </c>
      <c r="R98" s="655">
        <v>20</v>
      </c>
      <c r="S98" s="655"/>
      <c r="T98" s="655"/>
      <c r="U98" s="659">
        <v>899</v>
      </c>
      <c r="V98" s="659">
        <v>20</v>
      </c>
      <c r="W98" s="657"/>
      <c r="X98" s="659">
        <v>1</v>
      </c>
      <c r="Y98" s="659"/>
      <c r="Z98" s="870"/>
      <c r="AA98" s="814">
        <v>1</v>
      </c>
      <c r="AB98" s="736">
        <v>43997</v>
      </c>
      <c r="AC98" s="865">
        <v>1</v>
      </c>
      <c r="AD98" s="657" t="s">
        <v>668</v>
      </c>
      <c r="AE98" s="814"/>
      <c r="AF98" s="814">
        <v>1</v>
      </c>
      <c r="AG98" s="658">
        <v>2020</v>
      </c>
      <c r="AH98" s="658">
        <v>2020</v>
      </c>
    </row>
    <row r="99" spans="1:34" s="667" customFormat="1" ht="13.5" customHeight="1">
      <c r="A99" s="691">
        <v>78</v>
      </c>
      <c r="B99" s="647" t="s">
        <v>1401</v>
      </c>
      <c r="C99" s="877" t="s">
        <v>1411</v>
      </c>
      <c r="D99" s="866" t="s">
        <v>1535</v>
      </c>
      <c r="E99" s="866" t="s">
        <v>1750</v>
      </c>
      <c r="F99" s="692" t="s">
        <v>1426</v>
      </c>
      <c r="G99" s="905" t="s">
        <v>1415</v>
      </c>
      <c r="H99" s="925" t="s">
        <v>1780</v>
      </c>
      <c r="I99" s="878">
        <v>43777</v>
      </c>
      <c r="J99" s="720">
        <v>16800000</v>
      </c>
      <c r="K99" s="720">
        <v>13440000</v>
      </c>
      <c r="L99" s="655">
        <v>20</v>
      </c>
      <c r="M99" s="880">
        <v>43868</v>
      </c>
      <c r="N99" s="720">
        <v>3360000</v>
      </c>
      <c r="O99" s="655">
        <v>20</v>
      </c>
      <c r="P99" s="880">
        <v>43977</v>
      </c>
      <c r="Q99" s="655">
        <v>0</v>
      </c>
      <c r="R99" s="655">
        <v>20</v>
      </c>
      <c r="S99" s="655"/>
      <c r="T99" s="655"/>
      <c r="U99" s="659">
        <v>899</v>
      </c>
      <c r="V99" s="659">
        <v>20</v>
      </c>
      <c r="W99" s="657"/>
      <c r="X99" s="659">
        <v>1</v>
      </c>
      <c r="Y99" s="659"/>
      <c r="Z99" s="870"/>
      <c r="AA99" s="814">
        <v>1</v>
      </c>
      <c r="AB99" s="736">
        <v>43900</v>
      </c>
      <c r="AC99" s="865">
        <v>1</v>
      </c>
      <c r="AD99" s="657" t="s">
        <v>668</v>
      </c>
      <c r="AE99" s="814"/>
      <c r="AF99" s="814">
        <v>1</v>
      </c>
      <c r="AG99" s="658">
        <v>2020</v>
      </c>
      <c r="AH99" s="658">
        <v>2020</v>
      </c>
    </row>
    <row r="100" spans="1:34" s="667" customFormat="1">
      <c r="A100" s="691">
        <v>79</v>
      </c>
      <c r="B100" s="647" t="s">
        <v>1401</v>
      </c>
      <c r="C100" s="877" t="s">
        <v>205</v>
      </c>
      <c r="D100" s="866" t="s">
        <v>1536</v>
      </c>
      <c r="E100" s="866" t="s">
        <v>1750</v>
      </c>
      <c r="F100" s="692" t="s">
        <v>1426</v>
      </c>
      <c r="G100" s="905" t="s">
        <v>1415</v>
      </c>
      <c r="H100" s="925" t="s">
        <v>1780</v>
      </c>
      <c r="I100" s="878">
        <v>43777</v>
      </c>
      <c r="J100" s="720">
        <v>16800000</v>
      </c>
      <c r="K100" s="720">
        <v>13440000</v>
      </c>
      <c r="L100" s="655">
        <v>20</v>
      </c>
      <c r="M100" s="880">
        <v>43886</v>
      </c>
      <c r="N100" s="720">
        <v>3360000</v>
      </c>
      <c r="O100" s="655">
        <v>20</v>
      </c>
      <c r="P100" s="880">
        <v>43977</v>
      </c>
      <c r="Q100" s="655">
        <v>0</v>
      </c>
      <c r="R100" s="655">
        <v>20</v>
      </c>
      <c r="S100" s="655"/>
      <c r="T100" s="655"/>
      <c r="U100" s="659">
        <v>899</v>
      </c>
      <c r="V100" s="659">
        <v>20</v>
      </c>
      <c r="W100" s="657"/>
      <c r="X100" s="659">
        <v>1</v>
      </c>
      <c r="Y100" s="659"/>
      <c r="Z100" s="870"/>
      <c r="AA100" s="814">
        <v>1</v>
      </c>
      <c r="AB100" s="736">
        <v>43958</v>
      </c>
      <c r="AC100" s="865">
        <v>1</v>
      </c>
      <c r="AD100" s="657" t="s">
        <v>668</v>
      </c>
      <c r="AE100" s="814"/>
      <c r="AF100" s="814">
        <v>1</v>
      </c>
      <c r="AG100" s="658">
        <v>2020</v>
      </c>
      <c r="AH100" s="658">
        <v>2020</v>
      </c>
    </row>
    <row r="101" spans="1:34" s="667" customFormat="1">
      <c r="A101" s="691">
        <v>80</v>
      </c>
      <c r="B101" s="647" t="s">
        <v>1401</v>
      </c>
      <c r="C101" s="877" t="s">
        <v>205</v>
      </c>
      <c r="D101" s="866" t="s">
        <v>1537</v>
      </c>
      <c r="E101" s="866" t="s">
        <v>1750</v>
      </c>
      <c r="F101" s="692" t="s">
        <v>1426</v>
      </c>
      <c r="G101" s="905" t="s">
        <v>1415</v>
      </c>
      <c r="H101" s="925" t="s">
        <v>1780</v>
      </c>
      <c r="I101" s="878">
        <v>43777</v>
      </c>
      <c r="J101" s="720">
        <v>16800000</v>
      </c>
      <c r="K101" s="720">
        <v>13440000</v>
      </c>
      <c r="L101" s="655">
        <v>20</v>
      </c>
      <c r="M101" s="880">
        <v>43886</v>
      </c>
      <c r="N101" s="720">
        <v>3360000</v>
      </c>
      <c r="O101" s="655">
        <v>20</v>
      </c>
      <c r="P101" s="880">
        <v>43977</v>
      </c>
      <c r="Q101" s="655">
        <v>0</v>
      </c>
      <c r="R101" s="655">
        <v>20</v>
      </c>
      <c r="S101" s="655"/>
      <c r="T101" s="655"/>
      <c r="U101" s="659">
        <v>899</v>
      </c>
      <c r="V101" s="659">
        <v>20</v>
      </c>
      <c r="W101" s="657"/>
      <c r="X101" s="659">
        <v>1</v>
      </c>
      <c r="Y101" s="659"/>
      <c r="Z101" s="870"/>
      <c r="AA101" s="814">
        <v>1</v>
      </c>
      <c r="AB101" s="736">
        <v>43958</v>
      </c>
      <c r="AC101" s="865">
        <v>1</v>
      </c>
      <c r="AD101" s="657" t="s">
        <v>668</v>
      </c>
      <c r="AE101" s="814"/>
      <c r="AF101" s="814">
        <v>1</v>
      </c>
      <c r="AG101" s="658">
        <v>2020</v>
      </c>
      <c r="AH101" s="658">
        <v>2020</v>
      </c>
    </row>
    <row r="102" spans="1:34" s="667" customFormat="1">
      <c r="A102" s="691">
        <v>81</v>
      </c>
      <c r="B102" s="647" t="s">
        <v>1401</v>
      </c>
      <c r="C102" s="877" t="s">
        <v>209</v>
      </c>
      <c r="D102" s="866" t="s">
        <v>1538</v>
      </c>
      <c r="E102" s="866" t="s">
        <v>1407</v>
      </c>
      <c r="F102" s="692" t="s">
        <v>1426</v>
      </c>
      <c r="G102" s="905" t="s">
        <v>1415</v>
      </c>
      <c r="H102" s="925" t="s">
        <v>1780</v>
      </c>
      <c r="I102" s="878">
        <v>43777</v>
      </c>
      <c r="J102" s="720">
        <v>16800000</v>
      </c>
      <c r="K102" s="720">
        <v>13440000</v>
      </c>
      <c r="L102" s="655">
        <v>20</v>
      </c>
      <c r="M102" s="880">
        <v>43971</v>
      </c>
      <c r="N102" s="720">
        <v>3360000</v>
      </c>
      <c r="O102" s="655">
        <v>20</v>
      </c>
      <c r="P102" s="887">
        <v>0</v>
      </c>
      <c r="Q102" s="655">
        <v>0</v>
      </c>
      <c r="R102" s="655">
        <v>20</v>
      </c>
      <c r="S102" s="655"/>
      <c r="T102" s="655"/>
      <c r="U102" s="659">
        <v>899</v>
      </c>
      <c r="V102" s="659">
        <v>20</v>
      </c>
      <c r="W102" s="657"/>
      <c r="X102" s="659">
        <v>1</v>
      </c>
      <c r="Y102" s="659">
        <v>1</v>
      </c>
      <c r="Z102" s="655"/>
      <c r="AA102" s="658"/>
      <c r="AB102" s="657"/>
      <c r="AC102" s="908">
        <v>0</v>
      </c>
      <c r="AD102" s="657" t="s">
        <v>532</v>
      </c>
      <c r="AE102" s="691"/>
      <c r="AF102" s="691"/>
      <c r="AG102" s="691"/>
      <c r="AH102" s="658">
        <v>2020</v>
      </c>
    </row>
    <row r="103" spans="1:34" s="667" customFormat="1">
      <c r="A103" s="691">
        <v>82</v>
      </c>
      <c r="B103" s="647" t="s">
        <v>1401</v>
      </c>
      <c r="C103" s="877" t="s">
        <v>1762</v>
      </c>
      <c r="D103" s="872" t="s">
        <v>1539</v>
      </c>
      <c r="E103" s="872" t="s">
        <v>1751</v>
      </c>
      <c r="F103" s="692" t="s">
        <v>1426</v>
      </c>
      <c r="G103" s="905" t="s">
        <v>1415</v>
      </c>
      <c r="H103" s="925" t="s">
        <v>1780</v>
      </c>
      <c r="I103" s="878">
        <v>43777</v>
      </c>
      <c r="J103" s="720">
        <v>16800000</v>
      </c>
      <c r="K103" s="720">
        <v>13440000</v>
      </c>
      <c r="L103" s="655">
        <v>20</v>
      </c>
      <c r="M103" s="931">
        <v>43907</v>
      </c>
      <c r="N103" s="720">
        <v>3360000</v>
      </c>
      <c r="O103" s="655">
        <v>20</v>
      </c>
      <c r="P103" s="887">
        <v>0</v>
      </c>
      <c r="Q103" s="655">
        <v>0</v>
      </c>
      <c r="R103" s="655">
        <v>20</v>
      </c>
      <c r="S103" s="655"/>
      <c r="T103" s="655"/>
      <c r="U103" s="659">
        <v>899</v>
      </c>
      <c r="V103" s="659">
        <v>20</v>
      </c>
      <c r="W103" s="657"/>
      <c r="X103" s="659">
        <v>1</v>
      </c>
      <c r="Y103" s="659"/>
      <c r="Z103" s="870"/>
      <c r="AA103" s="655">
        <v>1</v>
      </c>
      <c r="AB103" s="736">
        <v>43984</v>
      </c>
      <c r="AC103" s="865">
        <v>1</v>
      </c>
      <c r="AD103" s="657" t="s">
        <v>668</v>
      </c>
      <c r="AE103" s="655"/>
      <c r="AF103" s="655">
        <v>1</v>
      </c>
      <c r="AG103" s="658">
        <v>2020</v>
      </c>
      <c r="AH103" s="658">
        <v>2020</v>
      </c>
    </row>
    <row r="104" spans="1:34" s="667" customFormat="1">
      <c r="A104" s="691">
        <v>83</v>
      </c>
      <c r="B104" s="647" t="s">
        <v>1401</v>
      </c>
      <c r="C104" s="877" t="s">
        <v>1762</v>
      </c>
      <c r="D104" s="872" t="s">
        <v>1540</v>
      </c>
      <c r="E104" s="872" t="s">
        <v>1751</v>
      </c>
      <c r="F104" s="692" t="s">
        <v>1426</v>
      </c>
      <c r="G104" s="905" t="s">
        <v>1415</v>
      </c>
      <c r="H104" s="925" t="s">
        <v>1780</v>
      </c>
      <c r="I104" s="878">
        <v>43777</v>
      </c>
      <c r="J104" s="720">
        <v>16800000</v>
      </c>
      <c r="K104" s="720">
        <v>13440000</v>
      </c>
      <c r="L104" s="655">
        <v>20</v>
      </c>
      <c r="M104" s="931">
        <v>43907</v>
      </c>
      <c r="N104" s="720">
        <v>3360000</v>
      </c>
      <c r="O104" s="655">
        <v>20</v>
      </c>
      <c r="P104" s="887">
        <v>0</v>
      </c>
      <c r="Q104" s="655">
        <v>0</v>
      </c>
      <c r="R104" s="655">
        <v>20</v>
      </c>
      <c r="S104" s="655"/>
      <c r="T104" s="655"/>
      <c r="U104" s="659">
        <v>899</v>
      </c>
      <c r="V104" s="659">
        <v>20</v>
      </c>
      <c r="W104" s="657"/>
      <c r="X104" s="659">
        <v>1</v>
      </c>
      <c r="Y104" s="659"/>
      <c r="Z104" s="870"/>
      <c r="AA104" s="655">
        <v>1</v>
      </c>
      <c r="AB104" s="736">
        <v>44005</v>
      </c>
      <c r="AC104" s="865">
        <v>0.8</v>
      </c>
      <c r="AD104" s="657" t="s">
        <v>1813</v>
      </c>
      <c r="AE104" s="655"/>
      <c r="AF104" s="655">
        <v>1</v>
      </c>
      <c r="AG104" s="658">
        <v>2020</v>
      </c>
      <c r="AH104" s="658">
        <v>2020</v>
      </c>
    </row>
    <row r="105" spans="1:34" s="667" customFormat="1">
      <c r="A105" s="691">
        <v>84</v>
      </c>
      <c r="B105" s="647" t="s">
        <v>1401</v>
      </c>
      <c r="C105" s="877" t="s">
        <v>232</v>
      </c>
      <c r="D105" s="875" t="s">
        <v>1541</v>
      </c>
      <c r="E105" s="872" t="s">
        <v>1751</v>
      </c>
      <c r="F105" s="692" t="s">
        <v>1426</v>
      </c>
      <c r="G105" s="905" t="s">
        <v>1415</v>
      </c>
      <c r="H105" s="925" t="s">
        <v>1780</v>
      </c>
      <c r="I105" s="878">
        <v>43777</v>
      </c>
      <c r="J105" s="720">
        <v>16800000</v>
      </c>
      <c r="K105" s="720">
        <v>13440000</v>
      </c>
      <c r="L105" s="655">
        <v>20</v>
      </c>
      <c r="M105" s="931">
        <v>43907</v>
      </c>
      <c r="N105" s="720">
        <v>3360000</v>
      </c>
      <c r="O105" s="655">
        <v>20</v>
      </c>
      <c r="P105" s="887">
        <v>0</v>
      </c>
      <c r="Q105" s="655">
        <v>0</v>
      </c>
      <c r="R105" s="655">
        <v>20</v>
      </c>
      <c r="S105" s="655"/>
      <c r="T105" s="655"/>
      <c r="U105" s="659">
        <v>899</v>
      </c>
      <c r="V105" s="659">
        <v>20</v>
      </c>
      <c r="W105" s="657"/>
      <c r="X105" s="659">
        <v>1</v>
      </c>
      <c r="Y105" s="659"/>
      <c r="Z105" s="870"/>
      <c r="AA105" s="655">
        <v>1</v>
      </c>
      <c r="AB105" s="736">
        <v>44004</v>
      </c>
      <c r="AC105" s="865">
        <v>0.8</v>
      </c>
      <c r="AD105" s="657" t="s">
        <v>1813</v>
      </c>
      <c r="AE105" s="655"/>
      <c r="AF105" s="655">
        <v>1</v>
      </c>
      <c r="AG105" s="658">
        <v>2020</v>
      </c>
      <c r="AH105" s="658">
        <v>2020</v>
      </c>
    </row>
    <row r="106" spans="1:34" s="667" customFormat="1">
      <c r="A106" s="691">
        <v>85</v>
      </c>
      <c r="B106" s="647" t="s">
        <v>1401</v>
      </c>
      <c r="C106" s="877" t="s">
        <v>1762</v>
      </c>
      <c r="D106" s="872" t="s">
        <v>1542</v>
      </c>
      <c r="E106" s="872" t="s">
        <v>1751</v>
      </c>
      <c r="F106" s="692" t="s">
        <v>1426</v>
      </c>
      <c r="G106" s="905" t="s">
        <v>1415</v>
      </c>
      <c r="H106" s="925" t="s">
        <v>1780</v>
      </c>
      <c r="I106" s="878">
        <v>43777</v>
      </c>
      <c r="J106" s="720">
        <v>16800000</v>
      </c>
      <c r="K106" s="720">
        <v>13440000</v>
      </c>
      <c r="L106" s="655">
        <v>20</v>
      </c>
      <c r="M106" s="931">
        <v>43907</v>
      </c>
      <c r="N106" s="720">
        <v>3360000</v>
      </c>
      <c r="O106" s="655">
        <v>20</v>
      </c>
      <c r="P106" s="887">
        <v>0</v>
      </c>
      <c r="Q106" s="655">
        <v>0</v>
      </c>
      <c r="R106" s="655">
        <v>20</v>
      </c>
      <c r="S106" s="655"/>
      <c r="T106" s="655"/>
      <c r="U106" s="659">
        <v>899</v>
      </c>
      <c r="V106" s="659">
        <v>20</v>
      </c>
      <c r="W106" s="655"/>
      <c r="X106" s="659">
        <v>1</v>
      </c>
      <c r="Y106" s="659"/>
      <c r="Z106" s="655">
        <v>1</v>
      </c>
      <c r="AA106" s="658"/>
      <c r="AB106" s="657"/>
      <c r="AC106" s="865">
        <v>0.8</v>
      </c>
      <c r="AD106" s="657" t="s">
        <v>41</v>
      </c>
      <c r="AE106" s="691"/>
      <c r="AF106" s="691"/>
      <c r="AG106" s="691"/>
      <c r="AH106" s="658">
        <v>2020</v>
      </c>
    </row>
    <row r="107" spans="1:34" s="667" customFormat="1">
      <c r="A107" s="691">
        <v>86</v>
      </c>
      <c r="B107" s="647" t="s">
        <v>1401</v>
      </c>
      <c r="C107" s="877" t="s">
        <v>205</v>
      </c>
      <c r="D107" s="866" t="s">
        <v>1543</v>
      </c>
      <c r="E107" s="866" t="s">
        <v>1746</v>
      </c>
      <c r="F107" s="692" t="s">
        <v>1426</v>
      </c>
      <c r="G107" s="905" t="s">
        <v>1415</v>
      </c>
      <c r="H107" s="925" t="s">
        <v>1780</v>
      </c>
      <c r="I107" s="878">
        <v>43777</v>
      </c>
      <c r="J107" s="720">
        <v>16800000</v>
      </c>
      <c r="K107" s="720">
        <v>13440000</v>
      </c>
      <c r="L107" s="655">
        <v>20</v>
      </c>
      <c r="M107" s="880">
        <v>43895</v>
      </c>
      <c r="N107" s="720">
        <v>3360000</v>
      </c>
      <c r="O107" s="655">
        <v>20</v>
      </c>
      <c r="P107" s="887">
        <v>0</v>
      </c>
      <c r="Q107" s="655">
        <v>0</v>
      </c>
      <c r="R107" s="655">
        <v>20</v>
      </c>
      <c r="S107" s="655"/>
      <c r="T107" s="655"/>
      <c r="U107" s="659">
        <v>899</v>
      </c>
      <c r="V107" s="659">
        <v>20</v>
      </c>
      <c r="W107" s="655"/>
      <c r="X107" s="659">
        <v>1</v>
      </c>
      <c r="Y107" s="659"/>
      <c r="Z107" s="870"/>
      <c r="AA107" s="658">
        <v>1</v>
      </c>
      <c r="AB107" s="736">
        <v>43957</v>
      </c>
      <c r="AC107" s="865">
        <v>1</v>
      </c>
      <c r="AD107" s="657" t="s">
        <v>668</v>
      </c>
      <c r="AE107" s="691"/>
      <c r="AF107" s="691">
        <v>1</v>
      </c>
      <c r="AG107" s="658">
        <v>2020</v>
      </c>
      <c r="AH107" s="658">
        <v>2020</v>
      </c>
    </row>
    <row r="108" spans="1:34" s="667" customFormat="1">
      <c r="A108" s="691">
        <v>87</v>
      </c>
      <c r="B108" s="647" t="s">
        <v>1401</v>
      </c>
      <c r="C108" s="877" t="s">
        <v>213</v>
      </c>
      <c r="D108" s="872" t="s">
        <v>1544</v>
      </c>
      <c r="E108" s="866" t="s">
        <v>1747</v>
      </c>
      <c r="F108" s="692" t="s">
        <v>1426</v>
      </c>
      <c r="G108" s="905" t="s">
        <v>1415</v>
      </c>
      <c r="H108" s="925" t="s">
        <v>1780</v>
      </c>
      <c r="I108" s="878">
        <v>43777</v>
      </c>
      <c r="J108" s="720">
        <v>16800000</v>
      </c>
      <c r="K108" s="720">
        <v>13440000</v>
      </c>
      <c r="L108" s="655">
        <v>20</v>
      </c>
      <c r="M108" s="880">
        <v>43885</v>
      </c>
      <c r="N108" s="720">
        <v>3360000</v>
      </c>
      <c r="O108" s="655">
        <v>20</v>
      </c>
      <c r="P108" s="880">
        <v>43977</v>
      </c>
      <c r="Q108" s="655">
        <v>0</v>
      </c>
      <c r="R108" s="655">
        <v>20</v>
      </c>
      <c r="S108" s="655"/>
      <c r="T108" s="655"/>
      <c r="U108" s="659">
        <v>899</v>
      </c>
      <c r="V108" s="659">
        <v>20</v>
      </c>
      <c r="W108" s="655"/>
      <c r="X108" s="659">
        <v>1</v>
      </c>
      <c r="Y108" s="659"/>
      <c r="Z108" s="870"/>
      <c r="AA108" s="658">
        <v>1</v>
      </c>
      <c r="AB108" s="736">
        <v>43963</v>
      </c>
      <c r="AC108" s="865">
        <v>1</v>
      </c>
      <c r="AD108" s="657" t="s">
        <v>668</v>
      </c>
      <c r="AE108" s="691"/>
      <c r="AF108" s="691">
        <v>1</v>
      </c>
      <c r="AG108" s="658">
        <v>2020</v>
      </c>
      <c r="AH108" s="658">
        <v>2020</v>
      </c>
    </row>
    <row r="109" spans="1:34" s="667" customFormat="1">
      <c r="A109" s="691">
        <v>88</v>
      </c>
      <c r="B109" s="647" t="s">
        <v>1401</v>
      </c>
      <c r="C109" s="877" t="s">
        <v>213</v>
      </c>
      <c r="D109" s="866" t="s">
        <v>1545</v>
      </c>
      <c r="E109" s="866" t="s">
        <v>1237</v>
      </c>
      <c r="F109" s="692" t="s">
        <v>1426</v>
      </c>
      <c r="G109" s="905" t="s">
        <v>1415</v>
      </c>
      <c r="H109" s="925" t="s">
        <v>1780</v>
      </c>
      <c r="I109" s="878">
        <v>43777</v>
      </c>
      <c r="J109" s="720">
        <v>16800000</v>
      </c>
      <c r="K109" s="720">
        <v>13440000</v>
      </c>
      <c r="L109" s="655">
        <v>20</v>
      </c>
      <c r="M109" s="880">
        <v>43885</v>
      </c>
      <c r="N109" s="720">
        <v>3360000</v>
      </c>
      <c r="O109" s="655">
        <v>20</v>
      </c>
      <c r="P109" s="887">
        <v>0</v>
      </c>
      <c r="Q109" s="655">
        <v>0</v>
      </c>
      <c r="R109" s="655">
        <v>20</v>
      </c>
      <c r="S109" s="655"/>
      <c r="T109" s="655"/>
      <c r="U109" s="659">
        <v>899</v>
      </c>
      <c r="V109" s="659">
        <v>20</v>
      </c>
      <c r="W109" s="655"/>
      <c r="X109" s="659">
        <v>1</v>
      </c>
      <c r="Y109" s="659"/>
      <c r="Z109" s="870"/>
      <c r="AA109" s="658">
        <v>1</v>
      </c>
      <c r="AB109" s="736">
        <v>43938</v>
      </c>
      <c r="AC109" s="865">
        <v>1</v>
      </c>
      <c r="AD109" s="657" t="s">
        <v>668</v>
      </c>
      <c r="AE109" s="691"/>
      <c r="AF109" s="691">
        <v>1</v>
      </c>
      <c r="AG109" s="658">
        <v>2020</v>
      </c>
      <c r="AH109" s="658">
        <v>2020</v>
      </c>
    </row>
    <row r="110" spans="1:34" s="667" customFormat="1">
      <c r="A110" s="691">
        <v>89</v>
      </c>
      <c r="B110" s="647" t="s">
        <v>1401</v>
      </c>
      <c r="C110" s="877" t="s">
        <v>203</v>
      </c>
      <c r="D110" s="866" t="s">
        <v>1546</v>
      </c>
      <c r="E110" s="872" t="s">
        <v>1749</v>
      </c>
      <c r="F110" s="692" t="s">
        <v>1426</v>
      </c>
      <c r="G110" s="905" t="s">
        <v>1415</v>
      </c>
      <c r="H110" s="925" t="s">
        <v>1781</v>
      </c>
      <c r="I110" s="878">
        <v>43780</v>
      </c>
      <c r="J110" s="720">
        <v>16800000</v>
      </c>
      <c r="K110" s="720">
        <v>13440000</v>
      </c>
      <c r="L110" s="655">
        <v>20</v>
      </c>
      <c r="M110" s="931">
        <v>43908</v>
      </c>
      <c r="N110" s="720">
        <v>3360000</v>
      </c>
      <c r="O110" s="655">
        <v>20</v>
      </c>
      <c r="P110" s="887">
        <v>0</v>
      </c>
      <c r="Q110" s="655">
        <v>0</v>
      </c>
      <c r="R110" s="655">
        <v>20</v>
      </c>
      <c r="S110" s="655"/>
      <c r="T110" s="655"/>
      <c r="U110" s="659">
        <v>899</v>
      </c>
      <c r="V110" s="659">
        <v>20</v>
      </c>
      <c r="W110" s="655"/>
      <c r="X110" s="659">
        <v>1</v>
      </c>
      <c r="Y110" s="659"/>
      <c r="Z110" s="655">
        <v>1</v>
      </c>
      <c r="AA110" s="658"/>
      <c r="AB110" s="657"/>
      <c r="AC110" s="865">
        <v>0.8</v>
      </c>
      <c r="AD110" s="657" t="s">
        <v>41</v>
      </c>
      <c r="AE110" s="691"/>
      <c r="AF110" s="691"/>
      <c r="AG110" s="691"/>
      <c r="AH110" s="658">
        <v>2020</v>
      </c>
    </row>
    <row r="111" spans="1:34" s="667" customFormat="1">
      <c r="A111" s="691">
        <v>90</v>
      </c>
      <c r="B111" s="647" t="s">
        <v>1401</v>
      </c>
      <c r="C111" s="877" t="s">
        <v>983</v>
      </c>
      <c r="D111" s="875" t="s">
        <v>1547</v>
      </c>
      <c r="E111" s="872" t="s">
        <v>1237</v>
      </c>
      <c r="F111" s="692" t="s">
        <v>1426</v>
      </c>
      <c r="G111" s="905" t="s">
        <v>1415</v>
      </c>
      <c r="H111" s="925" t="s">
        <v>1781</v>
      </c>
      <c r="I111" s="878">
        <v>43780</v>
      </c>
      <c r="J111" s="720">
        <v>16800000</v>
      </c>
      <c r="K111" s="720">
        <v>13440000</v>
      </c>
      <c r="L111" s="655">
        <v>20</v>
      </c>
      <c r="M111" s="880">
        <v>43903</v>
      </c>
      <c r="N111" s="720">
        <v>3360000</v>
      </c>
      <c r="O111" s="655">
        <v>20</v>
      </c>
      <c r="P111" s="887">
        <v>0</v>
      </c>
      <c r="Q111" s="655">
        <v>0</v>
      </c>
      <c r="R111" s="655">
        <v>20</v>
      </c>
      <c r="S111" s="655"/>
      <c r="T111" s="655"/>
      <c r="U111" s="659">
        <v>899</v>
      </c>
      <c r="V111" s="659">
        <v>20</v>
      </c>
      <c r="W111" s="655"/>
      <c r="X111" s="659">
        <v>1</v>
      </c>
      <c r="Y111" s="659"/>
      <c r="Z111" s="655"/>
      <c r="AA111" s="658">
        <v>1</v>
      </c>
      <c r="AB111" s="736">
        <v>43997</v>
      </c>
      <c r="AC111" s="865">
        <v>1</v>
      </c>
      <c r="AD111" s="657" t="s">
        <v>668</v>
      </c>
      <c r="AE111" s="691"/>
      <c r="AF111" s="691">
        <v>1</v>
      </c>
      <c r="AG111" s="658">
        <v>2020</v>
      </c>
      <c r="AH111" s="658">
        <v>2020</v>
      </c>
    </row>
    <row r="112" spans="1:34" s="667" customFormat="1">
      <c r="A112" s="691">
        <v>91</v>
      </c>
      <c r="B112" s="647" t="s">
        <v>1401</v>
      </c>
      <c r="C112" s="877" t="s">
        <v>205</v>
      </c>
      <c r="D112" s="866" t="s">
        <v>1548</v>
      </c>
      <c r="E112" s="872" t="s">
        <v>1746</v>
      </c>
      <c r="F112" s="692" t="s">
        <v>1426</v>
      </c>
      <c r="G112" s="905" t="s">
        <v>1415</v>
      </c>
      <c r="H112" s="925" t="s">
        <v>1781</v>
      </c>
      <c r="I112" s="878">
        <v>43780</v>
      </c>
      <c r="J112" s="720">
        <v>16800000</v>
      </c>
      <c r="K112" s="720">
        <v>13440000</v>
      </c>
      <c r="L112" s="655">
        <v>20</v>
      </c>
      <c r="M112" s="931">
        <v>43893</v>
      </c>
      <c r="N112" s="720">
        <v>3360000</v>
      </c>
      <c r="O112" s="655">
        <v>20</v>
      </c>
      <c r="P112" s="887">
        <v>0</v>
      </c>
      <c r="Q112" s="655">
        <v>0</v>
      </c>
      <c r="R112" s="655">
        <v>20</v>
      </c>
      <c r="S112" s="655"/>
      <c r="T112" s="655"/>
      <c r="U112" s="659">
        <v>899</v>
      </c>
      <c r="V112" s="659">
        <v>20</v>
      </c>
      <c r="W112" s="655"/>
      <c r="X112" s="659">
        <v>1</v>
      </c>
      <c r="Y112" s="659"/>
      <c r="Z112" s="655"/>
      <c r="AA112" s="658">
        <v>1</v>
      </c>
      <c r="AB112" s="736">
        <v>43957</v>
      </c>
      <c r="AC112" s="865">
        <v>1</v>
      </c>
      <c r="AD112" s="657" t="s">
        <v>668</v>
      </c>
      <c r="AE112" s="691"/>
      <c r="AF112" s="691">
        <v>1</v>
      </c>
      <c r="AG112" s="658">
        <v>2020</v>
      </c>
      <c r="AH112" s="658">
        <v>2020</v>
      </c>
    </row>
    <row r="113" spans="1:34" s="667" customFormat="1">
      <c r="A113" s="691">
        <v>92</v>
      </c>
      <c r="B113" s="647" t="s">
        <v>1401</v>
      </c>
      <c r="C113" s="877" t="s">
        <v>205</v>
      </c>
      <c r="D113" s="866" t="s">
        <v>1549</v>
      </c>
      <c r="E113" s="872" t="s">
        <v>1746</v>
      </c>
      <c r="F113" s="692" t="s">
        <v>1426</v>
      </c>
      <c r="G113" s="905" t="s">
        <v>1415</v>
      </c>
      <c r="H113" s="925" t="s">
        <v>1781</v>
      </c>
      <c r="I113" s="878">
        <v>43780</v>
      </c>
      <c r="J113" s="720">
        <v>16800000</v>
      </c>
      <c r="K113" s="720">
        <v>13440000</v>
      </c>
      <c r="L113" s="655">
        <v>20</v>
      </c>
      <c r="M113" s="931">
        <v>43893</v>
      </c>
      <c r="N113" s="720">
        <v>3360000</v>
      </c>
      <c r="O113" s="655">
        <v>20</v>
      </c>
      <c r="P113" s="887">
        <v>0</v>
      </c>
      <c r="Q113" s="655">
        <v>0</v>
      </c>
      <c r="R113" s="655">
        <v>20</v>
      </c>
      <c r="S113" s="655"/>
      <c r="T113" s="655"/>
      <c r="U113" s="659">
        <v>899</v>
      </c>
      <c r="V113" s="659">
        <v>20</v>
      </c>
      <c r="W113" s="655"/>
      <c r="X113" s="659">
        <v>1</v>
      </c>
      <c r="Y113" s="659"/>
      <c r="Z113" s="655"/>
      <c r="AA113" s="658">
        <v>1</v>
      </c>
      <c r="AB113" s="736">
        <v>43957</v>
      </c>
      <c r="AC113" s="865">
        <v>1</v>
      </c>
      <c r="AD113" s="657" t="s">
        <v>668</v>
      </c>
      <c r="AE113" s="691"/>
      <c r="AF113" s="691">
        <v>1</v>
      </c>
      <c r="AG113" s="658">
        <v>2020</v>
      </c>
      <c r="AH113" s="658">
        <v>2020</v>
      </c>
    </row>
    <row r="114" spans="1:34" s="667" customFormat="1">
      <c r="A114" s="691">
        <v>93</v>
      </c>
      <c r="B114" s="647" t="s">
        <v>1401</v>
      </c>
      <c r="C114" s="877" t="s">
        <v>205</v>
      </c>
      <c r="D114" s="866" t="s">
        <v>1550</v>
      </c>
      <c r="E114" s="872" t="s">
        <v>1746</v>
      </c>
      <c r="F114" s="692" t="s">
        <v>1426</v>
      </c>
      <c r="G114" s="905" t="s">
        <v>1415</v>
      </c>
      <c r="H114" s="925" t="s">
        <v>1781</v>
      </c>
      <c r="I114" s="878">
        <v>43780</v>
      </c>
      <c r="J114" s="720">
        <v>16800000</v>
      </c>
      <c r="K114" s="720">
        <v>13440000</v>
      </c>
      <c r="L114" s="655">
        <v>20</v>
      </c>
      <c r="M114" s="880">
        <v>43895</v>
      </c>
      <c r="N114" s="720">
        <v>3360000</v>
      </c>
      <c r="O114" s="655">
        <v>20</v>
      </c>
      <c r="P114" s="887">
        <v>0</v>
      </c>
      <c r="Q114" s="655">
        <v>0</v>
      </c>
      <c r="R114" s="655">
        <v>20</v>
      </c>
      <c r="S114" s="722"/>
      <c r="T114" s="722"/>
      <c r="U114" s="659">
        <v>899</v>
      </c>
      <c r="V114" s="659">
        <v>20</v>
      </c>
      <c r="W114" s="722"/>
      <c r="X114" s="659">
        <v>1</v>
      </c>
      <c r="Y114" s="659"/>
      <c r="Z114" s="655"/>
      <c r="AA114" s="658">
        <v>1</v>
      </c>
      <c r="AB114" s="736">
        <v>43957</v>
      </c>
      <c r="AC114" s="865">
        <v>1</v>
      </c>
      <c r="AD114" s="657" t="s">
        <v>668</v>
      </c>
      <c r="AE114" s="658"/>
      <c r="AF114" s="658">
        <v>1</v>
      </c>
      <c r="AG114" s="658">
        <v>2020</v>
      </c>
      <c r="AH114" s="658">
        <v>2020</v>
      </c>
    </row>
    <row r="115" spans="1:34" s="667" customFormat="1">
      <c r="A115" s="691">
        <v>94</v>
      </c>
      <c r="B115" s="647" t="s">
        <v>1401</v>
      </c>
      <c r="C115" s="877" t="s">
        <v>205</v>
      </c>
      <c r="D115" s="773" t="s">
        <v>1551</v>
      </c>
      <c r="E115" s="872" t="s">
        <v>1746</v>
      </c>
      <c r="F115" s="692" t="s">
        <v>1426</v>
      </c>
      <c r="G115" s="905" t="s">
        <v>1415</v>
      </c>
      <c r="H115" s="925" t="s">
        <v>1781</v>
      </c>
      <c r="I115" s="878">
        <v>43780</v>
      </c>
      <c r="J115" s="720">
        <v>16800000</v>
      </c>
      <c r="K115" s="720">
        <v>13440000</v>
      </c>
      <c r="L115" s="655">
        <v>20</v>
      </c>
      <c r="M115" s="931">
        <v>43882</v>
      </c>
      <c r="N115" s="720">
        <v>3360000</v>
      </c>
      <c r="O115" s="655">
        <v>20</v>
      </c>
      <c r="P115" s="887">
        <v>0</v>
      </c>
      <c r="Q115" s="655">
        <v>0</v>
      </c>
      <c r="R115" s="655">
        <v>20</v>
      </c>
      <c r="S115" s="655"/>
      <c r="T115" s="655"/>
      <c r="U115" s="659">
        <v>899</v>
      </c>
      <c r="V115" s="659">
        <v>20</v>
      </c>
      <c r="W115" s="655"/>
      <c r="X115" s="659">
        <v>1</v>
      </c>
      <c r="Y115" s="659"/>
      <c r="Z115" s="655"/>
      <c r="AA115" s="658">
        <v>1</v>
      </c>
      <c r="AB115" s="736">
        <v>43957</v>
      </c>
      <c r="AC115" s="865">
        <v>1</v>
      </c>
      <c r="AD115" s="657" t="s">
        <v>668</v>
      </c>
      <c r="AE115" s="691"/>
      <c r="AF115" s="691">
        <v>1</v>
      </c>
      <c r="AG115" s="658">
        <v>2020</v>
      </c>
      <c r="AH115" s="658">
        <v>2020</v>
      </c>
    </row>
    <row r="116" spans="1:34" s="667" customFormat="1">
      <c r="A116" s="691">
        <v>95</v>
      </c>
      <c r="B116" s="647" t="s">
        <v>1401</v>
      </c>
      <c r="C116" s="877" t="s">
        <v>1762</v>
      </c>
      <c r="D116" s="875" t="s">
        <v>1552</v>
      </c>
      <c r="E116" s="872" t="s">
        <v>1409</v>
      </c>
      <c r="F116" s="692" t="s">
        <v>1426</v>
      </c>
      <c r="G116" s="905" t="s">
        <v>1415</v>
      </c>
      <c r="H116" s="925" t="s">
        <v>1781</v>
      </c>
      <c r="I116" s="878">
        <v>43780</v>
      </c>
      <c r="J116" s="720">
        <v>16800000</v>
      </c>
      <c r="K116" s="720">
        <v>13440000</v>
      </c>
      <c r="L116" s="655">
        <v>20</v>
      </c>
      <c r="M116" s="931">
        <v>43873</v>
      </c>
      <c r="N116" s="720">
        <v>3360000</v>
      </c>
      <c r="O116" s="655">
        <v>20</v>
      </c>
      <c r="P116" s="887">
        <v>0</v>
      </c>
      <c r="Q116" s="655">
        <v>0</v>
      </c>
      <c r="R116" s="655">
        <v>20</v>
      </c>
      <c r="S116" s="655"/>
      <c r="T116" s="655"/>
      <c r="U116" s="659">
        <v>899</v>
      </c>
      <c r="V116" s="659">
        <v>20</v>
      </c>
      <c r="W116" s="655"/>
      <c r="X116" s="659">
        <v>1</v>
      </c>
      <c r="Y116" s="659"/>
      <c r="Z116" s="655"/>
      <c r="AA116" s="658">
        <v>1</v>
      </c>
      <c r="AB116" s="736">
        <v>43969</v>
      </c>
      <c r="AC116" s="865">
        <v>1</v>
      </c>
      <c r="AD116" s="657" t="s">
        <v>668</v>
      </c>
      <c r="AE116" s="691"/>
      <c r="AF116" s="691">
        <v>1</v>
      </c>
      <c r="AG116" s="658">
        <v>2020</v>
      </c>
      <c r="AH116" s="658">
        <v>2020</v>
      </c>
    </row>
    <row r="117" spans="1:34" s="667" customFormat="1">
      <c r="A117" s="691">
        <v>96</v>
      </c>
      <c r="B117" s="647" t="s">
        <v>1401</v>
      </c>
      <c r="C117" s="877" t="s">
        <v>1762</v>
      </c>
      <c r="D117" s="875" t="s">
        <v>1553</v>
      </c>
      <c r="E117" s="872" t="s">
        <v>1409</v>
      </c>
      <c r="F117" s="692" t="s">
        <v>1426</v>
      </c>
      <c r="G117" s="905" t="s">
        <v>1415</v>
      </c>
      <c r="H117" s="925" t="s">
        <v>1781</v>
      </c>
      <c r="I117" s="878">
        <v>43780</v>
      </c>
      <c r="J117" s="720">
        <v>16800000</v>
      </c>
      <c r="K117" s="720">
        <v>13440000</v>
      </c>
      <c r="L117" s="655">
        <v>20</v>
      </c>
      <c r="M117" s="931">
        <v>43873</v>
      </c>
      <c r="N117" s="720">
        <v>3360000</v>
      </c>
      <c r="O117" s="655">
        <v>20</v>
      </c>
      <c r="P117" s="887">
        <v>0</v>
      </c>
      <c r="Q117" s="655">
        <v>0</v>
      </c>
      <c r="R117" s="655">
        <v>20</v>
      </c>
      <c r="S117" s="655"/>
      <c r="T117" s="655"/>
      <c r="U117" s="659">
        <v>899</v>
      </c>
      <c r="V117" s="659">
        <v>20</v>
      </c>
      <c r="W117" s="655"/>
      <c r="X117" s="659">
        <v>1</v>
      </c>
      <c r="Y117" s="659"/>
      <c r="Z117" s="655"/>
      <c r="AA117" s="658">
        <v>1</v>
      </c>
      <c r="AB117" s="736">
        <v>43969</v>
      </c>
      <c r="AC117" s="865">
        <v>1</v>
      </c>
      <c r="AD117" s="657" t="s">
        <v>668</v>
      </c>
      <c r="AE117" s="691"/>
      <c r="AF117" s="691">
        <v>1</v>
      </c>
      <c r="AG117" s="658">
        <v>2020</v>
      </c>
      <c r="AH117" s="658">
        <v>2020</v>
      </c>
    </row>
    <row r="118" spans="1:34" s="688" customFormat="1">
      <c r="A118" s="691">
        <v>97</v>
      </c>
      <c r="B118" s="647" t="s">
        <v>1401</v>
      </c>
      <c r="C118" s="877" t="s">
        <v>1762</v>
      </c>
      <c r="D118" s="875" t="s">
        <v>1554</v>
      </c>
      <c r="E118" s="872" t="s">
        <v>1409</v>
      </c>
      <c r="F118" s="692" t="s">
        <v>1426</v>
      </c>
      <c r="G118" s="905" t="s">
        <v>1415</v>
      </c>
      <c r="H118" s="925" t="s">
        <v>1781</v>
      </c>
      <c r="I118" s="878">
        <v>43780</v>
      </c>
      <c r="J118" s="720">
        <v>16800000</v>
      </c>
      <c r="K118" s="720">
        <v>13440000</v>
      </c>
      <c r="L118" s="655">
        <v>20</v>
      </c>
      <c r="M118" s="931">
        <v>43873</v>
      </c>
      <c r="N118" s="720">
        <v>3360000</v>
      </c>
      <c r="O118" s="655">
        <v>20</v>
      </c>
      <c r="P118" s="887">
        <v>0</v>
      </c>
      <c r="Q118" s="655">
        <v>0</v>
      </c>
      <c r="R118" s="655">
        <v>20</v>
      </c>
      <c r="S118" s="655"/>
      <c r="T118" s="655"/>
      <c r="U118" s="659">
        <v>899</v>
      </c>
      <c r="V118" s="659">
        <v>20</v>
      </c>
      <c r="W118" s="655"/>
      <c r="X118" s="659">
        <v>1</v>
      </c>
      <c r="Y118" s="659"/>
      <c r="Z118" s="655"/>
      <c r="AA118" s="658">
        <v>1</v>
      </c>
      <c r="AB118" s="736">
        <v>43969</v>
      </c>
      <c r="AC118" s="865">
        <v>1</v>
      </c>
      <c r="AD118" s="657" t="s">
        <v>668</v>
      </c>
      <c r="AE118" s="691"/>
      <c r="AF118" s="691">
        <v>1</v>
      </c>
      <c r="AG118" s="658">
        <v>2020</v>
      </c>
      <c r="AH118" s="658">
        <v>2020</v>
      </c>
    </row>
    <row r="119" spans="1:34" s="667" customFormat="1">
      <c r="A119" s="691">
        <v>98</v>
      </c>
      <c r="B119" s="647" t="s">
        <v>1401</v>
      </c>
      <c r="C119" s="877" t="s">
        <v>1762</v>
      </c>
      <c r="D119" s="875" t="s">
        <v>1555</v>
      </c>
      <c r="E119" s="872" t="s">
        <v>1409</v>
      </c>
      <c r="F119" s="692" t="s">
        <v>1426</v>
      </c>
      <c r="G119" s="905" t="s">
        <v>1415</v>
      </c>
      <c r="H119" s="925" t="s">
        <v>1781</v>
      </c>
      <c r="I119" s="878">
        <v>43780</v>
      </c>
      <c r="J119" s="720">
        <v>16800000</v>
      </c>
      <c r="K119" s="720">
        <v>13440000</v>
      </c>
      <c r="L119" s="655">
        <v>20</v>
      </c>
      <c r="M119" s="931">
        <v>43873</v>
      </c>
      <c r="N119" s="720">
        <v>3360000</v>
      </c>
      <c r="O119" s="655">
        <v>20</v>
      </c>
      <c r="P119" s="887">
        <v>0</v>
      </c>
      <c r="Q119" s="655">
        <v>0</v>
      </c>
      <c r="R119" s="655">
        <v>20</v>
      </c>
      <c r="S119" s="655"/>
      <c r="T119" s="655"/>
      <c r="U119" s="659">
        <v>899</v>
      </c>
      <c r="V119" s="659">
        <v>20</v>
      </c>
      <c r="W119" s="655"/>
      <c r="X119" s="659">
        <v>1</v>
      </c>
      <c r="Y119" s="659"/>
      <c r="Z119" s="655"/>
      <c r="AA119" s="658">
        <v>1</v>
      </c>
      <c r="AB119" s="736">
        <v>43969</v>
      </c>
      <c r="AC119" s="865">
        <v>1</v>
      </c>
      <c r="AD119" s="657" t="s">
        <v>668</v>
      </c>
      <c r="AE119" s="691"/>
      <c r="AF119" s="691">
        <v>1</v>
      </c>
      <c r="AG119" s="658">
        <v>2020</v>
      </c>
      <c r="AH119" s="658">
        <v>2020</v>
      </c>
    </row>
    <row r="120" spans="1:34" s="667" customFormat="1">
      <c r="A120" s="691">
        <v>99</v>
      </c>
      <c r="B120" s="647" t="s">
        <v>1401</v>
      </c>
      <c r="C120" s="877" t="s">
        <v>209</v>
      </c>
      <c r="D120" s="866" t="s">
        <v>1556</v>
      </c>
      <c r="E120" s="866" t="s">
        <v>1405</v>
      </c>
      <c r="F120" s="692" t="s">
        <v>1426</v>
      </c>
      <c r="G120" s="905" t="s">
        <v>1415</v>
      </c>
      <c r="H120" s="925" t="s">
        <v>1781</v>
      </c>
      <c r="I120" s="878">
        <v>43780</v>
      </c>
      <c r="J120" s="720">
        <v>16800000</v>
      </c>
      <c r="K120" s="720">
        <v>13440000</v>
      </c>
      <c r="L120" s="655">
        <v>20</v>
      </c>
      <c r="M120" s="880">
        <v>43859</v>
      </c>
      <c r="N120" s="720">
        <v>3360000</v>
      </c>
      <c r="O120" s="655">
        <v>20</v>
      </c>
      <c r="P120" s="880">
        <v>43886</v>
      </c>
      <c r="Q120" s="655">
        <v>0</v>
      </c>
      <c r="R120" s="655">
        <v>20</v>
      </c>
      <c r="S120" s="655"/>
      <c r="T120" s="655"/>
      <c r="U120" s="659">
        <v>899</v>
      </c>
      <c r="V120" s="659">
        <v>20</v>
      </c>
      <c r="W120" s="655"/>
      <c r="X120" s="659">
        <v>1</v>
      </c>
      <c r="Y120" s="659"/>
      <c r="Z120" s="655"/>
      <c r="AA120" s="658">
        <v>1</v>
      </c>
      <c r="AB120" s="736">
        <v>43899</v>
      </c>
      <c r="AC120" s="865">
        <v>1</v>
      </c>
      <c r="AD120" s="657" t="s">
        <v>668</v>
      </c>
      <c r="AE120" s="691"/>
      <c r="AF120" s="691">
        <v>1</v>
      </c>
      <c r="AG120" s="658">
        <v>2020</v>
      </c>
      <c r="AH120" s="658">
        <v>2020</v>
      </c>
    </row>
    <row r="121" spans="1:34" s="667" customFormat="1">
      <c r="A121" s="691">
        <v>100</v>
      </c>
      <c r="B121" s="647" t="s">
        <v>1401</v>
      </c>
      <c r="C121" s="877" t="s">
        <v>205</v>
      </c>
      <c r="D121" s="866" t="s">
        <v>1557</v>
      </c>
      <c r="E121" s="872" t="s">
        <v>1747</v>
      </c>
      <c r="F121" s="692" t="s">
        <v>1426</v>
      </c>
      <c r="G121" s="905" t="s">
        <v>1415</v>
      </c>
      <c r="H121" s="925" t="s">
        <v>1781</v>
      </c>
      <c r="I121" s="878">
        <v>43780</v>
      </c>
      <c r="J121" s="720">
        <v>16800000</v>
      </c>
      <c r="K121" s="720">
        <v>13440000</v>
      </c>
      <c r="L121" s="655">
        <v>20</v>
      </c>
      <c r="M121" s="931">
        <v>43855</v>
      </c>
      <c r="N121" s="720">
        <v>3360000</v>
      </c>
      <c r="O121" s="655">
        <v>20</v>
      </c>
      <c r="P121" s="887">
        <v>0</v>
      </c>
      <c r="Q121" s="655">
        <v>0</v>
      </c>
      <c r="R121" s="655">
        <v>20</v>
      </c>
      <c r="S121" s="655"/>
      <c r="T121" s="655"/>
      <c r="U121" s="659">
        <v>899</v>
      </c>
      <c r="V121" s="659">
        <v>20</v>
      </c>
      <c r="W121" s="655"/>
      <c r="X121" s="659">
        <v>1</v>
      </c>
      <c r="Y121" s="659"/>
      <c r="Z121" s="655"/>
      <c r="AA121" s="658">
        <v>1</v>
      </c>
      <c r="AB121" s="736">
        <v>43866</v>
      </c>
      <c r="AC121" s="865">
        <v>1</v>
      </c>
      <c r="AD121" s="657" t="s">
        <v>668</v>
      </c>
      <c r="AE121" s="691"/>
      <c r="AF121" s="691">
        <v>1</v>
      </c>
      <c r="AG121" s="658">
        <v>2020</v>
      </c>
      <c r="AH121" s="658">
        <v>2020</v>
      </c>
    </row>
    <row r="122" spans="1:34" s="667" customFormat="1">
      <c r="A122" s="691">
        <v>101</v>
      </c>
      <c r="B122" s="647" t="s">
        <v>1401</v>
      </c>
      <c r="C122" s="877" t="s">
        <v>205</v>
      </c>
      <c r="D122" s="866" t="s">
        <v>1558</v>
      </c>
      <c r="E122" s="872" t="s">
        <v>1747</v>
      </c>
      <c r="F122" s="692" t="s">
        <v>1426</v>
      </c>
      <c r="G122" s="905" t="s">
        <v>1415</v>
      </c>
      <c r="H122" s="925" t="s">
        <v>1781</v>
      </c>
      <c r="I122" s="878">
        <v>43780</v>
      </c>
      <c r="J122" s="720">
        <v>16800000</v>
      </c>
      <c r="K122" s="720">
        <v>13440000</v>
      </c>
      <c r="L122" s="655">
        <v>20</v>
      </c>
      <c r="M122" s="931">
        <v>43855</v>
      </c>
      <c r="N122" s="720">
        <v>3360000</v>
      </c>
      <c r="O122" s="655">
        <v>20</v>
      </c>
      <c r="P122" s="887">
        <v>0</v>
      </c>
      <c r="Q122" s="655">
        <v>0</v>
      </c>
      <c r="R122" s="655">
        <v>20</v>
      </c>
      <c r="S122" s="655"/>
      <c r="T122" s="655"/>
      <c r="U122" s="659">
        <v>899</v>
      </c>
      <c r="V122" s="659">
        <v>20</v>
      </c>
      <c r="W122" s="655"/>
      <c r="X122" s="659">
        <v>1</v>
      </c>
      <c r="Y122" s="659"/>
      <c r="Z122" s="655"/>
      <c r="AA122" s="658">
        <v>1</v>
      </c>
      <c r="AB122" s="736">
        <v>43866</v>
      </c>
      <c r="AC122" s="865">
        <v>1</v>
      </c>
      <c r="AD122" s="657" t="s">
        <v>668</v>
      </c>
      <c r="AE122" s="691"/>
      <c r="AF122" s="691">
        <v>1</v>
      </c>
      <c r="AG122" s="658">
        <v>2020</v>
      </c>
      <c r="AH122" s="658">
        <v>2020</v>
      </c>
    </row>
    <row r="123" spans="1:34" s="667" customFormat="1">
      <c r="A123" s="691">
        <v>102</v>
      </c>
      <c r="B123" s="647" t="s">
        <v>1401</v>
      </c>
      <c r="C123" s="932" t="s">
        <v>214</v>
      </c>
      <c r="D123" s="866" t="s">
        <v>1559</v>
      </c>
      <c r="E123" s="872" t="s">
        <v>1747</v>
      </c>
      <c r="F123" s="692" t="s">
        <v>1426</v>
      </c>
      <c r="G123" s="905" t="s">
        <v>1415</v>
      </c>
      <c r="H123" s="925" t="s">
        <v>1781</v>
      </c>
      <c r="I123" s="878">
        <v>43780</v>
      </c>
      <c r="J123" s="720">
        <v>16800000</v>
      </c>
      <c r="K123" s="720">
        <v>13440000</v>
      </c>
      <c r="L123" s="655">
        <v>20</v>
      </c>
      <c r="M123" s="931">
        <v>43855</v>
      </c>
      <c r="N123" s="720">
        <v>3360000</v>
      </c>
      <c r="O123" s="655">
        <v>20</v>
      </c>
      <c r="P123" s="887">
        <v>0</v>
      </c>
      <c r="Q123" s="655">
        <v>0</v>
      </c>
      <c r="R123" s="655">
        <v>20</v>
      </c>
      <c r="S123" s="655"/>
      <c r="T123" s="655"/>
      <c r="U123" s="659">
        <v>899</v>
      </c>
      <c r="V123" s="659">
        <v>20</v>
      </c>
      <c r="W123" s="655"/>
      <c r="X123" s="659">
        <v>1</v>
      </c>
      <c r="Y123" s="659"/>
      <c r="Z123" s="655"/>
      <c r="AA123" s="658">
        <v>1</v>
      </c>
      <c r="AB123" s="736">
        <v>43895</v>
      </c>
      <c r="AC123" s="865">
        <v>1</v>
      </c>
      <c r="AD123" s="657" t="s">
        <v>668</v>
      </c>
      <c r="AE123" s="691"/>
      <c r="AF123" s="691">
        <v>1</v>
      </c>
      <c r="AG123" s="658">
        <v>2020</v>
      </c>
      <c r="AH123" s="658">
        <v>2020</v>
      </c>
    </row>
    <row r="124" spans="1:34" s="667" customFormat="1">
      <c r="A124" s="691">
        <v>103</v>
      </c>
      <c r="B124" s="647" t="s">
        <v>1401</v>
      </c>
      <c r="C124" s="877" t="s">
        <v>205</v>
      </c>
      <c r="D124" s="866" t="s">
        <v>1560</v>
      </c>
      <c r="E124" s="872" t="s">
        <v>1747</v>
      </c>
      <c r="F124" s="692" t="s">
        <v>1426</v>
      </c>
      <c r="G124" s="905" t="s">
        <v>1415</v>
      </c>
      <c r="H124" s="925" t="s">
        <v>1781</v>
      </c>
      <c r="I124" s="878">
        <v>43780</v>
      </c>
      <c r="J124" s="720">
        <v>16800000</v>
      </c>
      <c r="K124" s="720">
        <v>13440000</v>
      </c>
      <c r="L124" s="655">
        <v>20</v>
      </c>
      <c r="M124" s="931">
        <v>43855</v>
      </c>
      <c r="N124" s="720">
        <v>3360000</v>
      </c>
      <c r="O124" s="655">
        <v>20</v>
      </c>
      <c r="P124" s="887">
        <v>0</v>
      </c>
      <c r="Q124" s="655">
        <v>0</v>
      </c>
      <c r="R124" s="655">
        <v>20</v>
      </c>
      <c r="S124" s="655"/>
      <c r="T124" s="655"/>
      <c r="U124" s="659">
        <v>899</v>
      </c>
      <c r="V124" s="659">
        <v>20</v>
      </c>
      <c r="W124" s="655"/>
      <c r="X124" s="659">
        <v>1</v>
      </c>
      <c r="Y124" s="659"/>
      <c r="Z124" s="655"/>
      <c r="AA124" s="658">
        <v>1</v>
      </c>
      <c r="AB124" s="736">
        <v>43900</v>
      </c>
      <c r="AC124" s="865">
        <v>1</v>
      </c>
      <c r="AD124" s="657" t="s">
        <v>668</v>
      </c>
      <c r="AE124" s="691"/>
      <c r="AF124" s="691">
        <v>1</v>
      </c>
      <c r="AG124" s="658">
        <v>2020</v>
      </c>
      <c r="AH124" s="658">
        <v>2020</v>
      </c>
    </row>
    <row r="125" spans="1:34" s="667" customFormat="1">
      <c r="A125" s="691">
        <v>104</v>
      </c>
      <c r="B125" s="647" t="s">
        <v>1401</v>
      </c>
      <c r="C125" s="877" t="s">
        <v>205</v>
      </c>
      <c r="D125" s="866" t="s">
        <v>1561</v>
      </c>
      <c r="E125" s="872" t="s">
        <v>1747</v>
      </c>
      <c r="F125" s="692" t="s">
        <v>1426</v>
      </c>
      <c r="G125" s="905" t="s">
        <v>1415</v>
      </c>
      <c r="H125" s="925" t="s">
        <v>1781</v>
      </c>
      <c r="I125" s="878">
        <v>43780</v>
      </c>
      <c r="J125" s="720">
        <v>16800000</v>
      </c>
      <c r="K125" s="720">
        <v>13440000</v>
      </c>
      <c r="L125" s="655">
        <v>20</v>
      </c>
      <c r="M125" s="931">
        <v>43855</v>
      </c>
      <c r="N125" s="720">
        <v>3360000</v>
      </c>
      <c r="O125" s="655">
        <v>20</v>
      </c>
      <c r="P125" s="887">
        <v>0</v>
      </c>
      <c r="Q125" s="655">
        <v>0</v>
      </c>
      <c r="R125" s="655">
        <v>20</v>
      </c>
      <c r="S125" s="655"/>
      <c r="T125" s="655"/>
      <c r="U125" s="659">
        <v>899</v>
      </c>
      <c r="V125" s="659">
        <v>20</v>
      </c>
      <c r="W125" s="655"/>
      <c r="X125" s="659">
        <v>1</v>
      </c>
      <c r="Y125" s="659"/>
      <c r="Z125" s="655"/>
      <c r="AA125" s="658">
        <v>1</v>
      </c>
      <c r="AB125" s="736">
        <v>43866</v>
      </c>
      <c r="AC125" s="865">
        <v>1</v>
      </c>
      <c r="AD125" s="657" t="s">
        <v>668</v>
      </c>
      <c r="AE125" s="691"/>
      <c r="AF125" s="691">
        <v>1</v>
      </c>
      <c r="AG125" s="658">
        <v>2020</v>
      </c>
      <c r="AH125" s="658">
        <v>2020</v>
      </c>
    </row>
    <row r="126" spans="1:34" s="667" customFormat="1">
      <c r="A126" s="691">
        <v>105</v>
      </c>
      <c r="B126" s="647" t="s">
        <v>1401</v>
      </c>
      <c r="C126" s="877" t="s">
        <v>213</v>
      </c>
      <c r="D126" s="866" t="s">
        <v>1562</v>
      </c>
      <c r="E126" s="866" t="s">
        <v>1408</v>
      </c>
      <c r="F126" s="692" t="s">
        <v>1426</v>
      </c>
      <c r="G126" s="905" t="s">
        <v>1415</v>
      </c>
      <c r="H126" s="925" t="s">
        <v>1782</v>
      </c>
      <c r="I126" s="878">
        <v>43780</v>
      </c>
      <c r="J126" s="720">
        <v>16800000</v>
      </c>
      <c r="K126" s="720">
        <v>13440000</v>
      </c>
      <c r="L126" s="655">
        <v>20</v>
      </c>
      <c r="M126" s="933">
        <v>0</v>
      </c>
      <c r="N126" s="720">
        <v>3360000</v>
      </c>
      <c r="O126" s="655">
        <v>20</v>
      </c>
      <c r="P126" s="887">
        <v>0</v>
      </c>
      <c r="Q126" s="655">
        <v>0</v>
      </c>
      <c r="R126" s="655">
        <v>20</v>
      </c>
      <c r="S126" s="655"/>
      <c r="T126" s="655"/>
      <c r="U126" s="659">
        <v>899</v>
      </c>
      <c r="V126" s="659">
        <v>20</v>
      </c>
      <c r="W126" s="655"/>
      <c r="X126" s="659">
        <v>1</v>
      </c>
      <c r="Y126" s="659">
        <v>1</v>
      </c>
      <c r="Z126" s="870"/>
      <c r="AA126" s="658"/>
      <c r="AB126" s="657"/>
      <c r="AC126" s="908">
        <v>0</v>
      </c>
      <c r="AD126" s="657" t="s">
        <v>532</v>
      </c>
      <c r="AE126" s="691"/>
      <c r="AF126" s="691"/>
      <c r="AG126" s="691"/>
      <c r="AH126" s="658">
        <v>2020</v>
      </c>
    </row>
    <row r="127" spans="1:34" s="667" customFormat="1">
      <c r="A127" s="691">
        <v>106</v>
      </c>
      <c r="B127" s="647" t="s">
        <v>1401</v>
      </c>
      <c r="C127" s="877" t="s">
        <v>203</v>
      </c>
      <c r="D127" s="866" t="s">
        <v>1563</v>
      </c>
      <c r="E127" s="866" t="s">
        <v>1408</v>
      </c>
      <c r="F127" s="692" t="s">
        <v>1426</v>
      </c>
      <c r="G127" s="905" t="s">
        <v>1415</v>
      </c>
      <c r="H127" s="925" t="s">
        <v>1782</v>
      </c>
      <c r="I127" s="878">
        <v>43780</v>
      </c>
      <c r="J127" s="720">
        <v>16800000</v>
      </c>
      <c r="K127" s="720">
        <v>13440000</v>
      </c>
      <c r="L127" s="655">
        <v>20</v>
      </c>
      <c r="M127" s="880">
        <v>44006</v>
      </c>
      <c r="N127" s="720">
        <v>3360000</v>
      </c>
      <c r="O127" s="655">
        <v>20</v>
      </c>
      <c r="P127" s="887">
        <v>0</v>
      </c>
      <c r="Q127" s="655">
        <v>0</v>
      </c>
      <c r="R127" s="655">
        <v>20</v>
      </c>
      <c r="S127" s="655"/>
      <c r="T127" s="655"/>
      <c r="U127" s="659">
        <v>899</v>
      </c>
      <c r="V127" s="659">
        <v>20</v>
      </c>
      <c r="W127" s="655"/>
      <c r="X127" s="659">
        <v>1</v>
      </c>
      <c r="Y127" s="659">
        <v>1</v>
      </c>
      <c r="Z127" s="870"/>
      <c r="AA127" s="658"/>
      <c r="AB127" s="657"/>
      <c r="AC127" s="908">
        <v>0</v>
      </c>
      <c r="AD127" s="657" t="s">
        <v>532</v>
      </c>
      <c r="AE127" s="691"/>
      <c r="AF127" s="691"/>
      <c r="AG127" s="691"/>
      <c r="AH127" s="658">
        <v>2020</v>
      </c>
    </row>
    <row r="128" spans="1:34" s="879" customFormat="1" ht="25.5">
      <c r="A128" s="691">
        <v>107</v>
      </c>
      <c r="B128" s="876" t="s">
        <v>1401</v>
      </c>
      <c r="C128" s="877" t="s">
        <v>1411</v>
      </c>
      <c r="D128" s="875" t="s">
        <v>1720</v>
      </c>
      <c r="E128" s="866" t="s">
        <v>43</v>
      </c>
      <c r="F128" s="692" t="s">
        <v>1426</v>
      </c>
      <c r="G128" s="905" t="s">
        <v>1415</v>
      </c>
      <c r="H128" s="925" t="s">
        <v>1800</v>
      </c>
      <c r="I128" s="878">
        <v>43780</v>
      </c>
      <c r="J128" s="720">
        <v>16800000</v>
      </c>
      <c r="K128" s="720">
        <v>13440000</v>
      </c>
      <c r="L128" s="655">
        <v>20</v>
      </c>
      <c r="M128" s="880">
        <v>44012</v>
      </c>
      <c r="N128" s="720">
        <v>3360000</v>
      </c>
      <c r="O128" s="655">
        <v>20</v>
      </c>
      <c r="P128" s="887">
        <v>0</v>
      </c>
      <c r="Q128" s="655">
        <v>0</v>
      </c>
      <c r="R128" s="655">
        <v>20</v>
      </c>
      <c r="S128" s="655"/>
      <c r="T128" s="655"/>
      <c r="U128" s="659">
        <v>899</v>
      </c>
      <c r="V128" s="659">
        <v>20</v>
      </c>
      <c r="W128" s="655"/>
      <c r="X128" s="659">
        <v>1</v>
      </c>
      <c r="Y128" s="659">
        <v>1</v>
      </c>
      <c r="Z128" s="870"/>
      <c r="AA128" s="658"/>
      <c r="AB128" s="657"/>
      <c r="AC128" s="908">
        <v>0</v>
      </c>
      <c r="AD128" s="657" t="s">
        <v>532</v>
      </c>
      <c r="AE128" s="658"/>
      <c r="AF128" s="658"/>
      <c r="AG128" s="658"/>
      <c r="AH128" s="658">
        <v>2020</v>
      </c>
    </row>
    <row r="129" spans="1:34" s="667" customFormat="1">
      <c r="A129" s="691">
        <v>108</v>
      </c>
      <c r="B129" s="647" t="s">
        <v>1401</v>
      </c>
      <c r="C129" s="877" t="s">
        <v>203</v>
      </c>
      <c r="D129" s="866" t="s">
        <v>1564</v>
      </c>
      <c r="E129" s="866" t="s">
        <v>1408</v>
      </c>
      <c r="F129" s="692" t="s">
        <v>1426</v>
      </c>
      <c r="G129" s="905" t="s">
        <v>1415</v>
      </c>
      <c r="H129" s="925" t="s">
        <v>1782</v>
      </c>
      <c r="I129" s="878">
        <v>43780</v>
      </c>
      <c r="J129" s="720">
        <v>16800000</v>
      </c>
      <c r="K129" s="720">
        <v>13440000</v>
      </c>
      <c r="L129" s="655">
        <v>20</v>
      </c>
      <c r="M129" s="880">
        <v>44006</v>
      </c>
      <c r="N129" s="720">
        <v>3360000</v>
      </c>
      <c r="O129" s="655">
        <v>20</v>
      </c>
      <c r="P129" s="887">
        <v>0</v>
      </c>
      <c r="Q129" s="655">
        <v>0</v>
      </c>
      <c r="R129" s="655">
        <v>20</v>
      </c>
      <c r="S129" s="655"/>
      <c r="T129" s="655"/>
      <c r="U129" s="659">
        <v>899</v>
      </c>
      <c r="V129" s="659">
        <v>20</v>
      </c>
      <c r="W129" s="655"/>
      <c r="X129" s="659">
        <v>1</v>
      </c>
      <c r="Y129" s="659">
        <v>1</v>
      </c>
      <c r="Z129" s="870"/>
      <c r="AA129" s="658"/>
      <c r="AB129" s="657"/>
      <c r="AC129" s="908">
        <v>0</v>
      </c>
      <c r="AD129" s="657" t="s">
        <v>532</v>
      </c>
      <c r="AE129" s="691"/>
      <c r="AF129" s="691"/>
      <c r="AG129" s="691"/>
      <c r="AH129" s="658">
        <v>2020</v>
      </c>
    </row>
    <row r="130" spans="1:34" s="667" customFormat="1">
      <c r="A130" s="691">
        <v>109</v>
      </c>
      <c r="B130" s="647" t="s">
        <v>1401</v>
      </c>
      <c r="C130" s="877" t="s">
        <v>209</v>
      </c>
      <c r="D130" s="866" t="s">
        <v>1565</v>
      </c>
      <c r="E130" s="866" t="s">
        <v>1408</v>
      </c>
      <c r="F130" s="692" t="s">
        <v>1426</v>
      </c>
      <c r="G130" s="905" t="s">
        <v>1415</v>
      </c>
      <c r="H130" s="925" t="s">
        <v>1782</v>
      </c>
      <c r="I130" s="878">
        <v>43780</v>
      </c>
      <c r="J130" s="720">
        <v>16800000</v>
      </c>
      <c r="K130" s="720">
        <v>13440000</v>
      </c>
      <c r="L130" s="655">
        <v>20</v>
      </c>
      <c r="M130" s="880">
        <v>44006</v>
      </c>
      <c r="N130" s="720">
        <v>3360000</v>
      </c>
      <c r="O130" s="655">
        <v>20</v>
      </c>
      <c r="P130" s="887">
        <v>0</v>
      </c>
      <c r="Q130" s="655">
        <v>0</v>
      </c>
      <c r="R130" s="655">
        <v>20</v>
      </c>
      <c r="S130" s="655"/>
      <c r="T130" s="655"/>
      <c r="U130" s="659">
        <v>899</v>
      </c>
      <c r="V130" s="659">
        <v>20</v>
      </c>
      <c r="W130" s="655"/>
      <c r="X130" s="659">
        <v>1</v>
      </c>
      <c r="Y130" s="659">
        <v>1</v>
      </c>
      <c r="Z130" s="870"/>
      <c r="AA130" s="658"/>
      <c r="AB130" s="657"/>
      <c r="AC130" s="908">
        <v>0</v>
      </c>
      <c r="AD130" s="657" t="s">
        <v>532</v>
      </c>
      <c r="AE130" s="691"/>
      <c r="AF130" s="691"/>
      <c r="AG130" s="691"/>
      <c r="AH130" s="658">
        <v>2020</v>
      </c>
    </row>
    <row r="131" spans="1:34" s="667" customFormat="1" ht="25.5">
      <c r="A131" s="691">
        <v>110</v>
      </c>
      <c r="B131" s="647" t="s">
        <v>1401</v>
      </c>
      <c r="C131" s="877" t="s">
        <v>1411</v>
      </c>
      <c r="D131" s="866" t="s">
        <v>1719</v>
      </c>
      <c r="E131" s="866" t="s">
        <v>43</v>
      </c>
      <c r="F131" s="692" t="s">
        <v>1426</v>
      </c>
      <c r="G131" s="905" t="s">
        <v>1415</v>
      </c>
      <c r="H131" s="925" t="s">
        <v>1782</v>
      </c>
      <c r="I131" s="878">
        <v>43780</v>
      </c>
      <c r="J131" s="720">
        <v>16800000</v>
      </c>
      <c r="K131" s="720">
        <v>13440000</v>
      </c>
      <c r="L131" s="655">
        <v>20</v>
      </c>
      <c r="M131" s="880">
        <v>44012</v>
      </c>
      <c r="N131" s="720">
        <v>3360000</v>
      </c>
      <c r="O131" s="655">
        <v>20</v>
      </c>
      <c r="P131" s="887">
        <v>0</v>
      </c>
      <c r="Q131" s="655">
        <v>0</v>
      </c>
      <c r="R131" s="655">
        <v>20</v>
      </c>
      <c r="S131" s="655"/>
      <c r="T131" s="655"/>
      <c r="U131" s="659">
        <v>899</v>
      </c>
      <c r="V131" s="659">
        <v>20</v>
      </c>
      <c r="W131" s="655"/>
      <c r="X131" s="659">
        <v>1</v>
      </c>
      <c r="Y131" s="659">
        <v>1</v>
      </c>
      <c r="Z131" s="870"/>
      <c r="AA131" s="658"/>
      <c r="AB131" s="657"/>
      <c r="AC131" s="908">
        <v>0</v>
      </c>
      <c r="AD131" s="657" t="s">
        <v>532</v>
      </c>
      <c r="AE131" s="691"/>
      <c r="AF131" s="691"/>
      <c r="AG131" s="691"/>
      <c r="AH131" s="658">
        <v>2020</v>
      </c>
    </row>
    <row r="132" spans="1:34" s="667" customFormat="1" ht="25.5">
      <c r="A132" s="691">
        <v>111</v>
      </c>
      <c r="B132" s="647" t="s">
        <v>1401</v>
      </c>
      <c r="C132" s="877" t="s">
        <v>1411</v>
      </c>
      <c r="D132" s="866" t="s">
        <v>1566</v>
      </c>
      <c r="E132" s="866" t="s">
        <v>1408</v>
      </c>
      <c r="F132" s="692" t="s">
        <v>1426</v>
      </c>
      <c r="G132" s="905" t="s">
        <v>1415</v>
      </c>
      <c r="H132" s="925" t="s">
        <v>1782</v>
      </c>
      <c r="I132" s="878">
        <v>43780</v>
      </c>
      <c r="J132" s="720">
        <v>16800000</v>
      </c>
      <c r="K132" s="720">
        <v>13440000</v>
      </c>
      <c r="L132" s="655">
        <v>20</v>
      </c>
      <c r="M132" s="933">
        <v>0</v>
      </c>
      <c r="N132" s="720">
        <v>3360000</v>
      </c>
      <c r="O132" s="655">
        <v>20</v>
      </c>
      <c r="P132" s="887">
        <v>0</v>
      </c>
      <c r="Q132" s="655">
        <v>0</v>
      </c>
      <c r="R132" s="655">
        <v>20</v>
      </c>
      <c r="S132" s="655"/>
      <c r="T132" s="655"/>
      <c r="U132" s="659">
        <v>899</v>
      </c>
      <c r="V132" s="659">
        <v>20</v>
      </c>
      <c r="W132" s="655"/>
      <c r="X132" s="659">
        <v>1</v>
      </c>
      <c r="Y132" s="659">
        <v>1</v>
      </c>
      <c r="Z132" s="870"/>
      <c r="AA132" s="658"/>
      <c r="AB132" s="657"/>
      <c r="AC132" s="908">
        <v>0</v>
      </c>
      <c r="AD132" s="657" t="s">
        <v>532</v>
      </c>
      <c r="AE132" s="691"/>
      <c r="AF132" s="691"/>
      <c r="AG132" s="691"/>
      <c r="AH132" s="658">
        <v>2020</v>
      </c>
    </row>
    <row r="133" spans="1:34" s="667" customFormat="1">
      <c r="A133" s="691">
        <v>112</v>
      </c>
      <c r="B133" s="647" t="s">
        <v>1401</v>
      </c>
      <c r="C133" s="877" t="s">
        <v>209</v>
      </c>
      <c r="D133" s="866" t="s">
        <v>1567</v>
      </c>
      <c r="E133" s="872" t="s">
        <v>1407</v>
      </c>
      <c r="F133" s="692" t="s">
        <v>1426</v>
      </c>
      <c r="G133" s="905" t="s">
        <v>1415</v>
      </c>
      <c r="H133" s="925" t="s">
        <v>1782</v>
      </c>
      <c r="I133" s="878">
        <v>43780</v>
      </c>
      <c r="J133" s="720">
        <v>16800000</v>
      </c>
      <c r="K133" s="720">
        <v>13440000</v>
      </c>
      <c r="L133" s="655">
        <v>20</v>
      </c>
      <c r="M133" s="931">
        <v>43986</v>
      </c>
      <c r="N133" s="720">
        <v>3360000</v>
      </c>
      <c r="O133" s="655">
        <v>20</v>
      </c>
      <c r="P133" s="887">
        <v>0</v>
      </c>
      <c r="Q133" s="655">
        <v>0</v>
      </c>
      <c r="R133" s="655">
        <v>20</v>
      </c>
      <c r="S133" s="655"/>
      <c r="T133" s="655"/>
      <c r="U133" s="659">
        <v>899</v>
      </c>
      <c r="V133" s="659">
        <v>20</v>
      </c>
      <c r="W133" s="655"/>
      <c r="X133" s="659">
        <v>1</v>
      </c>
      <c r="Y133" s="659"/>
      <c r="Z133" s="870">
        <v>1</v>
      </c>
      <c r="AA133" s="658"/>
      <c r="AB133" s="657"/>
      <c r="AC133" s="865">
        <v>0.8</v>
      </c>
      <c r="AD133" s="657" t="s">
        <v>41</v>
      </c>
      <c r="AE133" s="691"/>
      <c r="AF133" s="691"/>
      <c r="AG133" s="691"/>
      <c r="AH133" s="658">
        <v>2020</v>
      </c>
    </row>
    <row r="134" spans="1:34" s="667" customFormat="1">
      <c r="A134" s="691">
        <v>113</v>
      </c>
      <c r="B134" s="647" t="s">
        <v>1401</v>
      </c>
      <c r="C134" s="877" t="s">
        <v>1761</v>
      </c>
      <c r="D134" s="866" t="s">
        <v>1568</v>
      </c>
      <c r="E134" s="872" t="s">
        <v>1407</v>
      </c>
      <c r="F134" s="692" t="s">
        <v>1426</v>
      </c>
      <c r="G134" s="905" t="s">
        <v>1415</v>
      </c>
      <c r="H134" s="925" t="s">
        <v>1782</v>
      </c>
      <c r="I134" s="878">
        <v>43780</v>
      </c>
      <c r="J134" s="720">
        <v>16800000</v>
      </c>
      <c r="K134" s="720">
        <v>13440000</v>
      </c>
      <c r="L134" s="655">
        <v>20</v>
      </c>
      <c r="M134" s="931">
        <v>43986</v>
      </c>
      <c r="N134" s="720">
        <v>3360000</v>
      </c>
      <c r="O134" s="655">
        <v>20</v>
      </c>
      <c r="P134" s="887">
        <v>0</v>
      </c>
      <c r="Q134" s="655">
        <v>0</v>
      </c>
      <c r="R134" s="655">
        <v>20</v>
      </c>
      <c r="S134" s="655"/>
      <c r="T134" s="655"/>
      <c r="U134" s="659">
        <v>899</v>
      </c>
      <c r="V134" s="659">
        <v>20</v>
      </c>
      <c r="W134" s="655"/>
      <c r="X134" s="659">
        <v>1</v>
      </c>
      <c r="Y134" s="659"/>
      <c r="Z134" s="870">
        <v>1</v>
      </c>
      <c r="AA134" s="658"/>
      <c r="AB134" s="657"/>
      <c r="AC134" s="865">
        <v>0.8</v>
      </c>
      <c r="AD134" s="657" t="s">
        <v>41</v>
      </c>
      <c r="AE134" s="691"/>
      <c r="AF134" s="691"/>
      <c r="AG134" s="691"/>
      <c r="AH134" s="658">
        <v>2020</v>
      </c>
    </row>
    <row r="135" spans="1:34" s="667" customFormat="1">
      <c r="A135" s="691">
        <v>114</v>
      </c>
      <c r="B135" s="647" t="s">
        <v>1401</v>
      </c>
      <c r="C135" s="877" t="s">
        <v>1762</v>
      </c>
      <c r="D135" s="773" t="s">
        <v>1569</v>
      </c>
      <c r="E135" s="872" t="s">
        <v>1409</v>
      </c>
      <c r="F135" s="692" t="s">
        <v>1426</v>
      </c>
      <c r="G135" s="905" t="s">
        <v>1415</v>
      </c>
      <c r="H135" s="925" t="s">
        <v>1783</v>
      </c>
      <c r="I135" s="878">
        <v>43802</v>
      </c>
      <c r="J135" s="720">
        <v>16800000</v>
      </c>
      <c r="K135" s="720">
        <v>13440000</v>
      </c>
      <c r="L135" s="655">
        <v>20</v>
      </c>
      <c r="M135" s="931">
        <v>43987</v>
      </c>
      <c r="N135" s="720">
        <v>3360000</v>
      </c>
      <c r="O135" s="655">
        <v>20</v>
      </c>
      <c r="P135" s="887">
        <v>0</v>
      </c>
      <c r="Q135" s="655">
        <v>0</v>
      </c>
      <c r="R135" s="655">
        <v>20</v>
      </c>
      <c r="S135" s="655"/>
      <c r="T135" s="655"/>
      <c r="U135" s="659">
        <v>899</v>
      </c>
      <c r="V135" s="659">
        <v>20</v>
      </c>
      <c r="W135" s="655"/>
      <c r="X135" s="659">
        <v>1</v>
      </c>
      <c r="Y135" s="659">
        <v>1</v>
      </c>
      <c r="Z135" s="870"/>
      <c r="AA135" s="658"/>
      <c r="AB135" s="657"/>
      <c r="AC135" s="908">
        <v>0</v>
      </c>
      <c r="AD135" s="657" t="s">
        <v>532</v>
      </c>
      <c r="AE135" s="691"/>
      <c r="AF135" s="691"/>
      <c r="AG135" s="691"/>
      <c r="AH135" s="658">
        <v>2020</v>
      </c>
    </row>
    <row r="136" spans="1:34" s="667" customFormat="1">
      <c r="A136" s="691">
        <v>115</v>
      </c>
      <c r="B136" s="647" t="s">
        <v>1401</v>
      </c>
      <c r="C136" s="877" t="s">
        <v>1761</v>
      </c>
      <c r="D136" s="875" t="s">
        <v>1570</v>
      </c>
      <c r="E136" s="872" t="s">
        <v>1405</v>
      </c>
      <c r="F136" s="692" t="s">
        <v>1426</v>
      </c>
      <c r="G136" s="905" t="s">
        <v>1415</v>
      </c>
      <c r="H136" s="925" t="s">
        <v>1783</v>
      </c>
      <c r="I136" s="878">
        <v>43802</v>
      </c>
      <c r="J136" s="720">
        <v>16800000</v>
      </c>
      <c r="K136" s="720">
        <v>13440000</v>
      </c>
      <c r="L136" s="655">
        <v>20</v>
      </c>
      <c r="M136" s="931">
        <v>43984</v>
      </c>
      <c r="N136" s="720">
        <v>3360000</v>
      </c>
      <c r="O136" s="655">
        <v>20</v>
      </c>
      <c r="P136" s="887">
        <v>0</v>
      </c>
      <c r="Q136" s="655">
        <v>0</v>
      </c>
      <c r="R136" s="655">
        <v>20</v>
      </c>
      <c r="S136" s="655"/>
      <c r="T136" s="655"/>
      <c r="U136" s="659">
        <v>899</v>
      </c>
      <c r="V136" s="659">
        <v>20</v>
      </c>
      <c r="W136" s="655"/>
      <c r="X136" s="659">
        <v>1</v>
      </c>
      <c r="Y136" s="659"/>
      <c r="Z136" s="655"/>
      <c r="AA136" s="658">
        <v>1</v>
      </c>
      <c r="AB136" s="736">
        <v>44001</v>
      </c>
      <c r="AC136" s="865">
        <v>0.8</v>
      </c>
      <c r="AD136" s="657" t="s">
        <v>1813</v>
      </c>
      <c r="AE136" s="691"/>
      <c r="AF136" s="691">
        <v>1</v>
      </c>
      <c r="AG136" s="658">
        <v>2020</v>
      </c>
      <c r="AH136" s="658">
        <v>2020</v>
      </c>
    </row>
    <row r="137" spans="1:34" s="667" customFormat="1">
      <c r="A137" s="691">
        <v>116</v>
      </c>
      <c r="B137" s="647" t="s">
        <v>1401</v>
      </c>
      <c r="C137" s="877" t="s">
        <v>1761</v>
      </c>
      <c r="D137" s="773" t="s">
        <v>1571</v>
      </c>
      <c r="E137" s="872" t="s">
        <v>1407</v>
      </c>
      <c r="F137" s="692" t="s">
        <v>1426</v>
      </c>
      <c r="G137" s="905" t="s">
        <v>1415</v>
      </c>
      <c r="H137" s="925" t="s">
        <v>1783</v>
      </c>
      <c r="I137" s="878">
        <v>43802</v>
      </c>
      <c r="J137" s="720">
        <v>16800000</v>
      </c>
      <c r="K137" s="720">
        <v>13440000</v>
      </c>
      <c r="L137" s="655">
        <v>20</v>
      </c>
      <c r="M137" s="934">
        <v>0</v>
      </c>
      <c r="N137" s="720">
        <v>3360000</v>
      </c>
      <c r="O137" s="655">
        <v>20</v>
      </c>
      <c r="P137" s="887">
        <v>0</v>
      </c>
      <c r="Q137" s="655">
        <v>0</v>
      </c>
      <c r="R137" s="655">
        <v>20</v>
      </c>
      <c r="S137" s="655"/>
      <c r="T137" s="655"/>
      <c r="U137" s="659">
        <v>899</v>
      </c>
      <c r="V137" s="659">
        <v>20</v>
      </c>
      <c r="W137" s="655"/>
      <c r="X137" s="659">
        <v>1</v>
      </c>
      <c r="Y137" s="659">
        <v>1</v>
      </c>
      <c r="Z137" s="870"/>
      <c r="AA137" s="658"/>
      <c r="AB137" s="657"/>
      <c r="AC137" s="908">
        <v>0</v>
      </c>
      <c r="AD137" s="657" t="s">
        <v>532</v>
      </c>
      <c r="AE137" s="691"/>
      <c r="AF137" s="691"/>
      <c r="AG137" s="691"/>
      <c r="AH137" s="658">
        <v>2020</v>
      </c>
    </row>
    <row r="138" spans="1:34" s="688" customFormat="1">
      <c r="A138" s="691">
        <v>117</v>
      </c>
      <c r="B138" s="647" t="s">
        <v>1401</v>
      </c>
      <c r="C138" s="877" t="s">
        <v>203</v>
      </c>
      <c r="D138" s="872" t="s">
        <v>1572</v>
      </c>
      <c r="E138" s="872" t="s">
        <v>1410</v>
      </c>
      <c r="F138" s="692" t="s">
        <v>1426</v>
      </c>
      <c r="G138" s="905" t="s">
        <v>1415</v>
      </c>
      <c r="H138" s="925" t="s">
        <v>1783</v>
      </c>
      <c r="I138" s="878">
        <v>43802</v>
      </c>
      <c r="J138" s="720">
        <v>16800000</v>
      </c>
      <c r="K138" s="720">
        <v>13440000</v>
      </c>
      <c r="L138" s="655">
        <v>20</v>
      </c>
      <c r="M138" s="931">
        <v>43984</v>
      </c>
      <c r="N138" s="720">
        <v>3360000</v>
      </c>
      <c r="O138" s="655">
        <v>20</v>
      </c>
      <c r="P138" s="887">
        <v>0</v>
      </c>
      <c r="Q138" s="655">
        <v>0</v>
      </c>
      <c r="R138" s="655">
        <v>20</v>
      </c>
      <c r="S138" s="655"/>
      <c r="T138" s="655"/>
      <c r="U138" s="659">
        <v>899</v>
      </c>
      <c r="V138" s="659">
        <v>20</v>
      </c>
      <c r="W138" s="655"/>
      <c r="X138" s="659">
        <v>1</v>
      </c>
      <c r="Y138" s="659"/>
      <c r="Z138" s="870">
        <v>1</v>
      </c>
      <c r="AA138" s="658"/>
      <c r="AB138" s="657"/>
      <c r="AC138" s="865">
        <v>0.8</v>
      </c>
      <c r="AD138" s="657" t="s">
        <v>41</v>
      </c>
      <c r="AE138" s="691"/>
      <c r="AF138" s="691"/>
      <c r="AG138" s="691"/>
      <c r="AH138" s="658">
        <v>2020</v>
      </c>
    </row>
    <row r="139" spans="1:34" s="667" customFormat="1">
      <c r="A139" s="691">
        <v>118</v>
      </c>
      <c r="B139" s="647" t="s">
        <v>1401</v>
      </c>
      <c r="C139" s="877" t="s">
        <v>203</v>
      </c>
      <c r="D139" s="773" t="s">
        <v>1573</v>
      </c>
      <c r="E139" s="872" t="s">
        <v>1410</v>
      </c>
      <c r="F139" s="692" t="s">
        <v>1426</v>
      </c>
      <c r="G139" s="905" t="s">
        <v>1415</v>
      </c>
      <c r="H139" s="925" t="s">
        <v>1783</v>
      </c>
      <c r="I139" s="878">
        <v>43802</v>
      </c>
      <c r="J139" s="720">
        <v>16800000</v>
      </c>
      <c r="K139" s="720">
        <v>13440000</v>
      </c>
      <c r="L139" s="655">
        <v>20</v>
      </c>
      <c r="M139" s="931">
        <v>43984</v>
      </c>
      <c r="N139" s="720">
        <v>3360000</v>
      </c>
      <c r="O139" s="655">
        <v>20</v>
      </c>
      <c r="P139" s="887">
        <v>0</v>
      </c>
      <c r="Q139" s="655">
        <v>0</v>
      </c>
      <c r="R139" s="655">
        <v>20</v>
      </c>
      <c r="S139" s="655"/>
      <c r="T139" s="655"/>
      <c r="U139" s="659">
        <v>899</v>
      </c>
      <c r="V139" s="659">
        <v>20</v>
      </c>
      <c r="W139" s="655"/>
      <c r="X139" s="659">
        <v>1</v>
      </c>
      <c r="Y139" s="655"/>
      <c r="Z139" s="870">
        <v>1</v>
      </c>
      <c r="AA139" s="658"/>
      <c r="AB139" s="657"/>
      <c r="AC139" s="865">
        <v>0.8</v>
      </c>
      <c r="AD139" s="657" t="s">
        <v>41</v>
      </c>
      <c r="AE139" s="691"/>
      <c r="AF139" s="691"/>
      <c r="AG139" s="691"/>
      <c r="AH139" s="658">
        <v>2020</v>
      </c>
    </row>
    <row r="140" spans="1:34" s="667" customFormat="1">
      <c r="A140" s="691">
        <v>119</v>
      </c>
      <c r="B140" s="647" t="s">
        <v>1401</v>
      </c>
      <c r="C140" s="877" t="s">
        <v>203</v>
      </c>
      <c r="D140" s="773" t="s">
        <v>1574</v>
      </c>
      <c r="E140" s="872" t="s">
        <v>1410</v>
      </c>
      <c r="F140" s="692" t="s">
        <v>1426</v>
      </c>
      <c r="G140" s="905" t="s">
        <v>1415</v>
      </c>
      <c r="H140" s="925" t="s">
        <v>1783</v>
      </c>
      <c r="I140" s="878">
        <v>43802</v>
      </c>
      <c r="J140" s="720">
        <v>16800000</v>
      </c>
      <c r="K140" s="720">
        <v>13440000</v>
      </c>
      <c r="L140" s="655">
        <v>20</v>
      </c>
      <c r="M140" s="931">
        <v>43984</v>
      </c>
      <c r="N140" s="720">
        <v>3360000</v>
      </c>
      <c r="O140" s="655">
        <v>20</v>
      </c>
      <c r="P140" s="887">
        <v>0</v>
      </c>
      <c r="Q140" s="655">
        <v>0</v>
      </c>
      <c r="R140" s="655">
        <v>20</v>
      </c>
      <c r="S140" s="655"/>
      <c r="T140" s="655"/>
      <c r="U140" s="659">
        <v>899</v>
      </c>
      <c r="V140" s="659">
        <v>20</v>
      </c>
      <c r="W140" s="655"/>
      <c r="X140" s="659">
        <v>1</v>
      </c>
      <c r="Y140" s="655"/>
      <c r="Z140" s="870">
        <v>1</v>
      </c>
      <c r="AA140" s="658"/>
      <c r="AB140" s="657"/>
      <c r="AC140" s="865">
        <v>0.8</v>
      </c>
      <c r="AD140" s="657" t="s">
        <v>41</v>
      </c>
      <c r="AE140" s="691"/>
      <c r="AF140" s="691"/>
      <c r="AG140" s="691"/>
      <c r="AH140" s="658">
        <v>2020</v>
      </c>
    </row>
    <row r="141" spans="1:34" s="667" customFormat="1">
      <c r="A141" s="691">
        <v>120</v>
      </c>
      <c r="B141" s="647" t="s">
        <v>1401</v>
      </c>
      <c r="C141" s="877" t="s">
        <v>203</v>
      </c>
      <c r="D141" s="872" t="s">
        <v>1575</v>
      </c>
      <c r="E141" s="872" t="s">
        <v>1406</v>
      </c>
      <c r="F141" s="692" t="s">
        <v>1426</v>
      </c>
      <c r="G141" s="905" t="s">
        <v>1415</v>
      </c>
      <c r="H141" s="925" t="s">
        <v>1783</v>
      </c>
      <c r="I141" s="878">
        <v>43802</v>
      </c>
      <c r="J141" s="720">
        <v>16800000</v>
      </c>
      <c r="K141" s="720">
        <v>13440000</v>
      </c>
      <c r="L141" s="655">
        <v>20</v>
      </c>
      <c r="M141" s="931">
        <v>43906</v>
      </c>
      <c r="N141" s="720">
        <v>3360000</v>
      </c>
      <c r="O141" s="655">
        <v>20</v>
      </c>
      <c r="P141" s="887">
        <v>0</v>
      </c>
      <c r="Q141" s="655">
        <v>0</v>
      </c>
      <c r="R141" s="655">
        <v>20</v>
      </c>
      <c r="S141" s="655"/>
      <c r="T141" s="655"/>
      <c r="U141" s="659">
        <v>899</v>
      </c>
      <c r="V141" s="659">
        <v>20</v>
      </c>
      <c r="W141" s="655"/>
      <c r="X141" s="659">
        <v>1</v>
      </c>
      <c r="Y141" s="655"/>
      <c r="Z141" s="935"/>
      <c r="AA141" s="658">
        <v>1</v>
      </c>
      <c r="AB141" s="736">
        <v>43997</v>
      </c>
      <c r="AC141" s="865">
        <v>1</v>
      </c>
      <c r="AD141" s="657" t="s">
        <v>668</v>
      </c>
      <c r="AE141" s="691"/>
      <c r="AF141" s="691">
        <v>1</v>
      </c>
      <c r="AG141" s="658">
        <v>2020</v>
      </c>
      <c r="AH141" s="658">
        <v>2020</v>
      </c>
    </row>
    <row r="142" spans="1:34" s="667" customFormat="1">
      <c r="A142" s="691">
        <v>121</v>
      </c>
      <c r="B142" s="647" t="s">
        <v>1401</v>
      </c>
      <c r="C142" s="877" t="s">
        <v>203</v>
      </c>
      <c r="D142" s="773" t="s">
        <v>1576</v>
      </c>
      <c r="E142" s="872" t="s">
        <v>1748</v>
      </c>
      <c r="F142" s="692" t="s">
        <v>1426</v>
      </c>
      <c r="G142" s="905" t="s">
        <v>1415</v>
      </c>
      <c r="H142" s="925" t="s">
        <v>1783</v>
      </c>
      <c r="I142" s="878">
        <v>43802</v>
      </c>
      <c r="J142" s="720">
        <v>16800000</v>
      </c>
      <c r="K142" s="720">
        <v>13440000</v>
      </c>
      <c r="L142" s="655">
        <v>20</v>
      </c>
      <c r="M142" s="934">
        <v>0</v>
      </c>
      <c r="N142" s="720">
        <v>3360000</v>
      </c>
      <c r="O142" s="655">
        <v>20</v>
      </c>
      <c r="P142" s="887">
        <v>0</v>
      </c>
      <c r="Q142" s="655">
        <v>0</v>
      </c>
      <c r="R142" s="655">
        <v>20</v>
      </c>
      <c r="S142" s="655"/>
      <c r="T142" s="655"/>
      <c r="U142" s="659">
        <v>899</v>
      </c>
      <c r="V142" s="659">
        <v>20</v>
      </c>
      <c r="W142" s="685"/>
      <c r="X142" s="659">
        <v>1</v>
      </c>
      <c r="Y142" s="659">
        <v>1</v>
      </c>
      <c r="Z142" s="870"/>
      <c r="AA142" s="658"/>
      <c r="AB142" s="657"/>
      <c r="AC142" s="908">
        <v>0</v>
      </c>
      <c r="AD142" s="657" t="s">
        <v>532</v>
      </c>
      <c r="AE142" s="691"/>
      <c r="AF142" s="691"/>
      <c r="AG142" s="691"/>
      <c r="AH142" s="658">
        <v>2020</v>
      </c>
    </row>
    <row r="143" spans="1:34" s="667" customFormat="1">
      <c r="A143" s="691">
        <v>122</v>
      </c>
      <c r="B143" s="647" t="s">
        <v>1401</v>
      </c>
      <c r="C143" s="877" t="s">
        <v>203</v>
      </c>
      <c r="D143" s="773" t="s">
        <v>1577</v>
      </c>
      <c r="E143" s="872" t="s">
        <v>1748</v>
      </c>
      <c r="F143" s="692" t="s">
        <v>1426</v>
      </c>
      <c r="G143" s="905" t="s">
        <v>1415</v>
      </c>
      <c r="H143" s="925" t="s">
        <v>1783</v>
      </c>
      <c r="I143" s="878">
        <v>43802</v>
      </c>
      <c r="J143" s="720">
        <v>16800000</v>
      </c>
      <c r="K143" s="720">
        <v>13440000</v>
      </c>
      <c r="L143" s="655">
        <v>20</v>
      </c>
      <c r="M143" s="934">
        <v>0</v>
      </c>
      <c r="N143" s="720">
        <v>3360000</v>
      </c>
      <c r="O143" s="655">
        <v>20</v>
      </c>
      <c r="P143" s="887">
        <v>0</v>
      </c>
      <c r="Q143" s="655">
        <v>0</v>
      </c>
      <c r="R143" s="655">
        <v>20</v>
      </c>
      <c r="S143" s="655"/>
      <c r="T143" s="655"/>
      <c r="U143" s="659">
        <v>899</v>
      </c>
      <c r="V143" s="659">
        <v>20</v>
      </c>
      <c r="W143" s="655"/>
      <c r="X143" s="659">
        <v>1</v>
      </c>
      <c r="Y143" s="659">
        <v>1</v>
      </c>
      <c r="Z143" s="870"/>
      <c r="AA143" s="658"/>
      <c r="AB143" s="656"/>
      <c r="AC143" s="908">
        <v>0</v>
      </c>
      <c r="AD143" s="657" t="s">
        <v>532</v>
      </c>
      <c r="AE143" s="691"/>
      <c r="AF143" s="691"/>
      <c r="AG143" s="691"/>
      <c r="AH143" s="658">
        <v>2020</v>
      </c>
    </row>
    <row r="144" spans="1:34" s="667" customFormat="1">
      <c r="A144" s="691">
        <v>123</v>
      </c>
      <c r="B144" s="647" t="s">
        <v>1401</v>
      </c>
      <c r="C144" s="877" t="s">
        <v>1413</v>
      </c>
      <c r="D144" s="773" t="s">
        <v>1578</v>
      </c>
      <c r="E144" s="872" t="s">
        <v>1409</v>
      </c>
      <c r="F144" s="692" t="s">
        <v>1426</v>
      </c>
      <c r="G144" s="905" t="s">
        <v>1415</v>
      </c>
      <c r="H144" s="925" t="s">
        <v>1784</v>
      </c>
      <c r="I144" s="878">
        <v>43804</v>
      </c>
      <c r="J144" s="720">
        <v>16800000</v>
      </c>
      <c r="K144" s="720">
        <v>13440000</v>
      </c>
      <c r="L144" s="655">
        <v>20</v>
      </c>
      <c r="M144" s="931">
        <v>44001</v>
      </c>
      <c r="N144" s="720">
        <v>3360000</v>
      </c>
      <c r="O144" s="655">
        <v>20</v>
      </c>
      <c r="P144" s="887">
        <v>0</v>
      </c>
      <c r="Q144" s="655">
        <v>0</v>
      </c>
      <c r="R144" s="655">
        <v>20</v>
      </c>
      <c r="S144" s="655"/>
      <c r="T144" s="655"/>
      <c r="U144" s="659">
        <v>899</v>
      </c>
      <c r="V144" s="659">
        <v>20</v>
      </c>
      <c r="W144" s="655"/>
      <c r="X144" s="659">
        <v>1</v>
      </c>
      <c r="Y144" s="655"/>
      <c r="Z144" s="870"/>
      <c r="AA144" s="818">
        <v>1</v>
      </c>
      <c r="AB144" s="656">
        <v>44004</v>
      </c>
      <c r="AC144" s="865">
        <v>0.8</v>
      </c>
      <c r="AD144" s="657" t="s">
        <v>1813</v>
      </c>
      <c r="AE144" s="818"/>
      <c r="AF144" s="818">
        <v>1</v>
      </c>
      <c r="AG144" s="658">
        <v>2020</v>
      </c>
      <c r="AH144" s="658">
        <v>2020</v>
      </c>
    </row>
    <row r="145" spans="1:37" s="667" customFormat="1">
      <c r="A145" s="691">
        <v>124</v>
      </c>
      <c r="B145" s="647" t="s">
        <v>1401</v>
      </c>
      <c r="C145" s="877" t="s">
        <v>1762</v>
      </c>
      <c r="D145" s="773" t="s">
        <v>1579</v>
      </c>
      <c r="E145" s="872" t="s">
        <v>1409</v>
      </c>
      <c r="F145" s="692" t="s">
        <v>1426</v>
      </c>
      <c r="G145" s="905" t="s">
        <v>1415</v>
      </c>
      <c r="H145" s="925" t="s">
        <v>1784</v>
      </c>
      <c r="I145" s="878">
        <v>43804</v>
      </c>
      <c r="J145" s="720">
        <v>16800000</v>
      </c>
      <c r="K145" s="720">
        <v>13440000</v>
      </c>
      <c r="L145" s="655">
        <v>20</v>
      </c>
      <c r="M145" s="931">
        <v>43985</v>
      </c>
      <c r="N145" s="720">
        <v>3360000</v>
      </c>
      <c r="O145" s="655">
        <v>20</v>
      </c>
      <c r="P145" s="887">
        <v>0</v>
      </c>
      <c r="Q145" s="655">
        <v>0</v>
      </c>
      <c r="R145" s="655">
        <v>20</v>
      </c>
      <c r="S145" s="655"/>
      <c r="T145" s="655"/>
      <c r="U145" s="659">
        <v>899</v>
      </c>
      <c r="V145" s="659">
        <v>20</v>
      </c>
      <c r="W145" s="655"/>
      <c r="X145" s="659">
        <v>1</v>
      </c>
      <c r="Y145" s="655"/>
      <c r="Z145" s="870"/>
      <c r="AA145" s="818">
        <v>1</v>
      </c>
      <c r="AB145" s="656">
        <v>44004</v>
      </c>
      <c r="AC145" s="865">
        <v>0.8</v>
      </c>
      <c r="AD145" s="657" t="s">
        <v>1813</v>
      </c>
      <c r="AE145" s="818"/>
      <c r="AF145" s="818">
        <v>1</v>
      </c>
      <c r="AG145" s="658">
        <v>2020</v>
      </c>
      <c r="AH145" s="658">
        <v>2020</v>
      </c>
    </row>
    <row r="146" spans="1:37" s="667" customFormat="1">
      <c r="A146" s="691">
        <v>125</v>
      </c>
      <c r="B146" s="647" t="s">
        <v>1401</v>
      </c>
      <c r="C146" s="877" t="s">
        <v>213</v>
      </c>
      <c r="D146" s="773" t="s">
        <v>1580</v>
      </c>
      <c r="E146" s="872" t="s">
        <v>1752</v>
      </c>
      <c r="F146" s="692" t="s">
        <v>1426</v>
      </c>
      <c r="G146" s="905" t="s">
        <v>1415</v>
      </c>
      <c r="H146" s="925" t="s">
        <v>1784</v>
      </c>
      <c r="I146" s="878">
        <v>43804</v>
      </c>
      <c r="J146" s="720">
        <v>16800000</v>
      </c>
      <c r="K146" s="720">
        <v>13440000</v>
      </c>
      <c r="L146" s="655">
        <v>20</v>
      </c>
      <c r="M146" s="934">
        <v>0</v>
      </c>
      <c r="N146" s="720">
        <v>3360000</v>
      </c>
      <c r="O146" s="655">
        <v>20</v>
      </c>
      <c r="P146" s="887">
        <v>0</v>
      </c>
      <c r="Q146" s="655">
        <v>0</v>
      </c>
      <c r="R146" s="655">
        <v>20</v>
      </c>
      <c r="S146" s="655"/>
      <c r="T146" s="655"/>
      <c r="U146" s="659">
        <v>899</v>
      </c>
      <c r="V146" s="659">
        <v>20</v>
      </c>
      <c r="W146" s="655"/>
      <c r="X146" s="659">
        <v>1</v>
      </c>
      <c r="Y146" s="659">
        <v>1</v>
      </c>
      <c r="Z146" s="870"/>
      <c r="AA146" s="658"/>
      <c r="AB146" s="656"/>
      <c r="AC146" s="908">
        <v>0</v>
      </c>
      <c r="AD146" s="657" t="s">
        <v>532</v>
      </c>
      <c r="AE146" s="691"/>
      <c r="AF146" s="691"/>
      <c r="AG146" s="691"/>
      <c r="AH146" s="658">
        <v>2020</v>
      </c>
    </row>
    <row r="147" spans="1:37" s="667" customFormat="1">
      <c r="A147" s="691">
        <v>126</v>
      </c>
      <c r="B147" s="647" t="s">
        <v>1401</v>
      </c>
      <c r="C147" s="877" t="s">
        <v>203</v>
      </c>
      <c r="D147" s="773" t="s">
        <v>1581</v>
      </c>
      <c r="E147" s="872" t="s">
        <v>1406</v>
      </c>
      <c r="F147" s="692" t="s">
        <v>1426</v>
      </c>
      <c r="G147" s="905" t="s">
        <v>1415</v>
      </c>
      <c r="H147" s="925" t="s">
        <v>1784</v>
      </c>
      <c r="I147" s="878">
        <v>43804</v>
      </c>
      <c r="J147" s="720">
        <v>16800000</v>
      </c>
      <c r="K147" s="720">
        <v>13440000</v>
      </c>
      <c r="L147" s="655">
        <v>20</v>
      </c>
      <c r="M147" s="931">
        <v>43976</v>
      </c>
      <c r="N147" s="720">
        <v>3360000</v>
      </c>
      <c r="O147" s="655">
        <v>20</v>
      </c>
      <c r="P147" s="887">
        <v>0</v>
      </c>
      <c r="Q147" s="655">
        <v>0</v>
      </c>
      <c r="R147" s="655">
        <v>20</v>
      </c>
      <c r="S147" s="655"/>
      <c r="T147" s="655"/>
      <c r="U147" s="659">
        <v>899</v>
      </c>
      <c r="V147" s="659">
        <v>20</v>
      </c>
      <c r="W147" s="655"/>
      <c r="X147" s="659">
        <v>1</v>
      </c>
      <c r="Y147" s="655"/>
      <c r="Z147" s="655">
        <v>1</v>
      </c>
      <c r="AA147" s="658"/>
      <c r="AB147" s="656"/>
      <c r="AC147" s="865">
        <v>0.8</v>
      </c>
      <c r="AD147" s="657" t="s">
        <v>41</v>
      </c>
      <c r="AE147" s="691"/>
      <c r="AF147" s="691"/>
      <c r="AG147" s="691"/>
      <c r="AH147" s="658">
        <v>2020</v>
      </c>
      <c r="AK147" s="952">
        <f>X6+X21-645</f>
        <v>0</v>
      </c>
    </row>
    <row r="148" spans="1:37" s="667" customFormat="1">
      <c r="A148" s="691">
        <v>127</v>
      </c>
      <c r="B148" s="647" t="s">
        <v>1401</v>
      </c>
      <c r="C148" s="877" t="s">
        <v>203</v>
      </c>
      <c r="D148" s="773" t="s">
        <v>1582</v>
      </c>
      <c r="E148" s="872" t="s">
        <v>1406</v>
      </c>
      <c r="F148" s="692" t="s">
        <v>1426</v>
      </c>
      <c r="G148" s="905" t="s">
        <v>1415</v>
      </c>
      <c r="H148" s="925" t="s">
        <v>1784</v>
      </c>
      <c r="I148" s="878">
        <v>43804</v>
      </c>
      <c r="J148" s="720">
        <v>16800000</v>
      </c>
      <c r="K148" s="720">
        <v>13440000</v>
      </c>
      <c r="L148" s="655">
        <v>20</v>
      </c>
      <c r="M148" s="931">
        <v>43976</v>
      </c>
      <c r="N148" s="720">
        <v>3360000</v>
      </c>
      <c r="O148" s="655">
        <v>20</v>
      </c>
      <c r="P148" s="887">
        <v>0</v>
      </c>
      <c r="Q148" s="655">
        <v>0</v>
      </c>
      <c r="R148" s="655">
        <v>20</v>
      </c>
      <c r="S148" s="655"/>
      <c r="T148" s="655"/>
      <c r="U148" s="659">
        <v>899</v>
      </c>
      <c r="V148" s="659">
        <v>20</v>
      </c>
      <c r="W148" s="655"/>
      <c r="X148" s="659">
        <v>1</v>
      </c>
      <c r="Y148" s="655"/>
      <c r="Z148" s="655">
        <v>1</v>
      </c>
      <c r="AA148" s="658"/>
      <c r="AB148" s="656"/>
      <c r="AC148" s="865">
        <v>0.8</v>
      </c>
      <c r="AD148" s="657" t="s">
        <v>41</v>
      </c>
      <c r="AE148" s="691"/>
      <c r="AF148" s="691"/>
      <c r="AG148" s="691"/>
      <c r="AH148" s="658">
        <v>2020</v>
      </c>
    </row>
    <row r="149" spans="1:37" s="667" customFormat="1">
      <c r="A149" s="691">
        <v>128</v>
      </c>
      <c r="B149" s="647" t="s">
        <v>1401</v>
      </c>
      <c r="C149" s="877" t="s">
        <v>203</v>
      </c>
      <c r="D149" s="773" t="s">
        <v>1583</v>
      </c>
      <c r="E149" s="872" t="s">
        <v>1406</v>
      </c>
      <c r="F149" s="692" t="s">
        <v>1426</v>
      </c>
      <c r="G149" s="905" t="s">
        <v>1415</v>
      </c>
      <c r="H149" s="925" t="s">
        <v>1784</v>
      </c>
      <c r="I149" s="878">
        <v>43804</v>
      </c>
      <c r="J149" s="720">
        <v>16800000</v>
      </c>
      <c r="K149" s="720">
        <v>13440000</v>
      </c>
      <c r="L149" s="655">
        <v>20</v>
      </c>
      <c r="M149" s="931">
        <v>43976</v>
      </c>
      <c r="N149" s="720">
        <v>3360000</v>
      </c>
      <c r="O149" s="655">
        <v>20</v>
      </c>
      <c r="P149" s="887">
        <v>0</v>
      </c>
      <c r="Q149" s="655">
        <v>0</v>
      </c>
      <c r="R149" s="655">
        <v>20</v>
      </c>
      <c r="S149" s="655"/>
      <c r="T149" s="655"/>
      <c r="U149" s="659">
        <v>899</v>
      </c>
      <c r="V149" s="659">
        <v>20</v>
      </c>
      <c r="W149" s="655"/>
      <c r="X149" s="659">
        <v>1</v>
      </c>
      <c r="Y149" s="655"/>
      <c r="Z149" s="655">
        <v>1</v>
      </c>
      <c r="AA149" s="658"/>
      <c r="AB149" s="656"/>
      <c r="AC149" s="865">
        <v>0.8</v>
      </c>
      <c r="AD149" s="657" t="s">
        <v>41</v>
      </c>
      <c r="AE149" s="691"/>
      <c r="AF149" s="691"/>
      <c r="AG149" s="691"/>
      <c r="AH149" s="658">
        <v>2020</v>
      </c>
    </row>
    <row r="150" spans="1:37" s="667" customFormat="1">
      <c r="A150" s="691">
        <v>129</v>
      </c>
      <c r="B150" s="647" t="s">
        <v>1401</v>
      </c>
      <c r="C150" s="877" t="s">
        <v>203</v>
      </c>
      <c r="D150" s="773" t="s">
        <v>1584</v>
      </c>
      <c r="E150" s="872" t="s">
        <v>1406</v>
      </c>
      <c r="F150" s="692" t="s">
        <v>1426</v>
      </c>
      <c r="G150" s="905" t="s">
        <v>1415</v>
      </c>
      <c r="H150" s="925" t="s">
        <v>1784</v>
      </c>
      <c r="I150" s="878">
        <v>43804</v>
      </c>
      <c r="J150" s="720">
        <v>16800000</v>
      </c>
      <c r="K150" s="720">
        <v>13440000</v>
      </c>
      <c r="L150" s="655">
        <v>20</v>
      </c>
      <c r="M150" s="931">
        <v>43976</v>
      </c>
      <c r="N150" s="720">
        <v>3360000</v>
      </c>
      <c r="O150" s="655">
        <v>20</v>
      </c>
      <c r="P150" s="887">
        <v>0</v>
      </c>
      <c r="Q150" s="655">
        <v>0</v>
      </c>
      <c r="R150" s="655">
        <v>20</v>
      </c>
      <c r="S150" s="655"/>
      <c r="T150" s="655"/>
      <c r="U150" s="659">
        <v>899</v>
      </c>
      <c r="V150" s="659">
        <v>20</v>
      </c>
      <c r="W150" s="655"/>
      <c r="X150" s="659">
        <v>1</v>
      </c>
      <c r="Y150" s="655"/>
      <c r="Z150" s="655">
        <v>1</v>
      </c>
      <c r="AA150" s="658"/>
      <c r="AB150" s="656"/>
      <c r="AC150" s="865">
        <v>0.8</v>
      </c>
      <c r="AD150" s="657" t="s">
        <v>41</v>
      </c>
      <c r="AE150" s="691"/>
      <c r="AF150" s="691"/>
      <c r="AG150" s="691"/>
      <c r="AH150" s="658">
        <v>2020</v>
      </c>
    </row>
    <row r="151" spans="1:37" s="667" customFormat="1">
      <c r="A151" s="691">
        <v>130</v>
      </c>
      <c r="B151" s="647" t="s">
        <v>1401</v>
      </c>
      <c r="C151" s="877" t="s">
        <v>203</v>
      </c>
      <c r="D151" s="773" t="s">
        <v>1585</v>
      </c>
      <c r="E151" s="872" t="s">
        <v>1406</v>
      </c>
      <c r="F151" s="692" t="s">
        <v>1426</v>
      </c>
      <c r="G151" s="905" t="s">
        <v>1415</v>
      </c>
      <c r="H151" s="925" t="s">
        <v>1784</v>
      </c>
      <c r="I151" s="878">
        <v>43804</v>
      </c>
      <c r="J151" s="720">
        <v>16800000</v>
      </c>
      <c r="K151" s="720">
        <v>13440000</v>
      </c>
      <c r="L151" s="655">
        <v>20</v>
      </c>
      <c r="M151" s="931">
        <v>43986</v>
      </c>
      <c r="N151" s="720">
        <v>3360000</v>
      </c>
      <c r="O151" s="655">
        <v>20</v>
      </c>
      <c r="P151" s="887">
        <v>0</v>
      </c>
      <c r="Q151" s="655">
        <v>0</v>
      </c>
      <c r="R151" s="655">
        <v>20</v>
      </c>
      <c r="S151" s="655"/>
      <c r="T151" s="655"/>
      <c r="U151" s="659">
        <v>899</v>
      </c>
      <c r="V151" s="659">
        <v>20</v>
      </c>
      <c r="W151" s="655"/>
      <c r="X151" s="659">
        <v>1</v>
      </c>
      <c r="Y151" s="655"/>
      <c r="Z151" s="655">
        <v>1</v>
      </c>
      <c r="AA151" s="658"/>
      <c r="AB151" s="656"/>
      <c r="AC151" s="865">
        <v>0.8</v>
      </c>
      <c r="AD151" s="657" t="s">
        <v>41</v>
      </c>
      <c r="AE151" s="691"/>
      <c r="AF151" s="691"/>
      <c r="AG151" s="691"/>
      <c r="AH151" s="658">
        <v>2020</v>
      </c>
    </row>
    <row r="152" spans="1:37" s="667" customFormat="1">
      <c r="A152" s="691">
        <v>131</v>
      </c>
      <c r="B152" s="647" t="s">
        <v>1401</v>
      </c>
      <c r="C152" s="877" t="s">
        <v>983</v>
      </c>
      <c r="D152" s="872" t="s">
        <v>1586</v>
      </c>
      <c r="E152" s="872" t="s">
        <v>1237</v>
      </c>
      <c r="F152" s="692" t="s">
        <v>1426</v>
      </c>
      <c r="G152" s="905" t="s">
        <v>1415</v>
      </c>
      <c r="H152" s="925" t="s">
        <v>1784</v>
      </c>
      <c r="I152" s="878">
        <v>43804</v>
      </c>
      <c r="J152" s="720">
        <v>16800000</v>
      </c>
      <c r="K152" s="720">
        <v>13440000</v>
      </c>
      <c r="L152" s="655">
        <v>20</v>
      </c>
      <c r="M152" s="880">
        <v>43956</v>
      </c>
      <c r="N152" s="720">
        <v>3360000</v>
      </c>
      <c r="O152" s="655">
        <v>20</v>
      </c>
      <c r="P152" s="887">
        <v>0</v>
      </c>
      <c r="Q152" s="655">
        <v>0</v>
      </c>
      <c r="R152" s="655">
        <v>20</v>
      </c>
      <c r="S152" s="655"/>
      <c r="T152" s="655"/>
      <c r="U152" s="659">
        <v>899</v>
      </c>
      <c r="V152" s="659">
        <v>20</v>
      </c>
      <c r="W152" s="655"/>
      <c r="X152" s="659">
        <v>1</v>
      </c>
      <c r="Y152" s="655"/>
      <c r="Z152" s="655"/>
      <c r="AA152" s="818">
        <v>1</v>
      </c>
      <c r="AB152" s="656">
        <v>43997</v>
      </c>
      <c r="AC152" s="865">
        <v>1</v>
      </c>
      <c r="AD152" s="657" t="s">
        <v>668</v>
      </c>
      <c r="AE152" s="818"/>
      <c r="AF152" s="818">
        <v>1</v>
      </c>
      <c r="AG152" s="658">
        <v>2020</v>
      </c>
      <c r="AH152" s="658">
        <v>2020</v>
      </c>
    </row>
    <row r="153" spans="1:37" s="667" customFormat="1">
      <c r="A153" s="691">
        <v>132</v>
      </c>
      <c r="B153" s="647" t="s">
        <v>1401</v>
      </c>
      <c r="C153" s="877" t="s">
        <v>209</v>
      </c>
      <c r="D153" s="773" t="s">
        <v>1587</v>
      </c>
      <c r="E153" s="872" t="s">
        <v>1407</v>
      </c>
      <c r="F153" s="692" t="s">
        <v>1426</v>
      </c>
      <c r="G153" s="905" t="s">
        <v>1415</v>
      </c>
      <c r="H153" s="925" t="s">
        <v>1785</v>
      </c>
      <c r="I153" s="878">
        <v>43803</v>
      </c>
      <c r="J153" s="720">
        <v>16800000</v>
      </c>
      <c r="K153" s="720">
        <v>13440000</v>
      </c>
      <c r="L153" s="655">
        <v>20</v>
      </c>
      <c r="M153" s="931">
        <v>43991</v>
      </c>
      <c r="N153" s="720">
        <v>3360000</v>
      </c>
      <c r="O153" s="655">
        <v>20</v>
      </c>
      <c r="P153" s="887">
        <v>0</v>
      </c>
      <c r="Q153" s="655">
        <v>0</v>
      </c>
      <c r="R153" s="655">
        <v>20</v>
      </c>
      <c r="S153" s="655"/>
      <c r="T153" s="655"/>
      <c r="U153" s="659">
        <v>899</v>
      </c>
      <c r="V153" s="659">
        <v>20</v>
      </c>
      <c r="W153" s="655"/>
      <c r="X153" s="659">
        <v>1</v>
      </c>
      <c r="Y153" s="659">
        <v>1</v>
      </c>
      <c r="Z153" s="870"/>
      <c r="AA153" s="658"/>
      <c r="AB153" s="656"/>
      <c r="AC153" s="908">
        <v>0</v>
      </c>
      <c r="AD153" s="657" t="s">
        <v>532</v>
      </c>
      <c r="AE153" s="691"/>
      <c r="AF153" s="691"/>
      <c r="AG153" s="691"/>
      <c r="AH153" s="658">
        <v>2020</v>
      </c>
    </row>
    <row r="154" spans="1:37" s="667" customFormat="1">
      <c r="A154" s="691">
        <v>133</v>
      </c>
      <c r="B154" s="647" t="s">
        <v>1401</v>
      </c>
      <c r="C154" s="877" t="s">
        <v>203</v>
      </c>
      <c r="D154" s="773" t="s">
        <v>1588</v>
      </c>
      <c r="E154" s="872" t="s">
        <v>1410</v>
      </c>
      <c r="F154" s="692" t="s">
        <v>1426</v>
      </c>
      <c r="G154" s="905" t="s">
        <v>1415</v>
      </c>
      <c r="H154" s="925" t="s">
        <v>1785</v>
      </c>
      <c r="I154" s="878">
        <v>43803</v>
      </c>
      <c r="J154" s="720">
        <v>16800000</v>
      </c>
      <c r="K154" s="720">
        <v>13440000</v>
      </c>
      <c r="L154" s="655">
        <v>20</v>
      </c>
      <c r="M154" s="931">
        <v>43906</v>
      </c>
      <c r="N154" s="720">
        <v>3360000</v>
      </c>
      <c r="O154" s="655">
        <v>20</v>
      </c>
      <c r="P154" s="887">
        <v>0</v>
      </c>
      <c r="Q154" s="655">
        <v>0</v>
      </c>
      <c r="R154" s="655">
        <v>20</v>
      </c>
      <c r="S154" s="655"/>
      <c r="T154" s="655"/>
      <c r="U154" s="659">
        <v>899</v>
      </c>
      <c r="V154" s="659">
        <v>20</v>
      </c>
      <c r="W154" s="655"/>
      <c r="X154" s="659">
        <v>1</v>
      </c>
      <c r="Y154" s="655"/>
      <c r="Z154" s="655">
        <v>1</v>
      </c>
      <c r="AA154" s="658"/>
      <c r="AB154" s="656"/>
      <c r="AC154" s="865">
        <v>0.8</v>
      </c>
      <c r="AD154" s="657" t="s">
        <v>41</v>
      </c>
      <c r="AE154" s="691"/>
      <c r="AF154" s="691"/>
      <c r="AG154" s="691"/>
      <c r="AH154" s="658">
        <v>2020</v>
      </c>
    </row>
    <row r="155" spans="1:37" s="667" customFormat="1">
      <c r="A155" s="691">
        <v>134</v>
      </c>
      <c r="B155" s="647" t="s">
        <v>1401</v>
      </c>
      <c r="C155" s="877" t="s">
        <v>203</v>
      </c>
      <c r="D155" s="773" t="s">
        <v>1589</v>
      </c>
      <c r="E155" s="872" t="s">
        <v>1410</v>
      </c>
      <c r="F155" s="692" t="s">
        <v>1426</v>
      </c>
      <c r="G155" s="905" t="s">
        <v>1415</v>
      </c>
      <c r="H155" s="925" t="s">
        <v>1785</v>
      </c>
      <c r="I155" s="878">
        <v>43803</v>
      </c>
      <c r="J155" s="720">
        <v>16800000</v>
      </c>
      <c r="K155" s="720">
        <v>13440000</v>
      </c>
      <c r="L155" s="655">
        <v>20</v>
      </c>
      <c r="M155" s="931">
        <v>43906</v>
      </c>
      <c r="N155" s="720">
        <v>3360000</v>
      </c>
      <c r="O155" s="655">
        <v>20</v>
      </c>
      <c r="P155" s="887">
        <v>0</v>
      </c>
      <c r="Q155" s="655">
        <v>0</v>
      </c>
      <c r="R155" s="655">
        <v>20</v>
      </c>
      <c r="S155" s="655"/>
      <c r="T155" s="655"/>
      <c r="U155" s="659">
        <v>899</v>
      </c>
      <c r="V155" s="659">
        <v>20</v>
      </c>
      <c r="W155" s="655"/>
      <c r="X155" s="659">
        <v>1</v>
      </c>
      <c r="Y155" s="655"/>
      <c r="Z155" s="870"/>
      <c r="AA155" s="818">
        <v>1</v>
      </c>
      <c r="AB155" s="656">
        <v>43995</v>
      </c>
      <c r="AC155" s="865">
        <v>1</v>
      </c>
      <c r="AD155" s="657" t="s">
        <v>668</v>
      </c>
      <c r="AE155" s="818"/>
      <c r="AF155" s="818">
        <v>1</v>
      </c>
      <c r="AG155" s="658">
        <v>2020</v>
      </c>
      <c r="AH155" s="658">
        <v>2020</v>
      </c>
    </row>
    <row r="156" spans="1:37" s="667" customFormat="1">
      <c r="A156" s="691">
        <v>135</v>
      </c>
      <c r="B156" s="647" t="s">
        <v>1401</v>
      </c>
      <c r="C156" s="877" t="s">
        <v>203</v>
      </c>
      <c r="D156" s="773" t="s">
        <v>1590</v>
      </c>
      <c r="E156" s="872" t="s">
        <v>1410</v>
      </c>
      <c r="F156" s="692" t="s">
        <v>1426</v>
      </c>
      <c r="G156" s="905" t="s">
        <v>1415</v>
      </c>
      <c r="H156" s="925" t="s">
        <v>1785</v>
      </c>
      <c r="I156" s="878">
        <v>43803</v>
      </c>
      <c r="J156" s="720">
        <v>16800000</v>
      </c>
      <c r="K156" s="720">
        <v>13440000</v>
      </c>
      <c r="L156" s="655">
        <v>20</v>
      </c>
      <c r="M156" s="931">
        <v>43906</v>
      </c>
      <c r="N156" s="720">
        <v>3360000</v>
      </c>
      <c r="O156" s="655">
        <v>20</v>
      </c>
      <c r="P156" s="887">
        <v>0</v>
      </c>
      <c r="Q156" s="655">
        <v>0</v>
      </c>
      <c r="R156" s="655">
        <v>20</v>
      </c>
      <c r="S156" s="655"/>
      <c r="T156" s="655"/>
      <c r="U156" s="659">
        <v>899</v>
      </c>
      <c r="V156" s="659">
        <v>20</v>
      </c>
      <c r="W156" s="655"/>
      <c r="X156" s="659">
        <v>1</v>
      </c>
      <c r="Y156" s="655"/>
      <c r="Z156" s="655">
        <v>1</v>
      </c>
      <c r="AA156" s="658"/>
      <c r="AB156" s="656"/>
      <c r="AC156" s="865">
        <v>0.8</v>
      </c>
      <c r="AD156" s="657" t="s">
        <v>41</v>
      </c>
      <c r="AE156" s="691"/>
      <c r="AF156" s="691"/>
      <c r="AG156" s="691"/>
      <c r="AH156" s="658">
        <v>2020</v>
      </c>
    </row>
    <row r="157" spans="1:37" s="667" customFormat="1">
      <c r="A157" s="691">
        <v>136</v>
      </c>
      <c r="B157" s="647" t="s">
        <v>1401</v>
      </c>
      <c r="C157" s="877" t="s">
        <v>203</v>
      </c>
      <c r="D157" s="773" t="s">
        <v>1591</v>
      </c>
      <c r="E157" s="872" t="s">
        <v>1410</v>
      </c>
      <c r="F157" s="692" t="s">
        <v>1426</v>
      </c>
      <c r="G157" s="905" t="s">
        <v>1415</v>
      </c>
      <c r="H157" s="925" t="s">
        <v>1785</v>
      </c>
      <c r="I157" s="878">
        <v>43803</v>
      </c>
      <c r="J157" s="720">
        <v>16800000</v>
      </c>
      <c r="K157" s="720">
        <v>13440000</v>
      </c>
      <c r="L157" s="655">
        <v>20</v>
      </c>
      <c r="M157" s="931">
        <v>43906</v>
      </c>
      <c r="N157" s="720">
        <v>3360000</v>
      </c>
      <c r="O157" s="655">
        <v>20</v>
      </c>
      <c r="P157" s="887">
        <v>0</v>
      </c>
      <c r="Q157" s="655">
        <v>0</v>
      </c>
      <c r="R157" s="655">
        <v>20</v>
      </c>
      <c r="S157" s="655"/>
      <c r="T157" s="655"/>
      <c r="U157" s="659">
        <v>899</v>
      </c>
      <c r="V157" s="659">
        <v>20</v>
      </c>
      <c r="W157" s="655"/>
      <c r="X157" s="659">
        <v>1</v>
      </c>
      <c r="Y157" s="655"/>
      <c r="Z157" s="870"/>
      <c r="AA157" s="818">
        <v>1</v>
      </c>
      <c r="AB157" s="656">
        <v>43995</v>
      </c>
      <c r="AC157" s="865">
        <v>1</v>
      </c>
      <c r="AD157" s="657" t="s">
        <v>668</v>
      </c>
      <c r="AE157" s="818"/>
      <c r="AF157" s="818">
        <v>1</v>
      </c>
      <c r="AG157" s="658">
        <v>2020</v>
      </c>
      <c r="AH157" s="658">
        <v>2020</v>
      </c>
    </row>
    <row r="158" spans="1:37" s="667" customFormat="1">
      <c r="A158" s="691">
        <v>137</v>
      </c>
      <c r="B158" s="647" t="s">
        <v>1401</v>
      </c>
      <c r="C158" s="877" t="s">
        <v>203</v>
      </c>
      <c r="D158" s="866" t="s">
        <v>1769</v>
      </c>
      <c r="E158" s="872" t="s">
        <v>1748</v>
      </c>
      <c r="F158" s="692" t="s">
        <v>1426</v>
      </c>
      <c r="G158" s="905" t="s">
        <v>1415</v>
      </c>
      <c r="H158" s="925" t="s">
        <v>1785</v>
      </c>
      <c r="I158" s="878">
        <v>43803</v>
      </c>
      <c r="J158" s="720">
        <v>16800000</v>
      </c>
      <c r="K158" s="720">
        <v>13440000</v>
      </c>
      <c r="L158" s="655">
        <v>20</v>
      </c>
      <c r="M158" s="934">
        <v>0</v>
      </c>
      <c r="N158" s="720">
        <v>3360000</v>
      </c>
      <c r="O158" s="655">
        <v>20</v>
      </c>
      <c r="P158" s="887">
        <v>0</v>
      </c>
      <c r="Q158" s="655">
        <v>0</v>
      </c>
      <c r="R158" s="655">
        <v>20</v>
      </c>
      <c r="S158" s="655"/>
      <c r="T158" s="655"/>
      <c r="U158" s="659">
        <v>899</v>
      </c>
      <c r="V158" s="659">
        <v>20</v>
      </c>
      <c r="W158" s="655"/>
      <c r="X158" s="659">
        <v>1</v>
      </c>
      <c r="Y158" s="659">
        <v>1</v>
      </c>
      <c r="Z158" s="655"/>
      <c r="AA158" s="658"/>
      <c r="AB158" s="656"/>
      <c r="AC158" s="908">
        <v>0</v>
      </c>
      <c r="AD158" s="657" t="s">
        <v>532</v>
      </c>
      <c r="AE158" s="691"/>
      <c r="AF158" s="691"/>
      <c r="AG158" s="691"/>
      <c r="AH158" s="658">
        <v>2020</v>
      </c>
    </row>
    <row r="159" spans="1:37" s="667" customFormat="1">
      <c r="A159" s="691">
        <v>138</v>
      </c>
      <c r="B159" s="647" t="s">
        <v>1401</v>
      </c>
      <c r="C159" s="877" t="s">
        <v>203</v>
      </c>
      <c r="D159" s="866" t="s">
        <v>1770</v>
      </c>
      <c r="E159" s="866" t="s">
        <v>1408</v>
      </c>
      <c r="F159" s="692" t="s">
        <v>1426</v>
      </c>
      <c r="G159" s="905" t="s">
        <v>1415</v>
      </c>
      <c r="H159" s="925" t="s">
        <v>1785</v>
      </c>
      <c r="I159" s="878">
        <v>43803</v>
      </c>
      <c r="J159" s="720">
        <v>16800000</v>
      </c>
      <c r="K159" s="720">
        <v>13440000</v>
      </c>
      <c r="L159" s="655">
        <v>20</v>
      </c>
      <c r="M159" s="933">
        <v>0</v>
      </c>
      <c r="N159" s="720">
        <v>3360000</v>
      </c>
      <c r="O159" s="655">
        <v>20</v>
      </c>
      <c r="P159" s="887">
        <v>0</v>
      </c>
      <c r="Q159" s="655">
        <v>0</v>
      </c>
      <c r="R159" s="655">
        <v>20</v>
      </c>
      <c r="S159" s="655"/>
      <c r="T159" s="655"/>
      <c r="U159" s="659">
        <v>899</v>
      </c>
      <c r="V159" s="659">
        <v>20</v>
      </c>
      <c r="W159" s="655"/>
      <c r="X159" s="659">
        <v>1</v>
      </c>
      <c r="Y159" s="659">
        <v>1</v>
      </c>
      <c r="Z159" s="655"/>
      <c r="AA159" s="658"/>
      <c r="AB159" s="656"/>
      <c r="AC159" s="908">
        <v>0</v>
      </c>
      <c r="AD159" s="657" t="s">
        <v>532</v>
      </c>
      <c r="AE159" s="691"/>
      <c r="AF159" s="691"/>
      <c r="AG159" s="691"/>
      <c r="AH159" s="658">
        <v>2020</v>
      </c>
    </row>
    <row r="160" spans="1:37" s="667" customFormat="1">
      <c r="A160" s="691">
        <v>139</v>
      </c>
      <c r="B160" s="647" t="s">
        <v>1401</v>
      </c>
      <c r="C160" s="877" t="s">
        <v>983</v>
      </c>
      <c r="D160" s="773" t="s">
        <v>1594</v>
      </c>
      <c r="E160" s="872" t="s">
        <v>1752</v>
      </c>
      <c r="F160" s="692" t="s">
        <v>1426</v>
      </c>
      <c r="G160" s="905" t="s">
        <v>1415</v>
      </c>
      <c r="H160" s="925" t="s">
        <v>1786</v>
      </c>
      <c r="I160" s="878">
        <v>43819</v>
      </c>
      <c r="J160" s="720">
        <v>16800000</v>
      </c>
      <c r="K160" s="720">
        <v>13440000</v>
      </c>
      <c r="L160" s="655">
        <v>20</v>
      </c>
      <c r="M160" s="931">
        <v>44000</v>
      </c>
      <c r="N160" s="720">
        <v>3360000</v>
      </c>
      <c r="O160" s="655">
        <v>20</v>
      </c>
      <c r="P160" s="887">
        <v>0</v>
      </c>
      <c r="Q160" s="655">
        <v>0</v>
      </c>
      <c r="R160" s="655">
        <v>20</v>
      </c>
      <c r="S160" s="655"/>
      <c r="T160" s="655"/>
      <c r="U160" s="659">
        <v>899</v>
      </c>
      <c r="V160" s="659">
        <v>20</v>
      </c>
      <c r="W160" s="655"/>
      <c r="X160" s="659">
        <v>1</v>
      </c>
      <c r="Y160" s="655"/>
      <c r="Z160" s="655">
        <v>1</v>
      </c>
      <c r="AA160" s="658"/>
      <c r="AB160" s="656"/>
      <c r="AC160" s="865">
        <v>0.8</v>
      </c>
      <c r="AD160" s="657" t="s">
        <v>41</v>
      </c>
      <c r="AE160" s="691"/>
      <c r="AF160" s="691"/>
      <c r="AG160" s="691"/>
      <c r="AH160" s="658">
        <v>2020</v>
      </c>
    </row>
    <row r="161" spans="1:34" s="667" customFormat="1">
      <c r="A161" s="691">
        <v>140</v>
      </c>
      <c r="B161" s="647" t="s">
        <v>1401</v>
      </c>
      <c r="C161" s="877" t="s">
        <v>983</v>
      </c>
      <c r="D161" s="773" t="s">
        <v>1595</v>
      </c>
      <c r="E161" s="872" t="s">
        <v>1752</v>
      </c>
      <c r="F161" s="692" t="s">
        <v>1426</v>
      </c>
      <c r="G161" s="905" t="s">
        <v>1415</v>
      </c>
      <c r="H161" s="925" t="s">
        <v>1786</v>
      </c>
      <c r="I161" s="878">
        <v>43819</v>
      </c>
      <c r="J161" s="720">
        <v>16800000</v>
      </c>
      <c r="K161" s="720">
        <v>13440000</v>
      </c>
      <c r="L161" s="655">
        <v>20</v>
      </c>
      <c r="M161" s="931">
        <v>44000</v>
      </c>
      <c r="N161" s="720">
        <v>3360000</v>
      </c>
      <c r="O161" s="655">
        <v>20</v>
      </c>
      <c r="P161" s="887">
        <v>0</v>
      </c>
      <c r="Q161" s="655">
        <v>0</v>
      </c>
      <c r="R161" s="655">
        <v>20</v>
      </c>
      <c r="S161" s="655"/>
      <c r="T161" s="655"/>
      <c r="U161" s="659">
        <v>899</v>
      </c>
      <c r="V161" s="659">
        <v>20</v>
      </c>
      <c r="W161" s="655"/>
      <c r="X161" s="659">
        <v>1</v>
      </c>
      <c r="Y161" s="655"/>
      <c r="Z161" s="655">
        <v>1</v>
      </c>
      <c r="AA161" s="658"/>
      <c r="AB161" s="656"/>
      <c r="AC161" s="865">
        <v>0.8</v>
      </c>
      <c r="AD161" s="657" t="s">
        <v>41</v>
      </c>
      <c r="AE161" s="691"/>
      <c r="AF161" s="691"/>
      <c r="AG161" s="691"/>
      <c r="AH161" s="658">
        <v>2020</v>
      </c>
    </row>
    <row r="162" spans="1:34" s="667" customFormat="1">
      <c r="A162" s="691">
        <v>141</v>
      </c>
      <c r="B162" s="647" t="s">
        <v>1401</v>
      </c>
      <c r="C162" s="877" t="s">
        <v>983</v>
      </c>
      <c r="D162" s="773" t="s">
        <v>1596</v>
      </c>
      <c r="E162" s="872" t="s">
        <v>1752</v>
      </c>
      <c r="F162" s="692" t="s">
        <v>1426</v>
      </c>
      <c r="G162" s="905" t="s">
        <v>1415</v>
      </c>
      <c r="H162" s="925" t="s">
        <v>1786</v>
      </c>
      <c r="I162" s="878">
        <v>43819</v>
      </c>
      <c r="J162" s="720">
        <v>16800000</v>
      </c>
      <c r="K162" s="720">
        <v>13440000</v>
      </c>
      <c r="L162" s="655">
        <v>20</v>
      </c>
      <c r="M162" s="931">
        <v>44000</v>
      </c>
      <c r="N162" s="720">
        <v>3360000</v>
      </c>
      <c r="O162" s="655">
        <v>20</v>
      </c>
      <c r="P162" s="887">
        <v>0</v>
      </c>
      <c r="Q162" s="655">
        <v>0</v>
      </c>
      <c r="R162" s="655">
        <v>20</v>
      </c>
      <c r="S162" s="655"/>
      <c r="T162" s="655"/>
      <c r="U162" s="659">
        <v>899</v>
      </c>
      <c r="V162" s="659">
        <v>20</v>
      </c>
      <c r="W162" s="655"/>
      <c r="X162" s="659">
        <v>1</v>
      </c>
      <c r="Y162" s="655"/>
      <c r="Z162" s="655">
        <v>1</v>
      </c>
      <c r="AA162" s="658"/>
      <c r="AB162" s="656"/>
      <c r="AC162" s="865">
        <v>0.8</v>
      </c>
      <c r="AD162" s="657" t="s">
        <v>41</v>
      </c>
      <c r="AE162" s="691"/>
      <c r="AF162" s="691"/>
      <c r="AG162" s="691"/>
      <c r="AH162" s="658">
        <v>2020</v>
      </c>
    </row>
    <row r="163" spans="1:34" s="667" customFormat="1">
      <c r="A163" s="691">
        <v>142</v>
      </c>
      <c r="B163" s="647" t="s">
        <v>1401</v>
      </c>
      <c r="C163" s="877" t="s">
        <v>983</v>
      </c>
      <c r="D163" s="773" t="s">
        <v>1597</v>
      </c>
      <c r="E163" s="872" t="s">
        <v>1752</v>
      </c>
      <c r="F163" s="692" t="s">
        <v>1426</v>
      </c>
      <c r="G163" s="905" t="s">
        <v>1415</v>
      </c>
      <c r="H163" s="925" t="s">
        <v>1786</v>
      </c>
      <c r="I163" s="878">
        <v>43819</v>
      </c>
      <c r="J163" s="720">
        <v>16800000</v>
      </c>
      <c r="K163" s="720">
        <v>13440000</v>
      </c>
      <c r="L163" s="655">
        <v>20</v>
      </c>
      <c r="M163" s="934">
        <v>0</v>
      </c>
      <c r="N163" s="720">
        <v>3360000</v>
      </c>
      <c r="O163" s="655">
        <v>20</v>
      </c>
      <c r="P163" s="887">
        <v>0</v>
      </c>
      <c r="Q163" s="655">
        <v>0</v>
      </c>
      <c r="R163" s="655">
        <v>20</v>
      </c>
      <c r="S163" s="655"/>
      <c r="T163" s="655"/>
      <c r="U163" s="659">
        <v>899</v>
      </c>
      <c r="V163" s="659">
        <v>20</v>
      </c>
      <c r="W163" s="655"/>
      <c r="X163" s="659">
        <v>1</v>
      </c>
      <c r="Y163" s="659">
        <v>1</v>
      </c>
      <c r="Z163" s="655"/>
      <c r="AA163" s="658"/>
      <c r="AB163" s="656"/>
      <c r="AC163" s="908">
        <v>0</v>
      </c>
      <c r="AD163" s="657" t="s">
        <v>532</v>
      </c>
      <c r="AE163" s="691"/>
      <c r="AF163" s="691"/>
      <c r="AG163" s="691"/>
      <c r="AH163" s="658">
        <v>2020</v>
      </c>
    </row>
    <row r="164" spans="1:34" s="667" customFormat="1">
      <c r="A164" s="691">
        <v>143</v>
      </c>
      <c r="B164" s="647" t="s">
        <v>1401</v>
      </c>
      <c r="C164" s="877" t="s">
        <v>213</v>
      </c>
      <c r="D164" s="773" t="s">
        <v>1598</v>
      </c>
      <c r="E164" s="872" t="s">
        <v>1752</v>
      </c>
      <c r="F164" s="692" t="s">
        <v>1426</v>
      </c>
      <c r="G164" s="905" t="s">
        <v>1415</v>
      </c>
      <c r="H164" s="925" t="s">
        <v>1786</v>
      </c>
      <c r="I164" s="878">
        <v>43819</v>
      </c>
      <c r="J164" s="720">
        <v>16800000</v>
      </c>
      <c r="K164" s="720">
        <v>13440000</v>
      </c>
      <c r="L164" s="655">
        <v>20</v>
      </c>
      <c r="M164" s="934">
        <v>0</v>
      </c>
      <c r="N164" s="720">
        <v>3360000</v>
      </c>
      <c r="O164" s="655">
        <v>20</v>
      </c>
      <c r="P164" s="887">
        <v>0</v>
      </c>
      <c r="Q164" s="655">
        <v>0</v>
      </c>
      <c r="R164" s="655">
        <v>20</v>
      </c>
      <c r="S164" s="655"/>
      <c r="T164" s="655"/>
      <c r="U164" s="659">
        <v>899</v>
      </c>
      <c r="V164" s="659">
        <v>20</v>
      </c>
      <c r="W164" s="655"/>
      <c r="X164" s="659">
        <v>1</v>
      </c>
      <c r="Y164" s="659">
        <v>1</v>
      </c>
      <c r="Z164" s="655"/>
      <c r="AA164" s="658"/>
      <c r="AB164" s="656"/>
      <c r="AC164" s="908">
        <v>0</v>
      </c>
      <c r="AD164" s="657" t="s">
        <v>532</v>
      </c>
      <c r="AE164" s="691"/>
      <c r="AF164" s="691"/>
      <c r="AG164" s="691"/>
      <c r="AH164" s="658">
        <v>2020</v>
      </c>
    </row>
    <row r="165" spans="1:34" s="667" customFormat="1">
      <c r="A165" s="691">
        <v>144</v>
      </c>
      <c r="B165" s="647" t="s">
        <v>1401</v>
      </c>
      <c r="C165" s="877" t="s">
        <v>213</v>
      </c>
      <c r="D165" s="773" t="s">
        <v>1599</v>
      </c>
      <c r="E165" s="872" t="s">
        <v>1752</v>
      </c>
      <c r="F165" s="692" t="s">
        <v>1426</v>
      </c>
      <c r="G165" s="905" t="s">
        <v>1415</v>
      </c>
      <c r="H165" s="925" t="s">
        <v>1786</v>
      </c>
      <c r="I165" s="878">
        <v>43819</v>
      </c>
      <c r="J165" s="720">
        <v>16800000</v>
      </c>
      <c r="K165" s="720">
        <v>13440000</v>
      </c>
      <c r="L165" s="655">
        <v>20</v>
      </c>
      <c r="M165" s="931">
        <v>44000</v>
      </c>
      <c r="N165" s="720">
        <v>3360000</v>
      </c>
      <c r="O165" s="655">
        <v>20</v>
      </c>
      <c r="P165" s="887">
        <v>0</v>
      </c>
      <c r="Q165" s="655">
        <v>0</v>
      </c>
      <c r="R165" s="655">
        <v>20</v>
      </c>
      <c r="S165" s="655"/>
      <c r="T165" s="655"/>
      <c r="U165" s="659">
        <v>899</v>
      </c>
      <c r="V165" s="659">
        <v>20</v>
      </c>
      <c r="W165" s="655"/>
      <c r="X165" s="659">
        <v>1</v>
      </c>
      <c r="Y165" s="659">
        <v>1</v>
      </c>
      <c r="Z165" s="655"/>
      <c r="AA165" s="658"/>
      <c r="AB165" s="656"/>
      <c r="AC165" s="908">
        <v>0</v>
      </c>
      <c r="AD165" s="657" t="s">
        <v>532</v>
      </c>
      <c r="AE165" s="691"/>
      <c r="AF165" s="691"/>
      <c r="AG165" s="691"/>
      <c r="AH165" s="658">
        <v>2020</v>
      </c>
    </row>
    <row r="166" spans="1:34" s="667" customFormat="1">
      <c r="A166" s="691">
        <v>145</v>
      </c>
      <c r="B166" s="647" t="s">
        <v>1401</v>
      </c>
      <c r="C166" s="877" t="s">
        <v>1413</v>
      </c>
      <c r="D166" s="773" t="s">
        <v>1600</v>
      </c>
      <c r="E166" s="872" t="s">
        <v>1751</v>
      </c>
      <c r="F166" s="692" t="s">
        <v>1426</v>
      </c>
      <c r="G166" s="905" t="s">
        <v>1415</v>
      </c>
      <c r="H166" s="925" t="s">
        <v>1786</v>
      </c>
      <c r="I166" s="878">
        <v>43819</v>
      </c>
      <c r="J166" s="720">
        <v>16800000</v>
      </c>
      <c r="K166" s="720">
        <v>13440000</v>
      </c>
      <c r="L166" s="655">
        <v>20</v>
      </c>
      <c r="M166" s="931">
        <v>44012</v>
      </c>
      <c r="N166" s="720">
        <v>3360000</v>
      </c>
      <c r="O166" s="655">
        <v>20</v>
      </c>
      <c r="P166" s="887">
        <v>0</v>
      </c>
      <c r="Q166" s="655">
        <v>0</v>
      </c>
      <c r="R166" s="655">
        <v>20</v>
      </c>
      <c r="S166" s="655"/>
      <c r="T166" s="655"/>
      <c r="U166" s="659">
        <v>899</v>
      </c>
      <c r="V166" s="659">
        <v>20</v>
      </c>
      <c r="W166" s="655"/>
      <c r="X166" s="659">
        <v>1</v>
      </c>
      <c r="Y166" s="655"/>
      <c r="Z166" s="655">
        <v>1</v>
      </c>
      <c r="AA166" s="658"/>
      <c r="AB166" s="656"/>
      <c r="AC166" s="865">
        <v>0.8</v>
      </c>
      <c r="AD166" s="657" t="s">
        <v>41</v>
      </c>
      <c r="AE166" s="691"/>
      <c r="AF166" s="691"/>
      <c r="AG166" s="691"/>
      <c r="AH166" s="658">
        <v>2020</v>
      </c>
    </row>
    <row r="167" spans="1:34" s="667" customFormat="1">
      <c r="A167" s="691">
        <v>146</v>
      </c>
      <c r="B167" s="647" t="s">
        <v>1401</v>
      </c>
      <c r="C167" s="877" t="s">
        <v>203</v>
      </c>
      <c r="D167" s="773" t="s">
        <v>1601</v>
      </c>
      <c r="E167" s="872" t="s">
        <v>1410</v>
      </c>
      <c r="F167" s="692" t="s">
        <v>1426</v>
      </c>
      <c r="G167" s="905" t="s">
        <v>1415</v>
      </c>
      <c r="H167" s="925" t="s">
        <v>1787</v>
      </c>
      <c r="I167" s="878">
        <v>43846</v>
      </c>
      <c r="J167" s="720">
        <v>16800000</v>
      </c>
      <c r="K167" s="720">
        <v>13440000</v>
      </c>
      <c r="L167" s="655">
        <v>20</v>
      </c>
      <c r="M167" s="931">
        <v>43992</v>
      </c>
      <c r="N167" s="720">
        <v>3360000</v>
      </c>
      <c r="O167" s="655">
        <v>20</v>
      </c>
      <c r="P167" s="887">
        <v>0</v>
      </c>
      <c r="Q167" s="655">
        <v>0</v>
      </c>
      <c r="R167" s="655">
        <v>20</v>
      </c>
      <c r="S167" s="655"/>
      <c r="T167" s="655"/>
      <c r="U167" s="659">
        <v>899</v>
      </c>
      <c r="V167" s="659">
        <v>20</v>
      </c>
      <c r="W167" s="655"/>
      <c r="X167" s="659">
        <v>1</v>
      </c>
      <c r="Y167" s="655"/>
      <c r="Z167" s="655">
        <v>1</v>
      </c>
      <c r="AA167" s="658"/>
      <c r="AB167" s="656"/>
      <c r="AC167" s="865">
        <v>0.8</v>
      </c>
      <c r="AD167" s="657" t="s">
        <v>41</v>
      </c>
      <c r="AE167" s="691"/>
      <c r="AF167" s="691"/>
      <c r="AG167" s="691"/>
      <c r="AH167" s="658">
        <v>2020</v>
      </c>
    </row>
    <row r="168" spans="1:34" s="667" customFormat="1">
      <c r="A168" s="691">
        <v>147</v>
      </c>
      <c r="B168" s="742" t="s">
        <v>1401</v>
      </c>
      <c r="C168" s="877" t="s">
        <v>203</v>
      </c>
      <c r="D168" s="773" t="s">
        <v>1602</v>
      </c>
      <c r="E168" s="872" t="s">
        <v>1406</v>
      </c>
      <c r="F168" s="936" t="s">
        <v>1426</v>
      </c>
      <c r="G168" s="905" t="s">
        <v>1415</v>
      </c>
      <c r="H168" s="925" t="s">
        <v>1787</v>
      </c>
      <c r="I168" s="937">
        <v>43846</v>
      </c>
      <c r="J168" s="938">
        <v>16800000</v>
      </c>
      <c r="K168" s="720">
        <v>13440000</v>
      </c>
      <c r="L168" s="655">
        <v>20</v>
      </c>
      <c r="M168" s="931">
        <v>43894</v>
      </c>
      <c r="N168" s="720">
        <v>3360000</v>
      </c>
      <c r="O168" s="655">
        <v>20</v>
      </c>
      <c r="P168" s="887">
        <v>0</v>
      </c>
      <c r="Q168" s="655">
        <v>0</v>
      </c>
      <c r="R168" s="655">
        <v>20</v>
      </c>
      <c r="S168" s="655"/>
      <c r="T168" s="655"/>
      <c r="U168" s="659">
        <v>899</v>
      </c>
      <c r="V168" s="659">
        <v>20</v>
      </c>
      <c r="W168" s="655"/>
      <c r="X168" s="901">
        <v>1</v>
      </c>
      <c r="Y168" s="655"/>
      <c r="Z168" s="870"/>
      <c r="AA168" s="818">
        <v>1</v>
      </c>
      <c r="AB168" s="656">
        <v>43997</v>
      </c>
      <c r="AC168" s="865">
        <v>1</v>
      </c>
      <c r="AD168" s="657" t="s">
        <v>668</v>
      </c>
      <c r="AE168" s="818"/>
      <c r="AF168" s="818">
        <v>1</v>
      </c>
      <c r="AG168" s="658">
        <v>2020</v>
      </c>
      <c r="AH168" s="658">
        <v>2020</v>
      </c>
    </row>
    <row r="169" spans="1:34" s="667" customFormat="1">
      <c r="A169" s="691">
        <v>148</v>
      </c>
      <c r="B169" s="647" t="s">
        <v>1401</v>
      </c>
      <c r="C169" s="877" t="s">
        <v>203</v>
      </c>
      <c r="D169" s="773" t="s">
        <v>1603</v>
      </c>
      <c r="E169" s="872" t="s">
        <v>1406</v>
      </c>
      <c r="F169" s="692" t="s">
        <v>1426</v>
      </c>
      <c r="G169" s="905" t="s">
        <v>1415</v>
      </c>
      <c r="H169" s="925" t="s">
        <v>1787</v>
      </c>
      <c r="I169" s="878">
        <v>43846</v>
      </c>
      <c r="J169" s="720">
        <v>16800000</v>
      </c>
      <c r="K169" s="720">
        <v>13440000</v>
      </c>
      <c r="L169" s="655">
        <v>20</v>
      </c>
      <c r="M169" s="931">
        <v>43894</v>
      </c>
      <c r="N169" s="720">
        <v>3360000</v>
      </c>
      <c r="O169" s="655">
        <v>20</v>
      </c>
      <c r="P169" s="887">
        <v>0</v>
      </c>
      <c r="Q169" s="655">
        <v>0</v>
      </c>
      <c r="R169" s="655">
        <v>20</v>
      </c>
      <c r="S169" s="655"/>
      <c r="T169" s="655"/>
      <c r="U169" s="659">
        <v>899</v>
      </c>
      <c r="V169" s="659">
        <v>20</v>
      </c>
      <c r="W169" s="655"/>
      <c r="X169" s="659">
        <v>1</v>
      </c>
      <c r="Y169" s="655"/>
      <c r="Z169" s="870"/>
      <c r="AA169" s="818">
        <v>1</v>
      </c>
      <c r="AB169" s="656">
        <v>43997</v>
      </c>
      <c r="AC169" s="865">
        <v>1</v>
      </c>
      <c r="AD169" s="657" t="s">
        <v>668</v>
      </c>
      <c r="AE169" s="818"/>
      <c r="AF169" s="818">
        <v>1</v>
      </c>
      <c r="AG169" s="658">
        <v>2020</v>
      </c>
      <c r="AH169" s="658">
        <v>2020</v>
      </c>
    </row>
    <row r="170" spans="1:34" s="667" customFormat="1">
      <c r="A170" s="691">
        <v>149</v>
      </c>
      <c r="B170" s="647" t="s">
        <v>1401</v>
      </c>
      <c r="C170" s="877" t="s">
        <v>205</v>
      </c>
      <c r="D170" s="773" t="s">
        <v>1604</v>
      </c>
      <c r="E170" s="872" t="s">
        <v>1747</v>
      </c>
      <c r="F170" s="692" t="s">
        <v>1426</v>
      </c>
      <c r="G170" s="905" t="s">
        <v>1415</v>
      </c>
      <c r="H170" s="925" t="s">
        <v>1787</v>
      </c>
      <c r="I170" s="937">
        <v>43846</v>
      </c>
      <c r="J170" s="720">
        <v>16800000</v>
      </c>
      <c r="K170" s="720">
        <v>13440000</v>
      </c>
      <c r="L170" s="655">
        <v>20</v>
      </c>
      <c r="M170" s="931">
        <v>43973</v>
      </c>
      <c r="N170" s="720">
        <v>3360000</v>
      </c>
      <c r="O170" s="655">
        <v>20</v>
      </c>
      <c r="P170" s="887">
        <v>0</v>
      </c>
      <c r="Q170" s="655">
        <v>0</v>
      </c>
      <c r="R170" s="655">
        <v>20</v>
      </c>
      <c r="S170" s="655"/>
      <c r="T170" s="655"/>
      <c r="U170" s="659">
        <v>899</v>
      </c>
      <c r="V170" s="659">
        <v>20</v>
      </c>
      <c r="W170" s="655"/>
      <c r="X170" s="659">
        <v>1</v>
      </c>
      <c r="Y170" s="655"/>
      <c r="Z170" s="870">
        <v>1</v>
      </c>
      <c r="AA170" s="818"/>
      <c r="AB170" s="656"/>
      <c r="AC170" s="865">
        <v>0.8</v>
      </c>
      <c r="AD170" s="657" t="s">
        <v>41</v>
      </c>
      <c r="AE170" s="818"/>
      <c r="AF170" s="818"/>
      <c r="AG170" s="818"/>
      <c r="AH170" s="658">
        <v>2020</v>
      </c>
    </row>
    <row r="171" spans="1:34" s="667" customFormat="1">
      <c r="A171" s="691">
        <v>150</v>
      </c>
      <c r="B171" s="647" t="s">
        <v>1401</v>
      </c>
      <c r="C171" s="877" t="s">
        <v>213</v>
      </c>
      <c r="D171" s="773" t="s">
        <v>1605</v>
      </c>
      <c r="E171" s="872" t="s">
        <v>43</v>
      </c>
      <c r="F171" s="692" t="s">
        <v>1426</v>
      </c>
      <c r="G171" s="905" t="s">
        <v>1415</v>
      </c>
      <c r="H171" s="925" t="s">
        <v>1787</v>
      </c>
      <c r="I171" s="878">
        <v>43846</v>
      </c>
      <c r="J171" s="720">
        <v>16800000</v>
      </c>
      <c r="K171" s="720">
        <v>13440000</v>
      </c>
      <c r="L171" s="655">
        <v>20</v>
      </c>
      <c r="M171" s="931">
        <v>43978</v>
      </c>
      <c r="N171" s="720">
        <v>3360000</v>
      </c>
      <c r="O171" s="655">
        <v>20</v>
      </c>
      <c r="P171" s="887">
        <v>0</v>
      </c>
      <c r="Q171" s="655">
        <v>0</v>
      </c>
      <c r="R171" s="655">
        <v>20</v>
      </c>
      <c r="S171" s="655"/>
      <c r="T171" s="655"/>
      <c r="U171" s="659">
        <v>899</v>
      </c>
      <c r="V171" s="659">
        <v>20</v>
      </c>
      <c r="W171" s="655"/>
      <c r="X171" s="659">
        <v>1</v>
      </c>
      <c r="Y171" s="655"/>
      <c r="Z171" s="870"/>
      <c r="AA171" s="818">
        <v>1</v>
      </c>
      <c r="AB171" s="656">
        <v>43987</v>
      </c>
      <c r="AC171" s="865">
        <v>1</v>
      </c>
      <c r="AD171" s="657" t="s">
        <v>668</v>
      </c>
      <c r="AE171" s="818"/>
      <c r="AF171" s="818">
        <v>1</v>
      </c>
      <c r="AG171" s="658">
        <v>2020</v>
      </c>
      <c r="AH171" s="658">
        <v>2020</v>
      </c>
    </row>
    <row r="172" spans="1:34" s="667" customFormat="1" ht="25.5">
      <c r="A172" s="691">
        <v>151</v>
      </c>
      <c r="B172" s="647" t="s">
        <v>1401</v>
      </c>
      <c r="C172" s="877" t="s">
        <v>1411</v>
      </c>
      <c r="D172" s="773" t="s">
        <v>1801</v>
      </c>
      <c r="E172" s="872" t="s">
        <v>43</v>
      </c>
      <c r="F172" s="692" t="s">
        <v>1426</v>
      </c>
      <c r="G172" s="905" t="s">
        <v>1415</v>
      </c>
      <c r="H172" s="925" t="s">
        <v>1787</v>
      </c>
      <c r="I172" s="878">
        <v>43846</v>
      </c>
      <c r="J172" s="720">
        <v>16800000</v>
      </c>
      <c r="K172" s="720">
        <v>13440000</v>
      </c>
      <c r="L172" s="655">
        <v>20</v>
      </c>
      <c r="M172" s="934">
        <v>0</v>
      </c>
      <c r="N172" s="720">
        <v>3360000</v>
      </c>
      <c r="O172" s="655">
        <v>20</v>
      </c>
      <c r="P172" s="887">
        <v>0</v>
      </c>
      <c r="Q172" s="655">
        <v>0</v>
      </c>
      <c r="R172" s="655">
        <v>20</v>
      </c>
      <c r="S172" s="655"/>
      <c r="T172" s="655"/>
      <c r="U172" s="659">
        <v>899</v>
      </c>
      <c r="V172" s="659">
        <v>20</v>
      </c>
      <c r="W172" s="655"/>
      <c r="X172" s="659">
        <v>1</v>
      </c>
      <c r="Y172" s="655"/>
      <c r="Z172" s="870">
        <v>1</v>
      </c>
      <c r="AA172" s="818"/>
      <c r="AB172" s="656"/>
      <c r="AC172" s="865">
        <v>0.8</v>
      </c>
      <c r="AD172" s="657" t="s">
        <v>41</v>
      </c>
      <c r="AE172" s="818"/>
      <c r="AF172" s="818"/>
      <c r="AG172" s="818"/>
      <c r="AH172" s="658">
        <v>2020</v>
      </c>
    </row>
    <row r="173" spans="1:34" s="667" customFormat="1">
      <c r="A173" s="691">
        <v>152</v>
      </c>
      <c r="B173" s="647" t="s">
        <v>1401</v>
      </c>
      <c r="C173" s="877" t="s">
        <v>205</v>
      </c>
      <c r="D173" s="773" t="s">
        <v>1606</v>
      </c>
      <c r="E173" s="872" t="s">
        <v>1753</v>
      </c>
      <c r="F173" s="692" t="s">
        <v>1426</v>
      </c>
      <c r="G173" s="905" t="s">
        <v>1415</v>
      </c>
      <c r="H173" s="925" t="s">
        <v>1787</v>
      </c>
      <c r="I173" s="937">
        <v>43846</v>
      </c>
      <c r="J173" s="938">
        <v>16800000</v>
      </c>
      <c r="K173" s="720">
        <v>13440000</v>
      </c>
      <c r="L173" s="655">
        <v>20</v>
      </c>
      <c r="M173" s="931">
        <v>43970</v>
      </c>
      <c r="N173" s="720">
        <v>3360000</v>
      </c>
      <c r="O173" s="655">
        <v>20</v>
      </c>
      <c r="P173" s="887">
        <v>0</v>
      </c>
      <c r="Q173" s="655">
        <v>0</v>
      </c>
      <c r="R173" s="655">
        <v>20</v>
      </c>
      <c r="S173" s="655"/>
      <c r="T173" s="655"/>
      <c r="U173" s="659">
        <v>899</v>
      </c>
      <c r="V173" s="659">
        <v>20</v>
      </c>
      <c r="W173" s="655"/>
      <c r="X173" s="659">
        <v>1</v>
      </c>
      <c r="Y173" s="655"/>
      <c r="Z173" s="870"/>
      <c r="AA173" s="818">
        <v>1</v>
      </c>
      <c r="AB173" s="656">
        <v>43997</v>
      </c>
      <c r="AC173" s="865">
        <v>1</v>
      </c>
      <c r="AD173" s="657" t="s">
        <v>668</v>
      </c>
      <c r="AE173" s="818"/>
      <c r="AF173" s="818">
        <v>1</v>
      </c>
      <c r="AG173" s="658">
        <v>2020</v>
      </c>
      <c r="AH173" s="658">
        <v>2020</v>
      </c>
    </row>
    <row r="174" spans="1:34" s="667" customFormat="1">
      <c r="A174" s="691">
        <v>153</v>
      </c>
      <c r="B174" s="742" t="s">
        <v>1401</v>
      </c>
      <c r="C174" s="877" t="s">
        <v>205</v>
      </c>
      <c r="D174" s="773" t="s">
        <v>1607</v>
      </c>
      <c r="E174" s="872" t="s">
        <v>1753</v>
      </c>
      <c r="F174" s="692" t="s">
        <v>1426</v>
      </c>
      <c r="G174" s="905" t="s">
        <v>1415</v>
      </c>
      <c r="H174" s="925" t="s">
        <v>1787</v>
      </c>
      <c r="I174" s="878">
        <v>43846</v>
      </c>
      <c r="J174" s="720">
        <v>16800000</v>
      </c>
      <c r="K174" s="720">
        <v>13440000</v>
      </c>
      <c r="L174" s="655">
        <v>20</v>
      </c>
      <c r="M174" s="931">
        <v>43970</v>
      </c>
      <c r="N174" s="720">
        <v>3360000</v>
      </c>
      <c r="O174" s="655">
        <v>20</v>
      </c>
      <c r="P174" s="887">
        <v>0</v>
      </c>
      <c r="Q174" s="655">
        <v>0</v>
      </c>
      <c r="R174" s="655">
        <v>20</v>
      </c>
      <c r="S174" s="655"/>
      <c r="T174" s="655"/>
      <c r="U174" s="659">
        <v>899</v>
      </c>
      <c r="V174" s="659">
        <v>20</v>
      </c>
      <c r="W174" s="655"/>
      <c r="X174" s="901">
        <v>1</v>
      </c>
      <c r="Y174" s="655"/>
      <c r="Z174" s="870"/>
      <c r="AA174" s="818">
        <v>1</v>
      </c>
      <c r="AB174" s="656">
        <v>43997</v>
      </c>
      <c r="AC174" s="865">
        <v>1</v>
      </c>
      <c r="AD174" s="657" t="s">
        <v>668</v>
      </c>
      <c r="AE174" s="818"/>
      <c r="AF174" s="818">
        <v>1</v>
      </c>
      <c r="AG174" s="658">
        <v>2020</v>
      </c>
      <c r="AH174" s="658">
        <v>2020</v>
      </c>
    </row>
    <row r="175" spans="1:34" s="667" customFormat="1">
      <c r="A175" s="691">
        <v>154</v>
      </c>
      <c r="B175" s="647" t="s">
        <v>1401</v>
      </c>
      <c r="C175" s="877" t="s">
        <v>205</v>
      </c>
      <c r="D175" s="773" t="s">
        <v>1608</v>
      </c>
      <c r="E175" s="872" t="s">
        <v>1750</v>
      </c>
      <c r="F175" s="692" t="s">
        <v>1426</v>
      </c>
      <c r="G175" s="905" t="s">
        <v>1415</v>
      </c>
      <c r="H175" s="925" t="s">
        <v>1788</v>
      </c>
      <c r="I175" s="937">
        <v>43879</v>
      </c>
      <c r="J175" s="720">
        <v>17800000</v>
      </c>
      <c r="K175" s="720">
        <v>14240000</v>
      </c>
      <c r="L175" s="655">
        <v>20</v>
      </c>
      <c r="M175" s="931">
        <v>43976</v>
      </c>
      <c r="N175" s="720">
        <v>3560000</v>
      </c>
      <c r="O175" s="655">
        <v>20</v>
      </c>
      <c r="P175" s="887">
        <v>0</v>
      </c>
      <c r="Q175" s="655">
        <v>0</v>
      </c>
      <c r="R175" s="655">
        <v>20</v>
      </c>
      <c r="S175" s="655"/>
      <c r="T175" s="655"/>
      <c r="U175" s="659">
        <v>899</v>
      </c>
      <c r="V175" s="659">
        <v>20</v>
      </c>
      <c r="W175" s="655"/>
      <c r="X175" s="659">
        <v>1</v>
      </c>
      <c r="Y175" s="655"/>
      <c r="Z175" s="870">
        <v>1</v>
      </c>
      <c r="AA175" s="658"/>
      <c r="AB175" s="656"/>
      <c r="AC175" s="865">
        <v>0.8</v>
      </c>
      <c r="AD175" s="657" t="s">
        <v>41</v>
      </c>
      <c r="AE175" s="691"/>
      <c r="AF175" s="691"/>
      <c r="AG175" s="691"/>
      <c r="AH175" s="658">
        <v>2020</v>
      </c>
    </row>
    <row r="176" spans="1:34" s="667" customFormat="1">
      <c r="A176" s="691">
        <v>155</v>
      </c>
      <c r="B176" s="647" t="s">
        <v>1401</v>
      </c>
      <c r="C176" s="877" t="s">
        <v>205</v>
      </c>
      <c r="D176" s="773" t="s">
        <v>1609</v>
      </c>
      <c r="E176" s="872" t="s">
        <v>1753</v>
      </c>
      <c r="F176" s="692" t="s">
        <v>1426</v>
      </c>
      <c r="G176" s="905" t="s">
        <v>1415</v>
      </c>
      <c r="H176" s="925" t="s">
        <v>1788</v>
      </c>
      <c r="I176" s="937">
        <v>43879</v>
      </c>
      <c r="J176" s="720">
        <v>17800000</v>
      </c>
      <c r="K176" s="720">
        <v>14240000</v>
      </c>
      <c r="L176" s="655">
        <v>20</v>
      </c>
      <c r="M176" s="934">
        <v>0</v>
      </c>
      <c r="N176" s="720">
        <v>3560000</v>
      </c>
      <c r="O176" s="655">
        <v>20</v>
      </c>
      <c r="P176" s="887">
        <v>0</v>
      </c>
      <c r="Q176" s="655">
        <v>0</v>
      </c>
      <c r="R176" s="655">
        <v>20</v>
      </c>
      <c r="S176" s="655"/>
      <c r="T176" s="655"/>
      <c r="U176" s="659">
        <v>899</v>
      </c>
      <c r="V176" s="659">
        <v>20</v>
      </c>
      <c r="W176" s="655"/>
      <c r="X176" s="659">
        <v>1</v>
      </c>
      <c r="Y176" s="659">
        <v>1</v>
      </c>
      <c r="Z176" s="870"/>
      <c r="AA176" s="658"/>
      <c r="AB176" s="656"/>
      <c r="AC176" s="908">
        <v>0</v>
      </c>
      <c r="AD176" s="657" t="s">
        <v>532</v>
      </c>
      <c r="AE176" s="691"/>
      <c r="AF176" s="691"/>
      <c r="AG176" s="691"/>
      <c r="AH176" s="658">
        <v>2020</v>
      </c>
    </row>
    <row r="177" spans="1:34" s="667" customFormat="1">
      <c r="A177" s="691">
        <v>156</v>
      </c>
      <c r="B177" s="647" t="s">
        <v>1401</v>
      </c>
      <c r="C177" s="877" t="s">
        <v>205</v>
      </c>
      <c r="D177" s="773" t="s">
        <v>1610</v>
      </c>
      <c r="E177" s="872" t="s">
        <v>1753</v>
      </c>
      <c r="F177" s="692" t="s">
        <v>1426</v>
      </c>
      <c r="G177" s="905" t="s">
        <v>1415</v>
      </c>
      <c r="H177" s="925" t="s">
        <v>1788</v>
      </c>
      <c r="I177" s="937">
        <v>43879</v>
      </c>
      <c r="J177" s="720">
        <v>17800000</v>
      </c>
      <c r="K177" s="720">
        <v>14240000</v>
      </c>
      <c r="L177" s="655">
        <v>20</v>
      </c>
      <c r="M177" s="934">
        <v>0</v>
      </c>
      <c r="N177" s="720">
        <v>3560000</v>
      </c>
      <c r="O177" s="655">
        <v>20</v>
      </c>
      <c r="P177" s="887">
        <v>0</v>
      </c>
      <c r="Q177" s="655">
        <v>0</v>
      </c>
      <c r="R177" s="655">
        <v>20</v>
      </c>
      <c r="S177" s="655"/>
      <c r="T177" s="655"/>
      <c r="U177" s="659">
        <v>899</v>
      </c>
      <c r="V177" s="659">
        <v>20</v>
      </c>
      <c r="W177" s="655"/>
      <c r="X177" s="659">
        <v>1</v>
      </c>
      <c r="Y177" s="659">
        <v>1</v>
      </c>
      <c r="Z177" s="870"/>
      <c r="AA177" s="658"/>
      <c r="AB177" s="656"/>
      <c r="AC177" s="908">
        <v>0</v>
      </c>
      <c r="AD177" s="657" t="s">
        <v>532</v>
      </c>
      <c r="AE177" s="691"/>
      <c r="AF177" s="691"/>
      <c r="AG177" s="691"/>
      <c r="AH177" s="658">
        <v>2020</v>
      </c>
    </row>
    <row r="178" spans="1:34" s="667" customFormat="1">
      <c r="A178" s="691">
        <v>157</v>
      </c>
      <c r="B178" s="647" t="s">
        <v>1401</v>
      </c>
      <c r="C178" s="877" t="s">
        <v>983</v>
      </c>
      <c r="D178" s="773" t="s">
        <v>1611</v>
      </c>
      <c r="E178" s="872" t="s">
        <v>1752</v>
      </c>
      <c r="F178" s="936" t="s">
        <v>1426</v>
      </c>
      <c r="G178" s="905" t="s">
        <v>1415</v>
      </c>
      <c r="H178" s="925" t="s">
        <v>1788</v>
      </c>
      <c r="I178" s="937">
        <v>43879</v>
      </c>
      <c r="J178" s="720">
        <v>17800000</v>
      </c>
      <c r="K178" s="720">
        <v>14240000</v>
      </c>
      <c r="L178" s="655">
        <v>20</v>
      </c>
      <c r="M178" s="934">
        <v>0</v>
      </c>
      <c r="N178" s="720">
        <v>3560000</v>
      </c>
      <c r="O178" s="655">
        <v>20</v>
      </c>
      <c r="P178" s="887">
        <v>0</v>
      </c>
      <c r="Q178" s="655">
        <v>0</v>
      </c>
      <c r="R178" s="655">
        <v>20</v>
      </c>
      <c r="S178" s="655"/>
      <c r="T178" s="655"/>
      <c r="U178" s="659">
        <v>899</v>
      </c>
      <c r="V178" s="659">
        <v>20</v>
      </c>
      <c r="W178" s="655"/>
      <c r="X178" s="659">
        <v>1</v>
      </c>
      <c r="Y178" s="659">
        <v>1</v>
      </c>
      <c r="Z178" s="870"/>
      <c r="AA178" s="658"/>
      <c r="AB178" s="656"/>
      <c r="AC178" s="908">
        <v>0</v>
      </c>
      <c r="AD178" s="657" t="s">
        <v>532</v>
      </c>
      <c r="AE178" s="691"/>
      <c r="AF178" s="691"/>
      <c r="AG178" s="691"/>
      <c r="AH178" s="658">
        <v>2020</v>
      </c>
    </row>
    <row r="179" spans="1:34" s="667" customFormat="1">
      <c r="A179" s="691">
        <v>158</v>
      </c>
      <c r="B179" s="742" t="s">
        <v>1401</v>
      </c>
      <c r="C179" s="877" t="s">
        <v>203</v>
      </c>
      <c r="D179" s="773" t="s">
        <v>1771</v>
      </c>
      <c r="E179" s="872" t="s">
        <v>1406</v>
      </c>
      <c r="F179" s="692" t="s">
        <v>1426</v>
      </c>
      <c r="G179" s="905" t="s">
        <v>1415</v>
      </c>
      <c r="H179" s="925" t="s">
        <v>1788</v>
      </c>
      <c r="I179" s="937">
        <v>43879</v>
      </c>
      <c r="J179" s="720">
        <v>17800000</v>
      </c>
      <c r="K179" s="720">
        <v>14240000</v>
      </c>
      <c r="L179" s="655">
        <v>20</v>
      </c>
      <c r="M179" s="934">
        <v>0</v>
      </c>
      <c r="N179" s="720">
        <v>3560000</v>
      </c>
      <c r="O179" s="655">
        <v>20</v>
      </c>
      <c r="P179" s="887">
        <v>0</v>
      </c>
      <c r="Q179" s="655">
        <v>0</v>
      </c>
      <c r="R179" s="655">
        <v>20</v>
      </c>
      <c r="S179" s="655"/>
      <c r="T179" s="655"/>
      <c r="U179" s="659">
        <v>899</v>
      </c>
      <c r="V179" s="659">
        <v>20</v>
      </c>
      <c r="W179" s="655"/>
      <c r="X179" s="901">
        <v>1</v>
      </c>
      <c r="Y179" s="655"/>
      <c r="Z179" s="870">
        <v>1</v>
      </c>
      <c r="AA179" s="658"/>
      <c r="AB179" s="656"/>
      <c r="AC179" s="865">
        <v>0.8</v>
      </c>
      <c r="AD179" s="657" t="s">
        <v>41</v>
      </c>
      <c r="AE179" s="691"/>
      <c r="AF179" s="691"/>
      <c r="AG179" s="691"/>
      <c r="AH179" s="658">
        <v>2020</v>
      </c>
    </row>
    <row r="180" spans="1:34" s="667" customFormat="1">
      <c r="A180" s="691">
        <v>159</v>
      </c>
      <c r="B180" s="647" t="s">
        <v>1401</v>
      </c>
      <c r="C180" s="877" t="s">
        <v>203</v>
      </c>
      <c r="D180" s="773" t="s">
        <v>1613</v>
      </c>
      <c r="E180" s="872" t="s">
        <v>1406</v>
      </c>
      <c r="F180" s="692" t="s">
        <v>1426</v>
      </c>
      <c r="G180" s="905" t="s">
        <v>1415</v>
      </c>
      <c r="H180" s="925" t="s">
        <v>1788</v>
      </c>
      <c r="I180" s="937">
        <v>43879</v>
      </c>
      <c r="J180" s="720">
        <v>17800000</v>
      </c>
      <c r="K180" s="720">
        <v>14240000</v>
      </c>
      <c r="L180" s="655">
        <v>20</v>
      </c>
      <c r="M180" s="931">
        <v>43990</v>
      </c>
      <c r="N180" s="720">
        <v>3560000</v>
      </c>
      <c r="O180" s="655">
        <v>20</v>
      </c>
      <c r="P180" s="887">
        <v>0</v>
      </c>
      <c r="Q180" s="655">
        <v>0</v>
      </c>
      <c r="R180" s="655">
        <v>20</v>
      </c>
      <c r="S180" s="655"/>
      <c r="T180" s="655"/>
      <c r="U180" s="659">
        <v>899</v>
      </c>
      <c r="V180" s="659">
        <v>20</v>
      </c>
      <c r="W180" s="655"/>
      <c r="X180" s="659">
        <v>1</v>
      </c>
      <c r="Y180" s="655"/>
      <c r="Z180" s="870">
        <v>1</v>
      </c>
      <c r="AA180" s="658"/>
      <c r="AB180" s="656"/>
      <c r="AC180" s="865">
        <v>0.8</v>
      </c>
      <c r="AD180" s="657" t="s">
        <v>41</v>
      </c>
      <c r="AE180" s="691"/>
      <c r="AF180" s="691"/>
      <c r="AG180" s="691"/>
      <c r="AH180" s="658">
        <v>2020</v>
      </c>
    </row>
    <row r="181" spans="1:34" s="667" customFormat="1">
      <c r="A181" s="691">
        <v>160</v>
      </c>
      <c r="B181" s="647" t="s">
        <v>1401</v>
      </c>
      <c r="C181" s="877" t="s">
        <v>203</v>
      </c>
      <c r="D181" s="773" t="s">
        <v>1614</v>
      </c>
      <c r="E181" s="872" t="s">
        <v>1406</v>
      </c>
      <c r="F181" s="692" t="s">
        <v>1426</v>
      </c>
      <c r="G181" s="905" t="s">
        <v>1415</v>
      </c>
      <c r="H181" s="925" t="s">
        <v>1788</v>
      </c>
      <c r="I181" s="937">
        <v>43879</v>
      </c>
      <c r="J181" s="720">
        <v>17800000</v>
      </c>
      <c r="K181" s="720">
        <v>14240000</v>
      </c>
      <c r="L181" s="655">
        <v>20</v>
      </c>
      <c r="M181" s="931">
        <v>43990</v>
      </c>
      <c r="N181" s="720">
        <v>3560000</v>
      </c>
      <c r="O181" s="655">
        <v>20</v>
      </c>
      <c r="P181" s="887">
        <v>0</v>
      </c>
      <c r="Q181" s="655">
        <v>0</v>
      </c>
      <c r="R181" s="655">
        <v>20</v>
      </c>
      <c r="S181" s="655"/>
      <c r="T181" s="655"/>
      <c r="U181" s="659">
        <v>899</v>
      </c>
      <c r="V181" s="659">
        <v>20</v>
      </c>
      <c r="W181" s="655"/>
      <c r="X181" s="659">
        <v>1</v>
      </c>
      <c r="Y181" s="655"/>
      <c r="Z181" s="870">
        <v>1</v>
      </c>
      <c r="AA181" s="658"/>
      <c r="AB181" s="656"/>
      <c r="AC181" s="865">
        <v>0.8</v>
      </c>
      <c r="AD181" s="657" t="s">
        <v>41</v>
      </c>
      <c r="AE181" s="691"/>
      <c r="AF181" s="691"/>
      <c r="AG181" s="691"/>
      <c r="AH181" s="658">
        <v>2020</v>
      </c>
    </row>
    <row r="182" spans="1:34" s="667" customFormat="1">
      <c r="A182" s="691">
        <v>161</v>
      </c>
      <c r="B182" s="647" t="s">
        <v>1401</v>
      </c>
      <c r="C182" s="877" t="s">
        <v>205</v>
      </c>
      <c r="D182" s="773" t="s">
        <v>1615</v>
      </c>
      <c r="E182" s="866" t="s">
        <v>1443</v>
      </c>
      <c r="F182" s="692" t="s">
        <v>1426</v>
      </c>
      <c r="G182" s="905" t="s">
        <v>1415</v>
      </c>
      <c r="H182" s="925" t="s">
        <v>1789</v>
      </c>
      <c r="I182" s="937">
        <v>43878</v>
      </c>
      <c r="J182" s="720">
        <v>17800000</v>
      </c>
      <c r="K182" s="720">
        <v>14240000</v>
      </c>
      <c r="L182" s="655">
        <v>20</v>
      </c>
      <c r="M182" s="880">
        <v>43976</v>
      </c>
      <c r="N182" s="720">
        <v>3560000</v>
      </c>
      <c r="O182" s="655">
        <v>20</v>
      </c>
      <c r="P182" s="887">
        <v>0</v>
      </c>
      <c r="Q182" s="655">
        <v>0</v>
      </c>
      <c r="R182" s="655">
        <v>20</v>
      </c>
      <c r="S182" s="655"/>
      <c r="T182" s="655"/>
      <c r="U182" s="659">
        <v>899</v>
      </c>
      <c r="V182" s="659">
        <v>20</v>
      </c>
      <c r="W182" s="655"/>
      <c r="X182" s="659">
        <v>1</v>
      </c>
      <c r="Y182" s="655"/>
      <c r="Z182" s="870">
        <v>1</v>
      </c>
      <c r="AA182" s="658"/>
      <c r="AB182" s="656"/>
      <c r="AC182" s="865">
        <v>0.8</v>
      </c>
      <c r="AD182" s="657" t="s">
        <v>41</v>
      </c>
      <c r="AE182" s="691"/>
      <c r="AF182" s="691"/>
      <c r="AG182" s="691"/>
      <c r="AH182" s="658">
        <v>2020</v>
      </c>
    </row>
    <row r="183" spans="1:34" s="667" customFormat="1">
      <c r="A183" s="691">
        <v>162</v>
      </c>
      <c r="B183" s="647" t="s">
        <v>1401</v>
      </c>
      <c r="C183" s="877" t="s">
        <v>205</v>
      </c>
      <c r="D183" s="773" t="s">
        <v>1616</v>
      </c>
      <c r="E183" s="866" t="s">
        <v>1443</v>
      </c>
      <c r="F183" s="692" t="s">
        <v>1426</v>
      </c>
      <c r="G183" s="905" t="s">
        <v>1415</v>
      </c>
      <c r="H183" s="925" t="s">
        <v>1789</v>
      </c>
      <c r="I183" s="937">
        <v>43878</v>
      </c>
      <c r="J183" s="720">
        <v>17800000</v>
      </c>
      <c r="K183" s="720">
        <v>14240000</v>
      </c>
      <c r="L183" s="655">
        <v>20</v>
      </c>
      <c r="M183" s="880">
        <v>43970</v>
      </c>
      <c r="N183" s="720">
        <v>3560000</v>
      </c>
      <c r="O183" s="655">
        <v>20</v>
      </c>
      <c r="P183" s="887">
        <v>0</v>
      </c>
      <c r="Q183" s="655">
        <v>0</v>
      </c>
      <c r="R183" s="655">
        <v>20</v>
      </c>
      <c r="S183" s="655"/>
      <c r="T183" s="655"/>
      <c r="U183" s="659">
        <v>899</v>
      </c>
      <c r="V183" s="659">
        <v>20</v>
      </c>
      <c r="W183" s="655"/>
      <c r="X183" s="659">
        <v>1</v>
      </c>
      <c r="Y183" s="655"/>
      <c r="Z183" s="870">
        <v>1</v>
      </c>
      <c r="AA183" s="658"/>
      <c r="AB183" s="656"/>
      <c r="AC183" s="865">
        <v>0.8</v>
      </c>
      <c r="AD183" s="657" t="s">
        <v>41</v>
      </c>
      <c r="AE183" s="691"/>
      <c r="AF183" s="691"/>
      <c r="AG183" s="691"/>
      <c r="AH183" s="658">
        <v>2020</v>
      </c>
    </row>
    <row r="184" spans="1:34" s="667" customFormat="1">
      <c r="A184" s="691">
        <v>163</v>
      </c>
      <c r="B184" s="742" t="s">
        <v>1401</v>
      </c>
      <c r="C184" s="877" t="s">
        <v>213</v>
      </c>
      <c r="D184" s="773" t="s">
        <v>1617</v>
      </c>
      <c r="E184" s="872" t="s">
        <v>1752</v>
      </c>
      <c r="F184" s="692" t="s">
        <v>1426</v>
      </c>
      <c r="G184" s="905" t="s">
        <v>1415</v>
      </c>
      <c r="H184" s="925" t="s">
        <v>1789</v>
      </c>
      <c r="I184" s="937">
        <v>43878</v>
      </c>
      <c r="J184" s="720">
        <v>17800000</v>
      </c>
      <c r="K184" s="720">
        <v>14240000</v>
      </c>
      <c r="L184" s="655">
        <v>20</v>
      </c>
      <c r="M184" s="934">
        <v>0</v>
      </c>
      <c r="N184" s="720">
        <v>3560000</v>
      </c>
      <c r="O184" s="655">
        <v>20</v>
      </c>
      <c r="P184" s="887">
        <v>0</v>
      </c>
      <c r="Q184" s="655">
        <v>0</v>
      </c>
      <c r="R184" s="655">
        <v>20</v>
      </c>
      <c r="S184" s="655"/>
      <c r="T184" s="655"/>
      <c r="U184" s="659">
        <v>899</v>
      </c>
      <c r="V184" s="659">
        <v>20</v>
      </c>
      <c r="W184" s="655"/>
      <c r="X184" s="901">
        <v>1</v>
      </c>
      <c r="Y184" s="659">
        <v>1</v>
      </c>
      <c r="Z184" s="870"/>
      <c r="AA184" s="658"/>
      <c r="AB184" s="656"/>
      <c r="AC184" s="908">
        <v>0</v>
      </c>
      <c r="AD184" s="657" t="s">
        <v>532</v>
      </c>
      <c r="AE184" s="691"/>
      <c r="AF184" s="691"/>
      <c r="AG184" s="691"/>
      <c r="AH184" s="658">
        <v>2020</v>
      </c>
    </row>
    <row r="185" spans="1:34" s="667" customFormat="1">
      <c r="A185" s="691">
        <v>164</v>
      </c>
      <c r="B185" s="647" t="s">
        <v>1401</v>
      </c>
      <c r="C185" s="877" t="s">
        <v>1413</v>
      </c>
      <c r="D185" s="773" t="s">
        <v>1802</v>
      </c>
      <c r="E185" s="872" t="s">
        <v>1409</v>
      </c>
      <c r="F185" s="692" t="s">
        <v>1426</v>
      </c>
      <c r="G185" s="905" t="s">
        <v>1415</v>
      </c>
      <c r="H185" s="925" t="s">
        <v>1789</v>
      </c>
      <c r="I185" s="937">
        <v>43878</v>
      </c>
      <c r="J185" s="720">
        <v>17800000</v>
      </c>
      <c r="K185" s="720">
        <v>14240000</v>
      </c>
      <c r="L185" s="655">
        <v>20</v>
      </c>
      <c r="M185" s="934">
        <v>0</v>
      </c>
      <c r="N185" s="720">
        <v>3560000</v>
      </c>
      <c r="O185" s="655">
        <v>20</v>
      </c>
      <c r="P185" s="887">
        <v>0</v>
      </c>
      <c r="Q185" s="655">
        <v>0</v>
      </c>
      <c r="R185" s="655">
        <v>20</v>
      </c>
      <c r="S185" s="655"/>
      <c r="T185" s="655"/>
      <c r="U185" s="659">
        <v>899</v>
      </c>
      <c r="V185" s="659">
        <v>20</v>
      </c>
      <c r="W185" s="655"/>
      <c r="X185" s="659">
        <v>1</v>
      </c>
      <c r="Y185" s="659">
        <v>1</v>
      </c>
      <c r="Z185" s="870"/>
      <c r="AA185" s="658"/>
      <c r="AB185" s="656"/>
      <c r="AC185" s="908">
        <v>0</v>
      </c>
      <c r="AD185" s="657" t="s">
        <v>532</v>
      </c>
      <c r="AE185" s="691"/>
      <c r="AF185" s="691"/>
      <c r="AG185" s="691"/>
      <c r="AH185" s="658">
        <v>2020</v>
      </c>
    </row>
    <row r="186" spans="1:34" s="667" customFormat="1">
      <c r="A186" s="691">
        <v>165</v>
      </c>
      <c r="B186" s="647" t="s">
        <v>1401</v>
      </c>
      <c r="C186" s="877" t="s">
        <v>203</v>
      </c>
      <c r="D186" s="773" t="s">
        <v>1803</v>
      </c>
      <c r="E186" s="866" t="s">
        <v>1408</v>
      </c>
      <c r="F186" s="692" t="s">
        <v>1426</v>
      </c>
      <c r="G186" s="905" t="s">
        <v>1415</v>
      </c>
      <c r="H186" s="925" t="s">
        <v>1789</v>
      </c>
      <c r="I186" s="937">
        <v>43878</v>
      </c>
      <c r="J186" s="720">
        <v>17800000</v>
      </c>
      <c r="K186" s="720">
        <v>14240000</v>
      </c>
      <c r="L186" s="655">
        <v>20</v>
      </c>
      <c r="M186" s="933">
        <v>0</v>
      </c>
      <c r="N186" s="720">
        <v>3560000</v>
      </c>
      <c r="O186" s="655">
        <v>20</v>
      </c>
      <c r="P186" s="887">
        <v>0</v>
      </c>
      <c r="Q186" s="655">
        <v>0</v>
      </c>
      <c r="R186" s="655">
        <v>20</v>
      </c>
      <c r="S186" s="655"/>
      <c r="T186" s="655"/>
      <c r="U186" s="659">
        <v>899</v>
      </c>
      <c r="V186" s="659">
        <v>20</v>
      </c>
      <c r="W186" s="655"/>
      <c r="X186" s="659">
        <v>1</v>
      </c>
      <c r="Y186" s="659">
        <v>1</v>
      </c>
      <c r="Z186" s="870"/>
      <c r="AA186" s="658"/>
      <c r="AB186" s="656"/>
      <c r="AC186" s="908">
        <v>0</v>
      </c>
      <c r="AD186" s="657" t="s">
        <v>532</v>
      </c>
      <c r="AE186" s="691"/>
      <c r="AF186" s="691"/>
      <c r="AG186" s="691"/>
      <c r="AH186" s="658">
        <v>2020</v>
      </c>
    </row>
    <row r="187" spans="1:34" s="667" customFormat="1" ht="15" customHeight="1">
      <c r="A187" s="691">
        <v>166</v>
      </c>
      <c r="B187" s="647" t="s">
        <v>1401</v>
      </c>
      <c r="C187" s="877" t="s">
        <v>1411</v>
      </c>
      <c r="D187" s="773" t="s">
        <v>1804</v>
      </c>
      <c r="E187" s="866" t="s">
        <v>1408</v>
      </c>
      <c r="F187" s="936" t="s">
        <v>1426</v>
      </c>
      <c r="G187" s="905" t="s">
        <v>1415</v>
      </c>
      <c r="H187" s="925" t="s">
        <v>1789</v>
      </c>
      <c r="I187" s="937">
        <v>43878</v>
      </c>
      <c r="J187" s="720">
        <v>17800000</v>
      </c>
      <c r="K187" s="720">
        <v>14240000</v>
      </c>
      <c r="L187" s="655">
        <v>20</v>
      </c>
      <c r="M187" s="933">
        <v>0</v>
      </c>
      <c r="N187" s="720">
        <v>3560000</v>
      </c>
      <c r="O187" s="655">
        <v>20</v>
      </c>
      <c r="P187" s="887">
        <v>0</v>
      </c>
      <c r="Q187" s="655">
        <v>0</v>
      </c>
      <c r="R187" s="655">
        <v>20</v>
      </c>
      <c r="S187" s="655"/>
      <c r="T187" s="655"/>
      <c r="U187" s="659">
        <v>899</v>
      </c>
      <c r="V187" s="659">
        <v>20</v>
      </c>
      <c r="W187" s="655"/>
      <c r="X187" s="659">
        <v>1</v>
      </c>
      <c r="Y187" s="659">
        <v>1</v>
      </c>
      <c r="Z187" s="870"/>
      <c r="AA187" s="658"/>
      <c r="AB187" s="656"/>
      <c r="AC187" s="908">
        <v>0</v>
      </c>
      <c r="AD187" s="657" t="s">
        <v>532</v>
      </c>
      <c r="AE187" s="691"/>
      <c r="AF187" s="691"/>
      <c r="AG187" s="691"/>
      <c r="AH187" s="658">
        <v>2020</v>
      </c>
    </row>
    <row r="188" spans="1:34" s="667" customFormat="1">
      <c r="A188" s="691">
        <v>167</v>
      </c>
      <c r="B188" s="647" t="s">
        <v>1401</v>
      </c>
      <c r="C188" s="877" t="s">
        <v>209</v>
      </c>
      <c r="D188" s="773" t="s">
        <v>1621</v>
      </c>
      <c r="E188" s="872" t="s">
        <v>1405</v>
      </c>
      <c r="F188" s="692" t="s">
        <v>1426</v>
      </c>
      <c r="G188" s="905" t="s">
        <v>1415</v>
      </c>
      <c r="H188" s="925" t="s">
        <v>1789</v>
      </c>
      <c r="I188" s="937">
        <v>43878</v>
      </c>
      <c r="J188" s="720">
        <v>17800000</v>
      </c>
      <c r="K188" s="720">
        <v>14240000</v>
      </c>
      <c r="L188" s="655">
        <v>20</v>
      </c>
      <c r="M188" s="931">
        <v>43999</v>
      </c>
      <c r="N188" s="720">
        <v>3560000</v>
      </c>
      <c r="O188" s="655">
        <v>20</v>
      </c>
      <c r="P188" s="887">
        <v>0</v>
      </c>
      <c r="Q188" s="655">
        <v>0</v>
      </c>
      <c r="R188" s="655">
        <v>20</v>
      </c>
      <c r="S188" s="655"/>
      <c r="T188" s="655"/>
      <c r="U188" s="659">
        <v>899</v>
      </c>
      <c r="V188" s="659">
        <v>20</v>
      </c>
      <c r="W188" s="655"/>
      <c r="X188" s="659">
        <v>1</v>
      </c>
      <c r="Y188" s="655"/>
      <c r="Z188" s="870">
        <v>1</v>
      </c>
      <c r="AA188" s="658"/>
      <c r="AB188" s="656"/>
      <c r="AC188" s="865">
        <v>0.8</v>
      </c>
      <c r="AD188" s="657" t="s">
        <v>41</v>
      </c>
      <c r="AE188" s="691"/>
      <c r="AF188" s="691"/>
      <c r="AG188" s="691"/>
      <c r="AH188" s="658">
        <v>2020</v>
      </c>
    </row>
    <row r="189" spans="1:34" s="667" customFormat="1">
      <c r="A189" s="691">
        <v>168</v>
      </c>
      <c r="B189" s="742" t="s">
        <v>1401</v>
      </c>
      <c r="C189" s="877" t="s">
        <v>1413</v>
      </c>
      <c r="D189" s="773" t="s">
        <v>1622</v>
      </c>
      <c r="E189" s="872" t="s">
        <v>1746</v>
      </c>
      <c r="F189" s="692" t="s">
        <v>1426</v>
      </c>
      <c r="G189" s="905" t="s">
        <v>1415</v>
      </c>
      <c r="H189" s="925" t="s">
        <v>1789</v>
      </c>
      <c r="I189" s="937">
        <v>43878</v>
      </c>
      <c r="J189" s="720">
        <v>17800000</v>
      </c>
      <c r="K189" s="720">
        <v>14240000</v>
      </c>
      <c r="L189" s="655">
        <v>20</v>
      </c>
      <c r="M189" s="931">
        <v>44001</v>
      </c>
      <c r="N189" s="720">
        <v>3560000</v>
      </c>
      <c r="O189" s="655">
        <v>20</v>
      </c>
      <c r="P189" s="887">
        <v>0</v>
      </c>
      <c r="Q189" s="655">
        <v>0</v>
      </c>
      <c r="R189" s="655">
        <v>20</v>
      </c>
      <c r="S189" s="655"/>
      <c r="T189" s="655"/>
      <c r="U189" s="659">
        <v>899</v>
      </c>
      <c r="V189" s="659">
        <v>20</v>
      </c>
      <c r="W189" s="655"/>
      <c r="X189" s="901">
        <v>1</v>
      </c>
      <c r="Y189" s="655"/>
      <c r="Z189" s="870">
        <v>1</v>
      </c>
      <c r="AA189" s="658"/>
      <c r="AB189" s="656"/>
      <c r="AC189" s="865">
        <v>0.8</v>
      </c>
      <c r="AD189" s="657" t="s">
        <v>41</v>
      </c>
      <c r="AE189" s="691"/>
      <c r="AF189" s="691"/>
      <c r="AG189" s="691"/>
      <c r="AH189" s="658">
        <v>2020</v>
      </c>
    </row>
    <row r="190" spans="1:34" s="667" customFormat="1">
      <c r="A190" s="691">
        <v>169</v>
      </c>
      <c r="B190" s="647" t="s">
        <v>1401</v>
      </c>
      <c r="C190" s="877" t="s">
        <v>213</v>
      </c>
      <c r="D190" s="773" t="s">
        <v>1623</v>
      </c>
      <c r="E190" s="872" t="s">
        <v>43</v>
      </c>
      <c r="F190" s="692" t="s">
        <v>1426</v>
      </c>
      <c r="G190" s="905" t="s">
        <v>1415</v>
      </c>
      <c r="H190" s="925" t="s">
        <v>1789</v>
      </c>
      <c r="I190" s="937">
        <v>43878</v>
      </c>
      <c r="J190" s="720">
        <v>17800000</v>
      </c>
      <c r="K190" s="720">
        <v>14240000</v>
      </c>
      <c r="L190" s="655">
        <v>20</v>
      </c>
      <c r="M190" s="931">
        <v>43978</v>
      </c>
      <c r="N190" s="720">
        <v>3560000</v>
      </c>
      <c r="O190" s="655">
        <v>20</v>
      </c>
      <c r="P190" s="887">
        <v>0</v>
      </c>
      <c r="Q190" s="655">
        <v>0</v>
      </c>
      <c r="R190" s="655">
        <v>20</v>
      </c>
      <c r="S190" s="655"/>
      <c r="T190" s="655"/>
      <c r="U190" s="659">
        <v>899</v>
      </c>
      <c r="V190" s="659">
        <v>20</v>
      </c>
      <c r="W190" s="655"/>
      <c r="X190" s="659">
        <v>1</v>
      </c>
      <c r="Y190" s="655"/>
      <c r="Z190" s="870"/>
      <c r="AA190" s="818">
        <v>1</v>
      </c>
      <c r="AB190" s="656">
        <v>44000</v>
      </c>
      <c r="AC190" s="865">
        <v>1</v>
      </c>
      <c r="AD190" s="657" t="s">
        <v>668</v>
      </c>
      <c r="AE190" s="818"/>
      <c r="AF190" s="818">
        <v>1</v>
      </c>
      <c r="AG190" s="658">
        <v>2020</v>
      </c>
      <c r="AH190" s="658">
        <v>2020</v>
      </c>
    </row>
    <row r="191" spans="1:34" s="667" customFormat="1">
      <c r="A191" s="691">
        <v>170</v>
      </c>
      <c r="B191" s="647" t="s">
        <v>1401</v>
      </c>
      <c r="C191" s="877" t="s">
        <v>205</v>
      </c>
      <c r="D191" s="773" t="s">
        <v>1624</v>
      </c>
      <c r="E191" s="872" t="s">
        <v>1747</v>
      </c>
      <c r="F191" s="692" t="s">
        <v>1426</v>
      </c>
      <c r="G191" s="905" t="s">
        <v>1415</v>
      </c>
      <c r="H191" s="925" t="s">
        <v>1789</v>
      </c>
      <c r="I191" s="937">
        <v>43878</v>
      </c>
      <c r="J191" s="720">
        <v>17800000</v>
      </c>
      <c r="K191" s="720">
        <v>14240000</v>
      </c>
      <c r="L191" s="655">
        <v>20</v>
      </c>
      <c r="M191" s="931">
        <v>43970</v>
      </c>
      <c r="N191" s="720">
        <v>3560000</v>
      </c>
      <c r="O191" s="655">
        <v>20</v>
      </c>
      <c r="P191" s="887">
        <v>0</v>
      </c>
      <c r="Q191" s="655">
        <v>0</v>
      </c>
      <c r="R191" s="655">
        <v>20</v>
      </c>
      <c r="S191" s="655"/>
      <c r="T191" s="655"/>
      <c r="U191" s="659">
        <v>899</v>
      </c>
      <c r="V191" s="659">
        <v>20</v>
      </c>
      <c r="W191" s="655"/>
      <c r="X191" s="659">
        <v>1</v>
      </c>
      <c r="Y191" s="655"/>
      <c r="Z191" s="870">
        <v>1</v>
      </c>
      <c r="AA191" s="658"/>
      <c r="AB191" s="656"/>
      <c r="AC191" s="865">
        <v>0.8</v>
      </c>
      <c r="AD191" s="657" t="s">
        <v>41</v>
      </c>
      <c r="AE191" s="691"/>
      <c r="AF191" s="691"/>
      <c r="AG191" s="691"/>
      <c r="AH191" s="658">
        <v>2020</v>
      </c>
    </row>
    <row r="192" spans="1:34" s="667" customFormat="1">
      <c r="A192" s="691">
        <v>171</v>
      </c>
      <c r="B192" s="647" t="s">
        <v>1401</v>
      </c>
      <c r="C192" s="877" t="s">
        <v>203</v>
      </c>
      <c r="D192" s="773" t="s">
        <v>1805</v>
      </c>
      <c r="E192" s="872" t="s">
        <v>1745</v>
      </c>
      <c r="F192" s="692" t="s">
        <v>1426</v>
      </c>
      <c r="G192" s="905" t="s">
        <v>1415</v>
      </c>
      <c r="H192" s="925" t="s">
        <v>1789</v>
      </c>
      <c r="I192" s="937">
        <v>43878</v>
      </c>
      <c r="J192" s="720">
        <v>17800000</v>
      </c>
      <c r="K192" s="720">
        <v>14240000</v>
      </c>
      <c r="L192" s="655">
        <v>20</v>
      </c>
      <c r="M192" s="934">
        <v>0</v>
      </c>
      <c r="N192" s="720">
        <v>3560000</v>
      </c>
      <c r="O192" s="655">
        <v>20</v>
      </c>
      <c r="P192" s="887">
        <v>0</v>
      </c>
      <c r="Q192" s="655">
        <v>0</v>
      </c>
      <c r="R192" s="655">
        <v>20</v>
      </c>
      <c r="S192" s="655"/>
      <c r="T192" s="655"/>
      <c r="U192" s="659">
        <v>899</v>
      </c>
      <c r="V192" s="659">
        <v>20</v>
      </c>
      <c r="W192" s="655"/>
      <c r="X192" s="659">
        <v>1</v>
      </c>
      <c r="Y192" s="659">
        <v>1</v>
      </c>
      <c r="Z192" s="870"/>
      <c r="AA192" s="658"/>
      <c r="AB192" s="656"/>
      <c r="AC192" s="908">
        <v>0</v>
      </c>
      <c r="AD192" s="657" t="s">
        <v>532</v>
      </c>
      <c r="AE192" s="691"/>
      <c r="AF192" s="691"/>
      <c r="AG192" s="691"/>
      <c r="AH192" s="658">
        <v>2020</v>
      </c>
    </row>
    <row r="193" spans="1:34" s="667" customFormat="1">
      <c r="A193" s="691">
        <v>172</v>
      </c>
      <c r="B193" s="647" t="s">
        <v>1401</v>
      </c>
      <c r="C193" s="877" t="s">
        <v>1763</v>
      </c>
      <c r="D193" s="773" t="s">
        <v>1626</v>
      </c>
      <c r="E193" s="866" t="s">
        <v>1443</v>
      </c>
      <c r="F193" s="692" t="s">
        <v>1426</v>
      </c>
      <c r="G193" s="905" t="s">
        <v>1415</v>
      </c>
      <c r="H193" s="925" t="s">
        <v>1789</v>
      </c>
      <c r="I193" s="937">
        <v>43878</v>
      </c>
      <c r="J193" s="720">
        <v>17800000</v>
      </c>
      <c r="K193" s="720">
        <v>14240000</v>
      </c>
      <c r="L193" s="655">
        <v>20</v>
      </c>
      <c r="M193" s="880">
        <v>43971</v>
      </c>
      <c r="N193" s="720">
        <v>3560000</v>
      </c>
      <c r="O193" s="655">
        <v>20</v>
      </c>
      <c r="P193" s="887">
        <v>0</v>
      </c>
      <c r="Q193" s="655">
        <v>0</v>
      </c>
      <c r="R193" s="655">
        <v>20</v>
      </c>
      <c r="S193" s="655"/>
      <c r="T193" s="655"/>
      <c r="U193" s="659">
        <v>899</v>
      </c>
      <c r="V193" s="659">
        <v>20</v>
      </c>
      <c r="W193" s="655"/>
      <c r="X193" s="659">
        <v>1</v>
      </c>
      <c r="Y193" s="655"/>
      <c r="Z193" s="870">
        <v>1</v>
      </c>
      <c r="AA193" s="658"/>
      <c r="AB193" s="656"/>
      <c r="AC193" s="865">
        <v>0.8</v>
      </c>
      <c r="AD193" s="657" t="s">
        <v>41</v>
      </c>
      <c r="AE193" s="691"/>
      <c r="AF193" s="691"/>
      <c r="AG193" s="691"/>
      <c r="AH193" s="658">
        <v>2020</v>
      </c>
    </row>
    <row r="194" spans="1:34" s="667" customFormat="1">
      <c r="A194" s="691">
        <v>173</v>
      </c>
      <c r="B194" s="742" t="s">
        <v>1401</v>
      </c>
      <c r="C194" s="877" t="s">
        <v>213</v>
      </c>
      <c r="D194" s="773" t="s">
        <v>1627</v>
      </c>
      <c r="E194" s="866" t="s">
        <v>1443</v>
      </c>
      <c r="F194" s="692" t="s">
        <v>1426</v>
      </c>
      <c r="G194" s="905" t="s">
        <v>1415</v>
      </c>
      <c r="H194" s="925" t="s">
        <v>1789</v>
      </c>
      <c r="I194" s="937">
        <v>43878</v>
      </c>
      <c r="J194" s="720">
        <v>17800000</v>
      </c>
      <c r="K194" s="720">
        <v>14240000</v>
      </c>
      <c r="L194" s="655">
        <v>20</v>
      </c>
      <c r="M194" s="880">
        <v>43976</v>
      </c>
      <c r="N194" s="720">
        <v>3560000</v>
      </c>
      <c r="O194" s="655">
        <v>20</v>
      </c>
      <c r="P194" s="887">
        <v>0</v>
      </c>
      <c r="Q194" s="655">
        <v>0</v>
      </c>
      <c r="R194" s="655">
        <v>20</v>
      </c>
      <c r="S194" s="655"/>
      <c r="T194" s="655"/>
      <c r="U194" s="659">
        <v>899</v>
      </c>
      <c r="V194" s="659">
        <v>20</v>
      </c>
      <c r="W194" s="655"/>
      <c r="X194" s="901">
        <v>1</v>
      </c>
      <c r="Y194" s="655"/>
      <c r="Z194" s="870"/>
      <c r="AA194" s="818">
        <v>1</v>
      </c>
      <c r="AB194" s="656">
        <v>44004</v>
      </c>
      <c r="AC194" s="865">
        <v>0.8</v>
      </c>
      <c r="AD194" s="657" t="s">
        <v>1813</v>
      </c>
      <c r="AE194" s="818"/>
      <c r="AF194" s="818">
        <v>1</v>
      </c>
      <c r="AG194" s="658">
        <v>2020</v>
      </c>
      <c r="AH194" s="658">
        <v>2020</v>
      </c>
    </row>
    <row r="195" spans="1:34" s="667" customFormat="1">
      <c r="A195" s="691">
        <v>174</v>
      </c>
      <c r="B195" s="647" t="s">
        <v>1401</v>
      </c>
      <c r="C195" s="877" t="s">
        <v>203</v>
      </c>
      <c r="D195" s="773" t="s">
        <v>1628</v>
      </c>
      <c r="E195" s="866" t="s">
        <v>1443</v>
      </c>
      <c r="F195" s="692" t="s">
        <v>1426</v>
      </c>
      <c r="G195" s="905" t="s">
        <v>1415</v>
      </c>
      <c r="H195" s="925" t="s">
        <v>1789</v>
      </c>
      <c r="I195" s="937">
        <v>43878</v>
      </c>
      <c r="J195" s="720">
        <v>17800000</v>
      </c>
      <c r="K195" s="720">
        <v>14240000</v>
      </c>
      <c r="L195" s="655">
        <v>20</v>
      </c>
      <c r="M195" s="880">
        <v>44006</v>
      </c>
      <c r="N195" s="720">
        <v>3560000</v>
      </c>
      <c r="O195" s="655">
        <v>20</v>
      </c>
      <c r="P195" s="887">
        <v>0</v>
      </c>
      <c r="Q195" s="655">
        <v>0</v>
      </c>
      <c r="R195" s="655">
        <v>20</v>
      </c>
      <c r="S195" s="655"/>
      <c r="T195" s="655"/>
      <c r="U195" s="659">
        <v>899</v>
      </c>
      <c r="V195" s="659">
        <v>20</v>
      </c>
      <c r="W195" s="655"/>
      <c r="X195" s="659">
        <v>1</v>
      </c>
      <c r="Y195" s="659">
        <v>1</v>
      </c>
      <c r="Z195" s="870"/>
      <c r="AA195" s="658">
        <v>0</v>
      </c>
      <c r="AB195" s="656"/>
      <c r="AC195" s="908">
        <v>0</v>
      </c>
      <c r="AD195" s="657" t="s">
        <v>532</v>
      </c>
      <c r="AE195" s="691"/>
      <c r="AF195" s="691"/>
      <c r="AG195" s="691"/>
      <c r="AH195" s="658">
        <v>2020</v>
      </c>
    </row>
    <row r="196" spans="1:34" s="667" customFormat="1">
      <c r="A196" s="691">
        <v>175</v>
      </c>
      <c r="B196" s="647" t="s">
        <v>1401</v>
      </c>
      <c r="C196" s="877" t="s">
        <v>203</v>
      </c>
      <c r="D196" s="773" t="s">
        <v>1629</v>
      </c>
      <c r="E196" s="866" t="s">
        <v>1443</v>
      </c>
      <c r="F196" s="936" t="s">
        <v>1426</v>
      </c>
      <c r="G196" s="905" t="s">
        <v>1415</v>
      </c>
      <c r="H196" s="925" t="s">
        <v>1789</v>
      </c>
      <c r="I196" s="937">
        <v>43878</v>
      </c>
      <c r="J196" s="720">
        <v>17800000</v>
      </c>
      <c r="K196" s="720">
        <v>14240000</v>
      </c>
      <c r="L196" s="655">
        <v>20</v>
      </c>
      <c r="M196" s="933">
        <v>0</v>
      </c>
      <c r="N196" s="720">
        <v>3560000</v>
      </c>
      <c r="O196" s="655">
        <v>20</v>
      </c>
      <c r="P196" s="887">
        <v>0</v>
      </c>
      <c r="Q196" s="655">
        <v>0</v>
      </c>
      <c r="R196" s="655">
        <v>20</v>
      </c>
      <c r="S196" s="655"/>
      <c r="T196" s="655"/>
      <c r="U196" s="659">
        <v>899</v>
      </c>
      <c r="V196" s="659">
        <v>20</v>
      </c>
      <c r="W196" s="655"/>
      <c r="X196" s="659">
        <v>1</v>
      </c>
      <c r="Y196" s="659">
        <v>1</v>
      </c>
      <c r="Z196" s="870"/>
      <c r="AA196" s="658"/>
      <c r="AB196" s="656"/>
      <c r="AC196" s="908">
        <v>0</v>
      </c>
      <c r="AD196" s="657" t="s">
        <v>532</v>
      </c>
      <c r="AE196" s="691"/>
      <c r="AF196" s="691"/>
      <c r="AG196" s="691"/>
      <c r="AH196" s="658">
        <v>2020</v>
      </c>
    </row>
    <row r="197" spans="1:34" s="667" customFormat="1">
      <c r="A197" s="691">
        <v>176</v>
      </c>
      <c r="B197" s="647" t="s">
        <v>1401</v>
      </c>
      <c r="C197" s="877" t="s">
        <v>209</v>
      </c>
      <c r="D197" s="773" t="s">
        <v>1630</v>
      </c>
      <c r="E197" s="773" t="s">
        <v>1443</v>
      </c>
      <c r="F197" s="692" t="s">
        <v>1426</v>
      </c>
      <c r="G197" s="905" t="s">
        <v>1415</v>
      </c>
      <c r="H197" s="925" t="s">
        <v>1789</v>
      </c>
      <c r="I197" s="937">
        <v>43878</v>
      </c>
      <c r="J197" s="720">
        <v>17800000</v>
      </c>
      <c r="K197" s="720">
        <v>14240000</v>
      </c>
      <c r="L197" s="655">
        <v>20</v>
      </c>
      <c r="M197" s="880">
        <v>44006</v>
      </c>
      <c r="N197" s="720">
        <v>3560000</v>
      </c>
      <c r="O197" s="655">
        <v>20</v>
      </c>
      <c r="P197" s="887">
        <v>0</v>
      </c>
      <c r="Q197" s="655">
        <v>0</v>
      </c>
      <c r="R197" s="655">
        <v>20</v>
      </c>
      <c r="S197" s="655"/>
      <c r="T197" s="655"/>
      <c r="U197" s="659">
        <v>899</v>
      </c>
      <c r="V197" s="659">
        <v>20</v>
      </c>
      <c r="W197" s="655"/>
      <c r="X197" s="659">
        <v>1</v>
      </c>
      <c r="Y197" s="659">
        <v>1</v>
      </c>
      <c r="Z197" s="870"/>
      <c r="AA197" s="658"/>
      <c r="AB197" s="656"/>
      <c r="AC197" s="908">
        <v>0</v>
      </c>
      <c r="AD197" s="657" t="s">
        <v>532</v>
      </c>
      <c r="AE197" s="691"/>
      <c r="AF197" s="691"/>
      <c r="AG197" s="691"/>
      <c r="AH197" s="658">
        <v>2020</v>
      </c>
    </row>
    <row r="198" spans="1:34" s="667" customFormat="1">
      <c r="A198" s="691">
        <v>177</v>
      </c>
      <c r="B198" s="647" t="s">
        <v>1401</v>
      </c>
      <c r="C198" s="877" t="s">
        <v>209</v>
      </c>
      <c r="D198" s="773" t="s">
        <v>1631</v>
      </c>
      <c r="E198" s="773" t="s">
        <v>1443</v>
      </c>
      <c r="F198" s="692" t="s">
        <v>1426</v>
      </c>
      <c r="G198" s="905" t="s">
        <v>1415</v>
      </c>
      <c r="H198" s="925" t="s">
        <v>1789</v>
      </c>
      <c r="I198" s="937">
        <v>43878</v>
      </c>
      <c r="J198" s="720">
        <v>17800000</v>
      </c>
      <c r="K198" s="720">
        <v>14240000</v>
      </c>
      <c r="L198" s="655">
        <v>20</v>
      </c>
      <c r="M198" s="880">
        <v>44006</v>
      </c>
      <c r="N198" s="720">
        <v>3560000</v>
      </c>
      <c r="O198" s="655">
        <v>20</v>
      </c>
      <c r="P198" s="887">
        <v>0</v>
      </c>
      <c r="Q198" s="655">
        <v>0</v>
      </c>
      <c r="R198" s="655">
        <v>20</v>
      </c>
      <c r="S198" s="655"/>
      <c r="T198" s="655"/>
      <c r="U198" s="659">
        <v>899</v>
      </c>
      <c r="V198" s="659">
        <v>20</v>
      </c>
      <c r="W198" s="655"/>
      <c r="X198" s="659">
        <v>1</v>
      </c>
      <c r="Y198" s="659">
        <v>1</v>
      </c>
      <c r="Z198" s="870"/>
      <c r="AA198" s="658"/>
      <c r="AB198" s="656"/>
      <c r="AC198" s="908">
        <v>0</v>
      </c>
      <c r="AD198" s="657" t="s">
        <v>532</v>
      </c>
      <c r="AE198" s="691"/>
      <c r="AF198" s="691"/>
      <c r="AG198" s="691"/>
      <c r="AH198" s="658">
        <v>2020</v>
      </c>
    </row>
    <row r="199" spans="1:34" s="667" customFormat="1">
      <c r="A199" s="691">
        <v>178</v>
      </c>
      <c r="B199" s="742" t="s">
        <v>1401</v>
      </c>
      <c r="C199" s="877" t="s">
        <v>203</v>
      </c>
      <c r="D199" s="773" t="s">
        <v>1632</v>
      </c>
      <c r="E199" s="773" t="s">
        <v>1443</v>
      </c>
      <c r="F199" s="692" t="s">
        <v>1426</v>
      </c>
      <c r="G199" s="905" t="s">
        <v>1415</v>
      </c>
      <c r="H199" s="925" t="s">
        <v>1789</v>
      </c>
      <c r="I199" s="937">
        <v>43878</v>
      </c>
      <c r="J199" s="720">
        <v>17800000</v>
      </c>
      <c r="K199" s="720">
        <v>14240000</v>
      </c>
      <c r="L199" s="655">
        <v>20</v>
      </c>
      <c r="M199" s="933">
        <v>0</v>
      </c>
      <c r="N199" s="720">
        <v>3560000</v>
      </c>
      <c r="O199" s="655">
        <v>20</v>
      </c>
      <c r="P199" s="887">
        <v>0</v>
      </c>
      <c r="Q199" s="655">
        <v>0</v>
      </c>
      <c r="R199" s="655">
        <v>20</v>
      </c>
      <c r="S199" s="655"/>
      <c r="T199" s="655"/>
      <c r="U199" s="659">
        <v>899</v>
      </c>
      <c r="V199" s="659">
        <v>20</v>
      </c>
      <c r="W199" s="655"/>
      <c r="X199" s="901">
        <v>1</v>
      </c>
      <c r="Y199" s="659">
        <v>1</v>
      </c>
      <c r="Z199" s="870"/>
      <c r="AA199" s="658"/>
      <c r="AB199" s="656"/>
      <c r="AC199" s="908">
        <v>0</v>
      </c>
      <c r="AD199" s="657" t="s">
        <v>532</v>
      </c>
      <c r="AE199" s="691"/>
      <c r="AF199" s="691"/>
      <c r="AG199" s="691"/>
      <c r="AH199" s="658">
        <v>2020</v>
      </c>
    </row>
    <row r="200" spans="1:34" s="667" customFormat="1">
      <c r="A200" s="691">
        <v>179</v>
      </c>
      <c r="B200" s="647" t="s">
        <v>1401</v>
      </c>
      <c r="C200" s="877" t="s">
        <v>205</v>
      </c>
      <c r="D200" s="773" t="s">
        <v>1633</v>
      </c>
      <c r="E200" s="928" t="s">
        <v>1747</v>
      </c>
      <c r="F200" s="692" t="s">
        <v>1426</v>
      </c>
      <c r="G200" s="905" t="s">
        <v>1415</v>
      </c>
      <c r="H200" s="925" t="s">
        <v>1790</v>
      </c>
      <c r="I200" s="937">
        <v>43880</v>
      </c>
      <c r="J200" s="720">
        <v>17800000</v>
      </c>
      <c r="K200" s="720">
        <v>14240000</v>
      </c>
      <c r="L200" s="655">
        <v>20</v>
      </c>
      <c r="M200" s="931">
        <v>43970</v>
      </c>
      <c r="N200" s="720">
        <v>3560000</v>
      </c>
      <c r="O200" s="655">
        <v>20</v>
      </c>
      <c r="P200" s="887">
        <v>0</v>
      </c>
      <c r="Q200" s="655">
        <v>0</v>
      </c>
      <c r="R200" s="655">
        <v>20</v>
      </c>
      <c r="S200" s="655"/>
      <c r="T200" s="655"/>
      <c r="U200" s="659">
        <v>899</v>
      </c>
      <c r="V200" s="659">
        <v>20</v>
      </c>
      <c r="W200" s="655"/>
      <c r="X200" s="659">
        <v>1</v>
      </c>
      <c r="Y200" s="655"/>
      <c r="Z200" s="870">
        <v>1</v>
      </c>
      <c r="AA200" s="658"/>
      <c r="AB200" s="656"/>
      <c r="AC200" s="865">
        <v>0.8</v>
      </c>
      <c r="AD200" s="657" t="s">
        <v>41</v>
      </c>
      <c r="AE200" s="691"/>
      <c r="AF200" s="691"/>
      <c r="AG200" s="691"/>
      <c r="AH200" s="658">
        <v>2020</v>
      </c>
    </row>
    <row r="201" spans="1:34" s="667" customFormat="1">
      <c r="A201" s="691">
        <v>180</v>
      </c>
      <c r="B201" s="647" t="s">
        <v>1401</v>
      </c>
      <c r="C201" s="877" t="s">
        <v>205</v>
      </c>
      <c r="D201" s="773" t="s">
        <v>1634</v>
      </c>
      <c r="E201" s="928" t="s">
        <v>1747</v>
      </c>
      <c r="F201" s="692" t="s">
        <v>1426</v>
      </c>
      <c r="G201" s="905" t="s">
        <v>1415</v>
      </c>
      <c r="H201" s="925" t="s">
        <v>1790</v>
      </c>
      <c r="I201" s="937">
        <v>43880</v>
      </c>
      <c r="J201" s="938">
        <v>17800000</v>
      </c>
      <c r="K201" s="720">
        <v>14240000</v>
      </c>
      <c r="L201" s="655">
        <v>20</v>
      </c>
      <c r="M201" s="931">
        <v>43970</v>
      </c>
      <c r="N201" s="720">
        <v>3560000</v>
      </c>
      <c r="O201" s="655">
        <v>20</v>
      </c>
      <c r="P201" s="887">
        <v>0</v>
      </c>
      <c r="Q201" s="655">
        <v>0</v>
      </c>
      <c r="R201" s="655">
        <v>20</v>
      </c>
      <c r="S201" s="655"/>
      <c r="T201" s="655"/>
      <c r="U201" s="659">
        <v>899</v>
      </c>
      <c r="V201" s="659">
        <v>20</v>
      </c>
      <c r="W201" s="655"/>
      <c r="X201" s="659">
        <v>1</v>
      </c>
      <c r="Y201" s="655"/>
      <c r="Z201" s="870"/>
      <c r="AA201" s="818">
        <v>1</v>
      </c>
      <c r="AB201" s="656">
        <v>43969</v>
      </c>
      <c r="AC201" s="865">
        <v>1</v>
      </c>
      <c r="AD201" s="657" t="s">
        <v>668</v>
      </c>
      <c r="AE201" s="818"/>
      <c r="AF201" s="818">
        <v>1</v>
      </c>
      <c r="AG201" s="658">
        <v>2020</v>
      </c>
      <c r="AH201" s="658">
        <v>2020</v>
      </c>
    </row>
    <row r="202" spans="1:34" s="667" customFormat="1">
      <c r="A202" s="691">
        <v>181</v>
      </c>
      <c r="B202" s="647" t="s">
        <v>1401</v>
      </c>
      <c r="C202" s="877" t="s">
        <v>205</v>
      </c>
      <c r="D202" s="773" t="s">
        <v>1635</v>
      </c>
      <c r="E202" s="928" t="s">
        <v>1747</v>
      </c>
      <c r="F202" s="692" t="s">
        <v>1426</v>
      </c>
      <c r="G202" s="905" t="s">
        <v>1415</v>
      </c>
      <c r="H202" s="925" t="s">
        <v>1790</v>
      </c>
      <c r="I202" s="937">
        <v>43880</v>
      </c>
      <c r="J202" s="720">
        <v>17800000</v>
      </c>
      <c r="K202" s="720">
        <v>14240000</v>
      </c>
      <c r="L202" s="655">
        <v>20</v>
      </c>
      <c r="M202" s="931">
        <v>43970</v>
      </c>
      <c r="N202" s="720">
        <v>3560000</v>
      </c>
      <c r="O202" s="655">
        <v>20</v>
      </c>
      <c r="P202" s="887">
        <v>0</v>
      </c>
      <c r="Q202" s="655">
        <v>0</v>
      </c>
      <c r="R202" s="655">
        <v>20</v>
      </c>
      <c r="S202" s="655"/>
      <c r="T202" s="655"/>
      <c r="U202" s="659">
        <v>899</v>
      </c>
      <c r="V202" s="659">
        <v>20</v>
      </c>
      <c r="W202" s="655"/>
      <c r="X202" s="659">
        <v>1</v>
      </c>
      <c r="Y202" s="655"/>
      <c r="Z202" s="870">
        <v>1</v>
      </c>
      <c r="AA202" s="658"/>
      <c r="AB202" s="656"/>
      <c r="AC202" s="865">
        <v>0.8</v>
      </c>
      <c r="AD202" s="657" t="s">
        <v>41</v>
      </c>
      <c r="AE202" s="691"/>
      <c r="AF202" s="691"/>
      <c r="AG202" s="691"/>
      <c r="AH202" s="658">
        <v>2020</v>
      </c>
    </row>
    <row r="203" spans="1:34" s="667" customFormat="1">
      <c r="A203" s="691">
        <v>182</v>
      </c>
      <c r="B203" s="647" t="s">
        <v>1401</v>
      </c>
      <c r="C203" s="877" t="s">
        <v>205</v>
      </c>
      <c r="D203" s="773" t="s">
        <v>1636</v>
      </c>
      <c r="E203" s="928" t="s">
        <v>1747</v>
      </c>
      <c r="F203" s="692" t="s">
        <v>1426</v>
      </c>
      <c r="G203" s="905" t="s">
        <v>1415</v>
      </c>
      <c r="H203" s="925" t="s">
        <v>1790</v>
      </c>
      <c r="I203" s="937">
        <v>43880</v>
      </c>
      <c r="J203" s="938">
        <v>17800000</v>
      </c>
      <c r="K203" s="720">
        <v>14240000</v>
      </c>
      <c r="L203" s="655">
        <v>20</v>
      </c>
      <c r="M203" s="931">
        <v>43971</v>
      </c>
      <c r="N203" s="720">
        <v>3560000</v>
      </c>
      <c r="O203" s="655">
        <v>20</v>
      </c>
      <c r="P203" s="887">
        <v>0</v>
      </c>
      <c r="Q203" s="655">
        <v>0</v>
      </c>
      <c r="R203" s="655">
        <v>20</v>
      </c>
      <c r="S203" s="655"/>
      <c r="T203" s="655"/>
      <c r="U203" s="659">
        <v>899</v>
      </c>
      <c r="V203" s="659">
        <v>20</v>
      </c>
      <c r="W203" s="655"/>
      <c r="X203" s="659">
        <v>1</v>
      </c>
      <c r="Y203" s="655"/>
      <c r="Z203" s="870"/>
      <c r="AA203" s="818">
        <v>1</v>
      </c>
      <c r="AB203" s="656">
        <v>43969</v>
      </c>
      <c r="AC203" s="865">
        <v>1</v>
      </c>
      <c r="AD203" s="657" t="s">
        <v>668</v>
      </c>
      <c r="AE203" s="818"/>
      <c r="AF203" s="818">
        <v>1</v>
      </c>
      <c r="AG203" s="658">
        <v>2020</v>
      </c>
      <c r="AH203" s="658">
        <v>2020</v>
      </c>
    </row>
    <row r="204" spans="1:34" s="667" customFormat="1">
      <c r="A204" s="691">
        <v>183</v>
      </c>
      <c r="B204" s="742" t="s">
        <v>1401</v>
      </c>
      <c r="C204" s="877" t="s">
        <v>205</v>
      </c>
      <c r="D204" s="773" t="s">
        <v>1637</v>
      </c>
      <c r="E204" s="928" t="s">
        <v>1747</v>
      </c>
      <c r="F204" s="692" t="s">
        <v>1426</v>
      </c>
      <c r="G204" s="905" t="s">
        <v>1415</v>
      </c>
      <c r="H204" s="925" t="s">
        <v>1790</v>
      </c>
      <c r="I204" s="937">
        <v>43880</v>
      </c>
      <c r="J204" s="720">
        <v>17800000</v>
      </c>
      <c r="K204" s="720">
        <v>14240000</v>
      </c>
      <c r="L204" s="655">
        <v>20</v>
      </c>
      <c r="M204" s="931">
        <v>43970</v>
      </c>
      <c r="N204" s="720">
        <v>3560000</v>
      </c>
      <c r="O204" s="655">
        <v>20</v>
      </c>
      <c r="P204" s="887">
        <v>0</v>
      </c>
      <c r="Q204" s="655">
        <v>0</v>
      </c>
      <c r="R204" s="655">
        <v>20</v>
      </c>
      <c r="S204" s="655"/>
      <c r="T204" s="655"/>
      <c r="U204" s="659">
        <v>899</v>
      </c>
      <c r="V204" s="659">
        <v>20</v>
      </c>
      <c r="W204" s="655"/>
      <c r="X204" s="901">
        <v>1</v>
      </c>
      <c r="Y204" s="655"/>
      <c r="Z204" s="870"/>
      <c r="AA204" s="818">
        <v>1</v>
      </c>
      <c r="AB204" s="656">
        <v>43969</v>
      </c>
      <c r="AC204" s="865">
        <v>1</v>
      </c>
      <c r="AD204" s="657" t="s">
        <v>668</v>
      </c>
      <c r="AE204" s="818"/>
      <c r="AF204" s="818">
        <v>1</v>
      </c>
      <c r="AG204" s="658">
        <v>2020</v>
      </c>
      <c r="AH204" s="658">
        <v>2020</v>
      </c>
    </row>
    <row r="205" spans="1:34" s="667" customFormat="1">
      <c r="A205" s="691">
        <v>184</v>
      </c>
      <c r="B205" s="647" t="s">
        <v>1401</v>
      </c>
      <c r="C205" s="877" t="s">
        <v>205</v>
      </c>
      <c r="D205" s="773" t="s">
        <v>1638</v>
      </c>
      <c r="E205" s="928" t="s">
        <v>1747</v>
      </c>
      <c r="F205" s="936" t="s">
        <v>1426</v>
      </c>
      <c r="G205" s="905" t="s">
        <v>1415</v>
      </c>
      <c r="H205" s="925" t="s">
        <v>1790</v>
      </c>
      <c r="I205" s="937">
        <v>43880</v>
      </c>
      <c r="J205" s="938">
        <v>17800000</v>
      </c>
      <c r="K205" s="720">
        <v>14240000</v>
      </c>
      <c r="L205" s="655">
        <v>20</v>
      </c>
      <c r="M205" s="931">
        <v>43970</v>
      </c>
      <c r="N205" s="720">
        <v>3560000</v>
      </c>
      <c r="O205" s="655">
        <v>20</v>
      </c>
      <c r="P205" s="887">
        <v>0</v>
      </c>
      <c r="Q205" s="655">
        <v>0</v>
      </c>
      <c r="R205" s="655">
        <v>20</v>
      </c>
      <c r="S205" s="655"/>
      <c r="T205" s="655"/>
      <c r="U205" s="659">
        <v>899</v>
      </c>
      <c r="V205" s="659">
        <v>20</v>
      </c>
      <c r="W205" s="655"/>
      <c r="X205" s="659">
        <v>1</v>
      </c>
      <c r="Y205" s="655"/>
      <c r="Z205" s="870"/>
      <c r="AA205" s="818">
        <v>1</v>
      </c>
      <c r="AB205" s="656">
        <v>43969</v>
      </c>
      <c r="AC205" s="865">
        <v>1</v>
      </c>
      <c r="AD205" s="657" t="s">
        <v>668</v>
      </c>
      <c r="AE205" s="818"/>
      <c r="AF205" s="818">
        <v>1</v>
      </c>
      <c r="AG205" s="658">
        <v>2020</v>
      </c>
      <c r="AH205" s="658">
        <v>2020</v>
      </c>
    </row>
    <row r="206" spans="1:34" s="667" customFormat="1">
      <c r="A206" s="691">
        <v>185</v>
      </c>
      <c r="B206" s="647" t="s">
        <v>1401</v>
      </c>
      <c r="C206" s="877" t="s">
        <v>205</v>
      </c>
      <c r="D206" s="773" t="s">
        <v>1639</v>
      </c>
      <c r="E206" s="928" t="s">
        <v>1747</v>
      </c>
      <c r="F206" s="692" t="s">
        <v>1426</v>
      </c>
      <c r="G206" s="905" t="s">
        <v>1415</v>
      </c>
      <c r="H206" s="925" t="s">
        <v>1790</v>
      </c>
      <c r="I206" s="937">
        <v>43880</v>
      </c>
      <c r="J206" s="720">
        <v>17800000</v>
      </c>
      <c r="K206" s="720">
        <v>14240000</v>
      </c>
      <c r="L206" s="655">
        <v>20</v>
      </c>
      <c r="M206" s="931">
        <v>43970</v>
      </c>
      <c r="N206" s="720">
        <v>3560000</v>
      </c>
      <c r="O206" s="655">
        <v>20</v>
      </c>
      <c r="P206" s="887">
        <v>0</v>
      </c>
      <c r="Q206" s="655">
        <v>0</v>
      </c>
      <c r="R206" s="655">
        <v>20</v>
      </c>
      <c r="S206" s="655"/>
      <c r="T206" s="655"/>
      <c r="U206" s="659">
        <v>899</v>
      </c>
      <c r="V206" s="659">
        <v>20</v>
      </c>
      <c r="W206" s="655"/>
      <c r="X206" s="659">
        <v>1</v>
      </c>
      <c r="Y206" s="655"/>
      <c r="Z206" s="870"/>
      <c r="AA206" s="818">
        <v>1</v>
      </c>
      <c r="AB206" s="656">
        <v>43969</v>
      </c>
      <c r="AC206" s="865">
        <v>1</v>
      </c>
      <c r="AD206" s="657" t="s">
        <v>668</v>
      </c>
      <c r="AE206" s="818"/>
      <c r="AF206" s="818">
        <v>1</v>
      </c>
      <c r="AG206" s="658">
        <v>2020</v>
      </c>
      <c r="AH206" s="658">
        <v>2020</v>
      </c>
    </row>
    <row r="207" spans="1:34" s="667" customFormat="1">
      <c r="A207" s="691">
        <v>186</v>
      </c>
      <c r="B207" s="647" t="s">
        <v>1401</v>
      </c>
      <c r="C207" s="877" t="s">
        <v>205</v>
      </c>
      <c r="D207" s="773" t="s">
        <v>1640</v>
      </c>
      <c r="E207" s="928" t="s">
        <v>1751</v>
      </c>
      <c r="F207" s="692" t="s">
        <v>1426</v>
      </c>
      <c r="G207" s="905" t="s">
        <v>1415</v>
      </c>
      <c r="H207" s="925" t="s">
        <v>1791</v>
      </c>
      <c r="I207" s="937">
        <v>43894</v>
      </c>
      <c r="J207" s="720">
        <v>17800000</v>
      </c>
      <c r="K207" s="720">
        <v>14240000</v>
      </c>
      <c r="L207" s="655">
        <v>20</v>
      </c>
      <c r="M207" s="934">
        <v>0</v>
      </c>
      <c r="N207" s="720">
        <v>3560000</v>
      </c>
      <c r="O207" s="655">
        <v>20</v>
      </c>
      <c r="P207" s="887">
        <v>0</v>
      </c>
      <c r="Q207" s="655">
        <v>0</v>
      </c>
      <c r="R207" s="655">
        <v>20</v>
      </c>
      <c r="S207" s="655"/>
      <c r="T207" s="655"/>
      <c r="U207" s="659">
        <v>899</v>
      </c>
      <c r="V207" s="659">
        <v>20</v>
      </c>
      <c r="W207" s="655"/>
      <c r="X207" s="659">
        <v>1</v>
      </c>
      <c r="Y207" s="659">
        <v>1</v>
      </c>
      <c r="Z207" s="870"/>
      <c r="AA207" s="658"/>
      <c r="AB207" s="656"/>
      <c r="AC207" s="908">
        <v>0</v>
      </c>
      <c r="AD207" s="657" t="s">
        <v>532</v>
      </c>
      <c r="AE207" s="691"/>
      <c r="AF207" s="691"/>
      <c r="AG207" s="691"/>
      <c r="AH207" s="658">
        <v>2020</v>
      </c>
    </row>
    <row r="208" spans="1:34" s="667" customFormat="1">
      <c r="A208" s="691">
        <v>187</v>
      </c>
      <c r="B208" s="647" t="s">
        <v>1401</v>
      </c>
      <c r="C208" s="877" t="s">
        <v>232</v>
      </c>
      <c r="D208" s="773" t="s">
        <v>1641</v>
      </c>
      <c r="E208" s="928" t="s">
        <v>1751</v>
      </c>
      <c r="F208" s="692" t="s">
        <v>1426</v>
      </c>
      <c r="G208" s="905" t="s">
        <v>1415</v>
      </c>
      <c r="H208" s="925" t="s">
        <v>1791</v>
      </c>
      <c r="I208" s="937">
        <v>43894</v>
      </c>
      <c r="J208" s="720">
        <v>17800000</v>
      </c>
      <c r="K208" s="720">
        <v>14240000</v>
      </c>
      <c r="L208" s="655">
        <v>20</v>
      </c>
      <c r="M208" s="934">
        <v>0</v>
      </c>
      <c r="N208" s="720">
        <v>3560000</v>
      </c>
      <c r="O208" s="655">
        <v>20</v>
      </c>
      <c r="P208" s="887">
        <v>0</v>
      </c>
      <c r="Q208" s="655">
        <v>0</v>
      </c>
      <c r="R208" s="655">
        <v>20</v>
      </c>
      <c r="S208" s="655"/>
      <c r="T208" s="655"/>
      <c r="U208" s="659">
        <v>899</v>
      </c>
      <c r="V208" s="659">
        <v>20</v>
      </c>
      <c r="W208" s="655"/>
      <c r="X208" s="659">
        <v>1</v>
      </c>
      <c r="Y208" s="659">
        <v>1</v>
      </c>
      <c r="Z208" s="870"/>
      <c r="AA208" s="658"/>
      <c r="AB208" s="656"/>
      <c r="AC208" s="908">
        <v>0</v>
      </c>
      <c r="AD208" s="657" t="s">
        <v>532</v>
      </c>
      <c r="AE208" s="691"/>
      <c r="AF208" s="691"/>
      <c r="AG208" s="691"/>
      <c r="AH208" s="658">
        <v>2020</v>
      </c>
    </row>
    <row r="209" spans="1:34" s="667" customFormat="1">
      <c r="A209" s="691">
        <v>188</v>
      </c>
      <c r="B209" s="742" t="s">
        <v>1401</v>
      </c>
      <c r="C209" s="877" t="s">
        <v>232</v>
      </c>
      <c r="D209" s="773" t="s">
        <v>1642</v>
      </c>
      <c r="E209" s="872" t="s">
        <v>1751</v>
      </c>
      <c r="F209" s="692" t="s">
        <v>1426</v>
      </c>
      <c r="G209" s="905" t="s">
        <v>1415</v>
      </c>
      <c r="H209" s="925" t="s">
        <v>1791</v>
      </c>
      <c r="I209" s="937">
        <v>43894</v>
      </c>
      <c r="J209" s="720">
        <v>17800000</v>
      </c>
      <c r="K209" s="720">
        <v>14240000</v>
      </c>
      <c r="L209" s="655">
        <v>20</v>
      </c>
      <c r="M209" s="934">
        <v>0</v>
      </c>
      <c r="N209" s="720">
        <v>3560000</v>
      </c>
      <c r="O209" s="655">
        <v>20</v>
      </c>
      <c r="P209" s="887">
        <v>0</v>
      </c>
      <c r="Q209" s="655">
        <v>0</v>
      </c>
      <c r="R209" s="655">
        <v>20</v>
      </c>
      <c r="S209" s="655"/>
      <c r="T209" s="655"/>
      <c r="U209" s="659">
        <v>899</v>
      </c>
      <c r="V209" s="659">
        <v>20</v>
      </c>
      <c r="W209" s="655"/>
      <c r="X209" s="901">
        <v>1</v>
      </c>
      <c r="Y209" s="659">
        <v>1</v>
      </c>
      <c r="Z209" s="870"/>
      <c r="AA209" s="658"/>
      <c r="AB209" s="656"/>
      <c r="AC209" s="908">
        <v>0</v>
      </c>
      <c r="AD209" s="657" t="s">
        <v>532</v>
      </c>
      <c r="AE209" s="691"/>
      <c r="AF209" s="691"/>
      <c r="AG209" s="691"/>
      <c r="AH209" s="658">
        <v>2020</v>
      </c>
    </row>
    <row r="210" spans="1:34" s="667" customFormat="1">
      <c r="A210" s="691">
        <v>189</v>
      </c>
      <c r="B210" s="647" t="s">
        <v>1401</v>
      </c>
      <c r="C210" s="877" t="s">
        <v>1762</v>
      </c>
      <c r="D210" s="773" t="s">
        <v>1643</v>
      </c>
      <c r="E210" s="872" t="s">
        <v>1751</v>
      </c>
      <c r="F210" s="692" t="s">
        <v>1426</v>
      </c>
      <c r="G210" s="905" t="s">
        <v>1415</v>
      </c>
      <c r="H210" s="925" t="s">
        <v>1791</v>
      </c>
      <c r="I210" s="937">
        <v>43894</v>
      </c>
      <c r="J210" s="720">
        <v>17800000</v>
      </c>
      <c r="K210" s="720">
        <v>14240000</v>
      </c>
      <c r="L210" s="655">
        <v>20</v>
      </c>
      <c r="M210" s="934">
        <v>0</v>
      </c>
      <c r="N210" s="720">
        <v>3560000</v>
      </c>
      <c r="O210" s="655">
        <v>20</v>
      </c>
      <c r="P210" s="887">
        <v>0</v>
      </c>
      <c r="Q210" s="655">
        <v>0</v>
      </c>
      <c r="R210" s="655">
        <v>20</v>
      </c>
      <c r="S210" s="655"/>
      <c r="T210" s="655"/>
      <c r="U210" s="659">
        <v>899</v>
      </c>
      <c r="V210" s="659">
        <v>20</v>
      </c>
      <c r="W210" s="655"/>
      <c r="X210" s="659">
        <v>1</v>
      </c>
      <c r="Y210" s="659">
        <v>1</v>
      </c>
      <c r="Z210" s="870"/>
      <c r="AA210" s="658"/>
      <c r="AB210" s="656"/>
      <c r="AC210" s="908">
        <v>0</v>
      </c>
      <c r="AD210" s="657" t="s">
        <v>532</v>
      </c>
      <c r="AE210" s="691"/>
      <c r="AF210" s="691"/>
      <c r="AG210" s="691"/>
      <c r="AH210" s="658">
        <v>2020</v>
      </c>
    </row>
    <row r="211" spans="1:34" s="667" customFormat="1">
      <c r="A211" s="691">
        <v>190</v>
      </c>
      <c r="B211" s="647" t="s">
        <v>1401</v>
      </c>
      <c r="C211" s="877" t="s">
        <v>205</v>
      </c>
      <c r="D211" s="773" t="s">
        <v>1644</v>
      </c>
      <c r="E211" s="872" t="s">
        <v>1751</v>
      </c>
      <c r="F211" s="692" t="s">
        <v>1426</v>
      </c>
      <c r="G211" s="905" t="s">
        <v>1415</v>
      </c>
      <c r="H211" s="925" t="s">
        <v>1791</v>
      </c>
      <c r="I211" s="937">
        <v>43894</v>
      </c>
      <c r="J211" s="720">
        <v>17800000</v>
      </c>
      <c r="K211" s="720">
        <v>14240000</v>
      </c>
      <c r="L211" s="655">
        <v>20</v>
      </c>
      <c r="M211" s="934">
        <v>0</v>
      </c>
      <c r="N211" s="720">
        <v>3560000</v>
      </c>
      <c r="O211" s="655">
        <v>20</v>
      </c>
      <c r="P211" s="887">
        <v>0</v>
      </c>
      <c r="Q211" s="655">
        <v>0</v>
      </c>
      <c r="R211" s="655">
        <v>20</v>
      </c>
      <c r="S211" s="655"/>
      <c r="T211" s="655"/>
      <c r="U211" s="659">
        <v>899</v>
      </c>
      <c r="V211" s="659">
        <v>20</v>
      </c>
      <c r="W211" s="655"/>
      <c r="X211" s="659">
        <v>1</v>
      </c>
      <c r="Y211" s="659">
        <v>1</v>
      </c>
      <c r="Z211" s="870"/>
      <c r="AA211" s="658"/>
      <c r="AB211" s="656"/>
      <c r="AC211" s="908">
        <v>0</v>
      </c>
      <c r="AD211" s="657" t="s">
        <v>532</v>
      </c>
      <c r="AE211" s="691"/>
      <c r="AF211" s="691"/>
      <c r="AG211" s="691"/>
      <c r="AH211" s="658">
        <v>2020</v>
      </c>
    </row>
    <row r="212" spans="1:34" s="667" customFormat="1">
      <c r="A212" s="691">
        <v>191</v>
      </c>
      <c r="B212" s="647" t="s">
        <v>1401</v>
      </c>
      <c r="C212" s="877" t="s">
        <v>203</v>
      </c>
      <c r="D212" s="773" t="s">
        <v>1645</v>
      </c>
      <c r="E212" s="872" t="s">
        <v>1406</v>
      </c>
      <c r="F212" s="692" t="s">
        <v>1426</v>
      </c>
      <c r="G212" s="905" t="s">
        <v>1415</v>
      </c>
      <c r="H212" s="925" t="s">
        <v>1791</v>
      </c>
      <c r="I212" s="937">
        <v>43894</v>
      </c>
      <c r="J212" s="720">
        <v>17800000</v>
      </c>
      <c r="K212" s="720">
        <v>14240000</v>
      </c>
      <c r="L212" s="655">
        <v>20</v>
      </c>
      <c r="M212" s="934">
        <v>0</v>
      </c>
      <c r="N212" s="720">
        <v>3560000</v>
      </c>
      <c r="O212" s="655">
        <v>20</v>
      </c>
      <c r="P212" s="887">
        <v>0</v>
      </c>
      <c r="Q212" s="655">
        <v>0</v>
      </c>
      <c r="R212" s="655">
        <v>20</v>
      </c>
      <c r="S212" s="655"/>
      <c r="T212" s="655"/>
      <c r="U212" s="659">
        <v>899</v>
      </c>
      <c r="V212" s="659">
        <v>20</v>
      </c>
      <c r="W212" s="655"/>
      <c r="X212" s="659">
        <v>1</v>
      </c>
      <c r="Y212" s="659">
        <v>1</v>
      </c>
      <c r="Z212" s="870"/>
      <c r="AA212" s="658"/>
      <c r="AB212" s="656"/>
      <c r="AC212" s="908">
        <v>0</v>
      </c>
      <c r="AD212" s="657" t="s">
        <v>532</v>
      </c>
      <c r="AE212" s="691"/>
      <c r="AF212" s="691"/>
      <c r="AG212" s="691"/>
      <c r="AH212" s="658">
        <v>2020</v>
      </c>
    </row>
    <row r="213" spans="1:34" s="667" customFormat="1">
      <c r="A213" s="691">
        <v>192</v>
      </c>
      <c r="B213" s="647" t="s">
        <v>1401</v>
      </c>
      <c r="C213" s="877" t="s">
        <v>203</v>
      </c>
      <c r="D213" s="773" t="s">
        <v>1646</v>
      </c>
      <c r="E213" s="872" t="s">
        <v>1406</v>
      </c>
      <c r="F213" s="692" t="s">
        <v>1426</v>
      </c>
      <c r="G213" s="905" t="s">
        <v>1415</v>
      </c>
      <c r="H213" s="925" t="s">
        <v>1791</v>
      </c>
      <c r="I213" s="937">
        <v>43894</v>
      </c>
      <c r="J213" s="720">
        <v>17800000</v>
      </c>
      <c r="K213" s="720">
        <v>14240000</v>
      </c>
      <c r="L213" s="655">
        <v>20</v>
      </c>
      <c r="M213" s="934">
        <v>0</v>
      </c>
      <c r="N213" s="720">
        <v>3560000</v>
      </c>
      <c r="O213" s="655">
        <v>20</v>
      </c>
      <c r="P213" s="887">
        <v>0</v>
      </c>
      <c r="Q213" s="655">
        <v>0</v>
      </c>
      <c r="R213" s="655">
        <v>20</v>
      </c>
      <c r="S213" s="655"/>
      <c r="T213" s="655"/>
      <c r="U213" s="659">
        <v>899</v>
      </c>
      <c r="V213" s="659">
        <v>20</v>
      </c>
      <c r="W213" s="655"/>
      <c r="X213" s="659">
        <v>1</v>
      </c>
      <c r="Y213" s="659">
        <v>1</v>
      </c>
      <c r="Z213" s="870"/>
      <c r="AA213" s="658"/>
      <c r="AB213" s="656"/>
      <c r="AC213" s="908">
        <v>0</v>
      </c>
      <c r="AD213" s="657" t="s">
        <v>532</v>
      </c>
      <c r="AE213" s="691"/>
      <c r="AF213" s="691"/>
      <c r="AG213" s="691"/>
      <c r="AH213" s="658">
        <v>2020</v>
      </c>
    </row>
    <row r="214" spans="1:34" s="667" customFormat="1">
      <c r="A214" s="691">
        <v>193</v>
      </c>
      <c r="B214" s="742" t="s">
        <v>1401</v>
      </c>
      <c r="C214" s="877" t="s">
        <v>203</v>
      </c>
      <c r="D214" s="773" t="s">
        <v>1647</v>
      </c>
      <c r="E214" s="872" t="s">
        <v>1406</v>
      </c>
      <c r="F214" s="936" t="s">
        <v>1426</v>
      </c>
      <c r="G214" s="905" t="s">
        <v>1415</v>
      </c>
      <c r="H214" s="925" t="s">
        <v>1791</v>
      </c>
      <c r="I214" s="937">
        <v>43894</v>
      </c>
      <c r="J214" s="720">
        <v>17800000</v>
      </c>
      <c r="K214" s="720">
        <v>14240000</v>
      </c>
      <c r="L214" s="655">
        <v>20</v>
      </c>
      <c r="M214" s="934">
        <v>0</v>
      </c>
      <c r="N214" s="720">
        <v>3560000</v>
      </c>
      <c r="O214" s="655">
        <v>20</v>
      </c>
      <c r="P214" s="887">
        <v>0</v>
      </c>
      <c r="Q214" s="655">
        <v>0</v>
      </c>
      <c r="R214" s="655">
        <v>20</v>
      </c>
      <c r="S214" s="655"/>
      <c r="T214" s="655"/>
      <c r="U214" s="659">
        <v>899</v>
      </c>
      <c r="V214" s="659">
        <v>20</v>
      </c>
      <c r="W214" s="655"/>
      <c r="X214" s="901">
        <v>1</v>
      </c>
      <c r="Y214" s="659">
        <v>1</v>
      </c>
      <c r="Z214" s="870"/>
      <c r="AA214" s="658"/>
      <c r="AB214" s="656"/>
      <c r="AC214" s="908">
        <v>0</v>
      </c>
      <c r="AD214" s="657" t="s">
        <v>532</v>
      </c>
      <c r="AE214" s="691"/>
      <c r="AF214" s="691"/>
      <c r="AG214" s="691"/>
      <c r="AH214" s="658">
        <v>2020</v>
      </c>
    </row>
    <row r="215" spans="1:34" s="667" customFormat="1">
      <c r="A215" s="691">
        <v>194</v>
      </c>
      <c r="B215" s="647" t="s">
        <v>1401</v>
      </c>
      <c r="C215" s="877" t="s">
        <v>203</v>
      </c>
      <c r="D215" s="773" t="s">
        <v>1648</v>
      </c>
      <c r="E215" s="872" t="s">
        <v>1406</v>
      </c>
      <c r="F215" s="692" t="s">
        <v>1426</v>
      </c>
      <c r="G215" s="905" t="s">
        <v>1415</v>
      </c>
      <c r="H215" s="925" t="s">
        <v>1791</v>
      </c>
      <c r="I215" s="937">
        <v>43894</v>
      </c>
      <c r="J215" s="720">
        <v>17800000</v>
      </c>
      <c r="K215" s="720">
        <v>14240000</v>
      </c>
      <c r="L215" s="655">
        <v>20</v>
      </c>
      <c r="M215" s="934">
        <v>0</v>
      </c>
      <c r="N215" s="720">
        <v>3560000</v>
      </c>
      <c r="O215" s="655">
        <v>20</v>
      </c>
      <c r="P215" s="887">
        <v>0</v>
      </c>
      <c r="Q215" s="655">
        <v>0</v>
      </c>
      <c r="R215" s="655">
        <v>20</v>
      </c>
      <c r="S215" s="655"/>
      <c r="T215" s="655"/>
      <c r="U215" s="659">
        <v>899</v>
      </c>
      <c r="V215" s="659">
        <v>20</v>
      </c>
      <c r="W215" s="655"/>
      <c r="X215" s="659">
        <v>1</v>
      </c>
      <c r="Y215" s="659">
        <v>1</v>
      </c>
      <c r="Z215" s="870"/>
      <c r="AA215" s="658"/>
      <c r="AB215" s="656"/>
      <c r="AC215" s="908">
        <v>0</v>
      </c>
      <c r="AD215" s="657" t="s">
        <v>532</v>
      </c>
      <c r="AE215" s="691"/>
      <c r="AF215" s="691"/>
      <c r="AG215" s="691"/>
      <c r="AH215" s="658">
        <v>2020</v>
      </c>
    </row>
    <row r="216" spans="1:34" s="667" customFormat="1">
      <c r="A216" s="691">
        <v>195</v>
      </c>
      <c r="B216" s="647" t="s">
        <v>1401</v>
      </c>
      <c r="C216" s="877" t="s">
        <v>203</v>
      </c>
      <c r="D216" s="773" t="s">
        <v>1649</v>
      </c>
      <c r="E216" s="872" t="s">
        <v>1406</v>
      </c>
      <c r="F216" s="692" t="s">
        <v>1426</v>
      </c>
      <c r="G216" s="905" t="s">
        <v>1415</v>
      </c>
      <c r="H216" s="925" t="s">
        <v>1791</v>
      </c>
      <c r="I216" s="937">
        <v>43894</v>
      </c>
      <c r="J216" s="720">
        <v>17800000</v>
      </c>
      <c r="K216" s="720">
        <v>14240000</v>
      </c>
      <c r="L216" s="655">
        <v>20</v>
      </c>
      <c r="M216" s="934">
        <v>0</v>
      </c>
      <c r="N216" s="720">
        <v>3560000</v>
      </c>
      <c r="O216" s="655">
        <v>20</v>
      </c>
      <c r="P216" s="887">
        <v>0</v>
      </c>
      <c r="Q216" s="655">
        <v>0</v>
      </c>
      <c r="R216" s="655">
        <v>20</v>
      </c>
      <c r="S216" s="655"/>
      <c r="T216" s="655"/>
      <c r="U216" s="659">
        <v>899</v>
      </c>
      <c r="V216" s="659">
        <v>20</v>
      </c>
      <c r="W216" s="655"/>
      <c r="X216" s="659">
        <v>1</v>
      </c>
      <c r="Y216" s="659">
        <v>1</v>
      </c>
      <c r="Z216" s="870"/>
      <c r="AA216" s="658"/>
      <c r="AB216" s="656"/>
      <c r="AC216" s="908">
        <v>0</v>
      </c>
      <c r="AD216" s="657" t="s">
        <v>532</v>
      </c>
      <c r="AE216" s="691"/>
      <c r="AF216" s="691"/>
      <c r="AG216" s="691"/>
      <c r="AH216" s="658">
        <v>2020</v>
      </c>
    </row>
    <row r="217" spans="1:34" s="667" customFormat="1">
      <c r="A217" s="691">
        <v>196</v>
      </c>
      <c r="B217" s="647" t="s">
        <v>1401</v>
      </c>
      <c r="C217" s="877" t="s">
        <v>203</v>
      </c>
      <c r="D217" s="773" t="s">
        <v>1650</v>
      </c>
      <c r="E217" s="872" t="s">
        <v>1406</v>
      </c>
      <c r="F217" s="692" t="s">
        <v>1426</v>
      </c>
      <c r="G217" s="905" t="s">
        <v>1415</v>
      </c>
      <c r="H217" s="925" t="s">
        <v>1791</v>
      </c>
      <c r="I217" s="937">
        <v>43894</v>
      </c>
      <c r="J217" s="720">
        <v>17800000</v>
      </c>
      <c r="K217" s="720">
        <v>14240000</v>
      </c>
      <c r="L217" s="655">
        <v>20</v>
      </c>
      <c r="M217" s="934">
        <v>0</v>
      </c>
      <c r="N217" s="720">
        <v>3560000</v>
      </c>
      <c r="O217" s="655">
        <v>20</v>
      </c>
      <c r="P217" s="887">
        <v>0</v>
      </c>
      <c r="Q217" s="655">
        <v>0</v>
      </c>
      <c r="R217" s="655">
        <v>20</v>
      </c>
      <c r="S217" s="655"/>
      <c r="T217" s="655"/>
      <c r="U217" s="659">
        <v>899</v>
      </c>
      <c r="V217" s="659">
        <v>20</v>
      </c>
      <c r="W217" s="655"/>
      <c r="X217" s="659">
        <v>1</v>
      </c>
      <c r="Y217" s="659">
        <v>1</v>
      </c>
      <c r="Z217" s="870"/>
      <c r="AA217" s="658"/>
      <c r="AB217" s="656"/>
      <c r="AC217" s="908">
        <v>0</v>
      </c>
      <c r="AD217" s="657" t="s">
        <v>532</v>
      </c>
      <c r="AE217" s="691"/>
      <c r="AF217" s="691"/>
      <c r="AG217" s="691"/>
      <c r="AH217" s="658">
        <v>2020</v>
      </c>
    </row>
    <row r="218" spans="1:34" s="667" customFormat="1">
      <c r="A218" s="691">
        <v>197</v>
      </c>
      <c r="B218" s="647" t="s">
        <v>1401</v>
      </c>
      <c r="C218" s="877" t="s">
        <v>232</v>
      </c>
      <c r="D218" s="773" t="s">
        <v>1651</v>
      </c>
      <c r="E218" s="872" t="s">
        <v>1409</v>
      </c>
      <c r="F218" s="692" t="s">
        <v>1426</v>
      </c>
      <c r="G218" s="905" t="s">
        <v>1415</v>
      </c>
      <c r="H218" s="925" t="s">
        <v>1791</v>
      </c>
      <c r="I218" s="937">
        <v>43894</v>
      </c>
      <c r="J218" s="720">
        <v>17800000</v>
      </c>
      <c r="K218" s="720">
        <v>14240000</v>
      </c>
      <c r="L218" s="655">
        <v>20</v>
      </c>
      <c r="M218" s="934">
        <v>0</v>
      </c>
      <c r="N218" s="720">
        <v>3560000</v>
      </c>
      <c r="O218" s="655">
        <v>20</v>
      </c>
      <c r="P218" s="887">
        <v>0</v>
      </c>
      <c r="Q218" s="655">
        <v>0</v>
      </c>
      <c r="R218" s="655">
        <v>20</v>
      </c>
      <c r="S218" s="655"/>
      <c r="T218" s="655"/>
      <c r="U218" s="659">
        <v>899</v>
      </c>
      <c r="V218" s="659">
        <v>20</v>
      </c>
      <c r="W218" s="655"/>
      <c r="X218" s="659">
        <v>1</v>
      </c>
      <c r="Y218" s="659">
        <v>1</v>
      </c>
      <c r="Z218" s="870"/>
      <c r="AA218" s="658"/>
      <c r="AB218" s="656"/>
      <c r="AC218" s="908">
        <v>0</v>
      </c>
      <c r="AD218" s="657" t="s">
        <v>532</v>
      </c>
      <c r="AE218" s="691"/>
      <c r="AF218" s="691"/>
      <c r="AG218" s="691"/>
      <c r="AH218" s="658">
        <v>2020</v>
      </c>
    </row>
    <row r="219" spans="1:34" s="667" customFormat="1">
      <c r="A219" s="691">
        <v>198</v>
      </c>
      <c r="B219" s="742" t="s">
        <v>1401</v>
      </c>
      <c r="C219" s="877" t="s">
        <v>232</v>
      </c>
      <c r="D219" s="773" t="s">
        <v>1652</v>
      </c>
      <c r="E219" s="872" t="s">
        <v>1409</v>
      </c>
      <c r="F219" s="692" t="s">
        <v>1426</v>
      </c>
      <c r="G219" s="905" t="s">
        <v>1415</v>
      </c>
      <c r="H219" s="925" t="s">
        <v>1791</v>
      </c>
      <c r="I219" s="937">
        <v>43894</v>
      </c>
      <c r="J219" s="720">
        <v>17800000</v>
      </c>
      <c r="K219" s="720">
        <v>14240000</v>
      </c>
      <c r="L219" s="655">
        <v>20</v>
      </c>
      <c r="M219" s="934">
        <v>0</v>
      </c>
      <c r="N219" s="720">
        <v>3560000</v>
      </c>
      <c r="O219" s="655">
        <v>20</v>
      </c>
      <c r="P219" s="887">
        <v>0</v>
      </c>
      <c r="Q219" s="655">
        <v>0</v>
      </c>
      <c r="R219" s="655">
        <v>20</v>
      </c>
      <c r="S219" s="655"/>
      <c r="T219" s="655"/>
      <c r="U219" s="659">
        <v>899</v>
      </c>
      <c r="V219" s="659">
        <v>20</v>
      </c>
      <c r="W219" s="655"/>
      <c r="X219" s="901">
        <v>1</v>
      </c>
      <c r="Y219" s="659">
        <v>1</v>
      </c>
      <c r="Z219" s="870"/>
      <c r="AA219" s="658"/>
      <c r="AB219" s="656"/>
      <c r="AC219" s="908">
        <v>0</v>
      </c>
      <c r="AD219" s="657" t="s">
        <v>532</v>
      </c>
      <c r="AE219" s="691"/>
      <c r="AF219" s="691"/>
      <c r="AG219" s="691"/>
      <c r="AH219" s="658">
        <v>2020</v>
      </c>
    </row>
    <row r="220" spans="1:34" s="667" customFormat="1">
      <c r="A220" s="691">
        <v>199</v>
      </c>
      <c r="B220" s="647" t="s">
        <v>1401</v>
      </c>
      <c r="C220" s="877" t="s">
        <v>983</v>
      </c>
      <c r="D220" s="773" t="s">
        <v>1653</v>
      </c>
      <c r="E220" s="928" t="s">
        <v>1754</v>
      </c>
      <c r="F220" s="692" t="s">
        <v>1426</v>
      </c>
      <c r="G220" s="905" t="s">
        <v>1415</v>
      </c>
      <c r="H220" s="925" t="s">
        <v>1791</v>
      </c>
      <c r="I220" s="937">
        <v>43894</v>
      </c>
      <c r="J220" s="720">
        <v>17800000</v>
      </c>
      <c r="K220" s="720">
        <v>14240000</v>
      </c>
      <c r="L220" s="655">
        <v>20</v>
      </c>
      <c r="M220" s="934">
        <v>0</v>
      </c>
      <c r="N220" s="720">
        <v>3560000</v>
      </c>
      <c r="O220" s="655">
        <v>20</v>
      </c>
      <c r="P220" s="887">
        <v>0</v>
      </c>
      <c r="Q220" s="655">
        <v>0</v>
      </c>
      <c r="R220" s="655">
        <v>20</v>
      </c>
      <c r="S220" s="655"/>
      <c r="T220" s="655"/>
      <c r="U220" s="659">
        <v>899</v>
      </c>
      <c r="V220" s="659">
        <v>20</v>
      </c>
      <c r="W220" s="655"/>
      <c r="X220" s="659">
        <v>1</v>
      </c>
      <c r="Y220" s="659">
        <v>1</v>
      </c>
      <c r="Z220" s="870"/>
      <c r="AA220" s="658"/>
      <c r="AB220" s="656"/>
      <c r="AC220" s="908">
        <v>0</v>
      </c>
      <c r="AD220" s="657" t="s">
        <v>532</v>
      </c>
      <c r="AE220" s="691"/>
      <c r="AF220" s="691"/>
      <c r="AG220" s="691"/>
      <c r="AH220" s="658">
        <v>2020</v>
      </c>
    </row>
    <row r="221" spans="1:34" s="667" customFormat="1">
      <c r="A221" s="691">
        <v>200</v>
      </c>
      <c r="B221" s="647" t="s">
        <v>1401</v>
      </c>
      <c r="C221" s="877" t="s">
        <v>213</v>
      </c>
      <c r="D221" s="773" t="s">
        <v>1654</v>
      </c>
      <c r="E221" s="928" t="s">
        <v>1754</v>
      </c>
      <c r="F221" s="692" t="s">
        <v>1426</v>
      </c>
      <c r="G221" s="905" t="s">
        <v>1415</v>
      </c>
      <c r="H221" s="925" t="s">
        <v>1791</v>
      </c>
      <c r="I221" s="937">
        <v>43894</v>
      </c>
      <c r="J221" s="720">
        <v>17800000</v>
      </c>
      <c r="K221" s="720">
        <v>14240000</v>
      </c>
      <c r="L221" s="655">
        <v>20</v>
      </c>
      <c r="M221" s="931">
        <v>44012</v>
      </c>
      <c r="N221" s="720">
        <v>3560000</v>
      </c>
      <c r="O221" s="655">
        <v>20</v>
      </c>
      <c r="P221" s="887">
        <v>0</v>
      </c>
      <c r="Q221" s="655">
        <v>0</v>
      </c>
      <c r="R221" s="655">
        <v>20</v>
      </c>
      <c r="S221" s="655"/>
      <c r="T221" s="655"/>
      <c r="U221" s="659">
        <v>899</v>
      </c>
      <c r="V221" s="659">
        <v>20</v>
      </c>
      <c r="W221" s="655"/>
      <c r="X221" s="659">
        <v>1</v>
      </c>
      <c r="Y221" s="659">
        <v>1</v>
      </c>
      <c r="Z221" s="870"/>
      <c r="AA221" s="658"/>
      <c r="AB221" s="656"/>
      <c r="AC221" s="908">
        <v>0</v>
      </c>
      <c r="AD221" s="657" t="s">
        <v>532</v>
      </c>
      <c r="AE221" s="691"/>
      <c r="AF221" s="691"/>
      <c r="AG221" s="691"/>
      <c r="AH221" s="658">
        <v>2020</v>
      </c>
    </row>
    <row r="222" spans="1:34" s="667" customFormat="1">
      <c r="A222" s="691">
        <v>201</v>
      </c>
      <c r="B222" s="647" t="s">
        <v>1401</v>
      </c>
      <c r="C222" s="877" t="s">
        <v>213</v>
      </c>
      <c r="D222" s="773" t="s">
        <v>1655</v>
      </c>
      <c r="E222" s="928" t="s">
        <v>1754</v>
      </c>
      <c r="F222" s="692" t="s">
        <v>1426</v>
      </c>
      <c r="G222" s="905" t="s">
        <v>1415</v>
      </c>
      <c r="H222" s="925" t="s">
        <v>1791</v>
      </c>
      <c r="I222" s="937">
        <v>43894</v>
      </c>
      <c r="J222" s="720">
        <v>17800000</v>
      </c>
      <c r="K222" s="720">
        <v>14240000</v>
      </c>
      <c r="L222" s="655">
        <v>20</v>
      </c>
      <c r="M222" s="931">
        <v>44012</v>
      </c>
      <c r="N222" s="720">
        <v>3560000</v>
      </c>
      <c r="O222" s="655">
        <v>20</v>
      </c>
      <c r="P222" s="887">
        <v>0</v>
      </c>
      <c r="Q222" s="655">
        <v>0</v>
      </c>
      <c r="R222" s="655">
        <v>20</v>
      </c>
      <c r="S222" s="655"/>
      <c r="T222" s="655"/>
      <c r="U222" s="659">
        <v>899</v>
      </c>
      <c r="V222" s="659">
        <v>20</v>
      </c>
      <c r="W222" s="655"/>
      <c r="X222" s="659">
        <v>1</v>
      </c>
      <c r="Y222" s="659">
        <v>1</v>
      </c>
      <c r="Z222" s="870"/>
      <c r="AA222" s="658"/>
      <c r="AB222" s="656"/>
      <c r="AC222" s="908">
        <v>0</v>
      </c>
      <c r="AD222" s="657" t="s">
        <v>532</v>
      </c>
      <c r="AE222" s="691"/>
      <c r="AF222" s="691"/>
      <c r="AG222" s="691"/>
      <c r="AH222" s="658">
        <v>2020</v>
      </c>
    </row>
    <row r="223" spans="1:34" s="667" customFormat="1">
      <c r="A223" s="691">
        <v>202</v>
      </c>
      <c r="B223" s="647" t="s">
        <v>1401</v>
      </c>
      <c r="C223" s="877" t="s">
        <v>983</v>
      </c>
      <c r="D223" s="773" t="s">
        <v>1656</v>
      </c>
      <c r="E223" s="928" t="s">
        <v>1754</v>
      </c>
      <c r="F223" s="936" t="s">
        <v>1426</v>
      </c>
      <c r="G223" s="905" t="s">
        <v>1415</v>
      </c>
      <c r="H223" s="925" t="s">
        <v>1791</v>
      </c>
      <c r="I223" s="937">
        <v>43894</v>
      </c>
      <c r="J223" s="720">
        <v>17800000</v>
      </c>
      <c r="K223" s="720">
        <v>14240000</v>
      </c>
      <c r="L223" s="655">
        <v>20</v>
      </c>
      <c r="M223" s="931">
        <v>44012</v>
      </c>
      <c r="N223" s="720">
        <v>3560000</v>
      </c>
      <c r="O223" s="655">
        <v>20</v>
      </c>
      <c r="P223" s="887">
        <v>0</v>
      </c>
      <c r="Q223" s="655">
        <v>0</v>
      </c>
      <c r="R223" s="655">
        <v>20</v>
      </c>
      <c r="S223" s="655"/>
      <c r="T223" s="655"/>
      <c r="U223" s="659">
        <v>899</v>
      </c>
      <c r="V223" s="659">
        <v>20</v>
      </c>
      <c r="W223" s="655"/>
      <c r="X223" s="659">
        <v>1</v>
      </c>
      <c r="Y223" s="659">
        <v>1</v>
      </c>
      <c r="Z223" s="870"/>
      <c r="AA223" s="658"/>
      <c r="AB223" s="656"/>
      <c r="AC223" s="908">
        <v>0</v>
      </c>
      <c r="AD223" s="657" t="s">
        <v>532</v>
      </c>
      <c r="AE223" s="691"/>
      <c r="AF223" s="691"/>
      <c r="AG223" s="691"/>
      <c r="AH223" s="658">
        <v>2020</v>
      </c>
    </row>
    <row r="224" spans="1:34" s="667" customFormat="1">
      <c r="A224" s="691">
        <v>203</v>
      </c>
      <c r="B224" s="742" t="s">
        <v>1401</v>
      </c>
      <c r="C224" s="877" t="s">
        <v>1763</v>
      </c>
      <c r="D224" s="773" t="s">
        <v>1657</v>
      </c>
      <c r="E224" s="928" t="s">
        <v>1237</v>
      </c>
      <c r="F224" s="692" t="s">
        <v>1426</v>
      </c>
      <c r="G224" s="905" t="s">
        <v>1415</v>
      </c>
      <c r="H224" s="925" t="s">
        <v>1792</v>
      </c>
      <c r="I224" s="937">
        <v>43902</v>
      </c>
      <c r="J224" s="938">
        <v>17800000</v>
      </c>
      <c r="K224" s="720">
        <v>14240000</v>
      </c>
      <c r="L224" s="655">
        <v>20</v>
      </c>
      <c r="M224" s="880">
        <v>44007</v>
      </c>
      <c r="N224" s="720">
        <v>3560000</v>
      </c>
      <c r="O224" s="655">
        <v>20</v>
      </c>
      <c r="P224" s="887">
        <v>0</v>
      </c>
      <c r="Q224" s="655">
        <v>0</v>
      </c>
      <c r="R224" s="655">
        <v>20</v>
      </c>
      <c r="S224" s="655"/>
      <c r="T224" s="655"/>
      <c r="U224" s="659">
        <v>899</v>
      </c>
      <c r="V224" s="659">
        <v>20</v>
      </c>
      <c r="W224" s="655"/>
      <c r="X224" s="901">
        <v>1</v>
      </c>
      <c r="Y224" s="659">
        <v>1</v>
      </c>
      <c r="Z224" s="870"/>
      <c r="AA224" s="658"/>
      <c r="AB224" s="656"/>
      <c r="AC224" s="908">
        <v>0</v>
      </c>
      <c r="AD224" s="657" t="s">
        <v>532</v>
      </c>
      <c r="AE224" s="691"/>
      <c r="AF224" s="691"/>
      <c r="AG224" s="691"/>
      <c r="AH224" s="658">
        <v>2020</v>
      </c>
    </row>
    <row r="225" spans="1:34" s="667" customFormat="1">
      <c r="A225" s="691">
        <v>204</v>
      </c>
      <c r="B225" s="647" t="s">
        <v>1401</v>
      </c>
      <c r="C225" s="877" t="s">
        <v>1763</v>
      </c>
      <c r="D225" s="773" t="s">
        <v>1658</v>
      </c>
      <c r="E225" s="928" t="s">
        <v>1237</v>
      </c>
      <c r="F225" s="692" t="s">
        <v>1426</v>
      </c>
      <c r="G225" s="905" t="s">
        <v>1415</v>
      </c>
      <c r="H225" s="925" t="s">
        <v>1792</v>
      </c>
      <c r="I225" s="937">
        <v>43902</v>
      </c>
      <c r="J225" s="938">
        <v>17800000</v>
      </c>
      <c r="K225" s="720">
        <v>14240000</v>
      </c>
      <c r="L225" s="655">
        <v>20</v>
      </c>
      <c r="M225" s="931">
        <v>44007</v>
      </c>
      <c r="N225" s="720">
        <v>3560000</v>
      </c>
      <c r="O225" s="655">
        <v>20</v>
      </c>
      <c r="P225" s="887">
        <v>0</v>
      </c>
      <c r="Q225" s="655">
        <v>0</v>
      </c>
      <c r="R225" s="655">
        <v>20</v>
      </c>
      <c r="S225" s="655"/>
      <c r="T225" s="655"/>
      <c r="U225" s="659">
        <v>899</v>
      </c>
      <c r="V225" s="659">
        <v>20</v>
      </c>
      <c r="W225" s="655"/>
      <c r="X225" s="659">
        <v>1</v>
      </c>
      <c r="Y225" s="659">
        <v>1</v>
      </c>
      <c r="Z225" s="870"/>
      <c r="AA225" s="658"/>
      <c r="AB225" s="656"/>
      <c r="AC225" s="908">
        <v>0</v>
      </c>
      <c r="AD225" s="657" t="s">
        <v>532</v>
      </c>
      <c r="AE225" s="691"/>
      <c r="AF225" s="691"/>
      <c r="AG225" s="691"/>
      <c r="AH225" s="658">
        <v>2020</v>
      </c>
    </row>
    <row r="226" spans="1:34" s="667" customFormat="1">
      <c r="A226" s="691">
        <v>205</v>
      </c>
      <c r="B226" s="647" t="s">
        <v>1401</v>
      </c>
      <c r="C226" s="877" t="s">
        <v>213</v>
      </c>
      <c r="D226" s="773" t="s">
        <v>1659</v>
      </c>
      <c r="E226" s="773" t="s">
        <v>1772</v>
      </c>
      <c r="F226" s="692" t="s">
        <v>1426</v>
      </c>
      <c r="G226" s="905" t="s">
        <v>1415</v>
      </c>
      <c r="H226" s="925" t="s">
        <v>1792</v>
      </c>
      <c r="I226" s="937">
        <v>43902</v>
      </c>
      <c r="J226" s="938">
        <v>17800000</v>
      </c>
      <c r="K226" s="720">
        <v>14240000</v>
      </c>
      <c r="L226" s="655">
        <v>20</v>
      </c>
      <c r="M226" s="933">
        <v>0</v>
      </c>
      <c r="N226" s="720">
        <v>3560000</v>
      </c>
      <c r="O226" s="655">
        <v>20</v>
      </c>
      <c r="P226" s="887">
        <v>0</v>
      </c>
      <c r="Q226" s="655">
        <v>0</v>
      </c>
      <c r="R226" s="655">
        <v>20</v>
      </c>
      <c r="S226" s="655"/>
      <c r="T226" s="655"/>
      <c r="U226" s="659">
        <v>899</v>
      </c>
      <c r="V226" s="659">
        <v>20</v>
      </c>
      <c r="W226" s="655"/>
      <c r="X226" s="659">
        <v>1</v>
      </c>
      <c r="Y226" s="659">
        <v>1</v>
      </c>
      <c r="Z226" s="870"/>
      <c r="AA226" s="658"/>
      <c r="AB226" s="656"/>
      <c r="AC226" s="908">
        <v>0</v>
      </c>
      <c r="AD226" s="657" t="s">
        <v>532</v>
      </c>
      <c r="AE226" s="691"/>
      <c r="AF226" s="691"/>
      <c r="AG226" s="691"/>
      <c r="AH226" s="658">
        <v>2020</v>
      </c>
    </row>
    <row r="227" spans="1:34" s="667" customFormat="1">
      <c r="A227" s="691">
        <v>206</v>
      </c>
      <c r="B227" s="647" t="s">
        <v>1401</v>
      </c>
      <c r="C227" s="877" t="s">
        <v>205</v>
      </c>
      <c r="D227" s="773" t="s">
        <v>1660</v>
      </c>
      <c r="E227" s="773" t="s">
        <v>1772</v>
      </c>
      <c r="F227" s="692" t="s">
        <v>1426</v>
      </c>
      <c r="G227" s="905" t="s">
        <v>1415</v>
      </c>
      <c r="H227" s="925" t="s">
        <v>1792</v>
      </c>
      <c r="I227" s="937">
        <v>43902</v>
      </c>
      <c r="J227" s="938">
        <v>17800000</v>
      </c>
      <c r="K227" s="720">
        <v>14240000</v>
      </c>
      <c r="L227" s="655">
        <v>20</v>
      </c>
      <c r="M227" s="933">
        <v>0</v>
      </c>
      <c r="N227" s="720">
        <v>3560000</v>
      </c>
      <c r="O227" s="655">
        <v>20</v>
      </c>
      <c r="P227" s="887">
        <v>0</v>
      </c>
      <c r="Q227" s="655">
        <v>0</v>
      </c>
      <c r="R227" s="655">
        <v>20</v>
      </c>
      <c r="S227" s="655"/>
      <c r="T227" s="655"/>
      <c r="U227" s="659">
        <v>899</v>
      </c>
      <c r="V227" s="659">
        <v>20</v>
      </c>
      <c r="W227" s="655"/>
      <c r="X227" s="659">
        <v>1</v>
      </c>
      <c r="Y227" s="659">
        <v>1</v>
      </c>
      <c r="Z227" s="870"/>
      <c r="AA227" s="658"/>
      <c r="AB227" s="656"/>
      <c r="AC227" s="908">
        <v>0</v>
      </c>
      <c r="AD227" s="657" t="s">
        <v>532</v>
      </c>
      <c r="AE227" s="691"/>
      <c r="AF227" s="691"/>
      <c r="AG227" s="691"/>
      <c r="AH227" s="658">
        <v>2020</v>
      </c>
    </row>
    <row r="228" spans="1:34" s="667" customFormat="1">
      <c r="A228" s="691">
        <v>207</v>
      </c>
      <c r="B228" s="647" t="s">
        <v>1401</v>
      </c>
      <c r="C228" s="877" t="s">
        <v>213</v>
      </c>
      <c r="D228" s="773" t="s">
        <v>1661</v>
      </c>
      <c r="E228" s="773" t="s">
        <v>1772</v>
      </c>
      <c r="F228" s="692" t="s">
        <v>1426</v>
      </c>
      <c r="G228" s="905" t="s">
        <v>1415</v>
      </c>
      <c r="H228" s="925" t="s">
        <v>1792</v>
      </c>
      <c r="I228" s="937">
        <v>43902</v>
      </c>
      <c r="J228" s="938">
        <v>17800000</v>
      </c>
      <c r="K228" s="720">
        <v>14240000</v>
      </c>
      <c r="L228" s="655">
        <v>20</v>
      </c>
      <c r="M228" s="933">
        <v>0</v>
      </c>
      <c r="N228" s="720">
        <v>3560000</v>
      </c>
      <c r="O228" s="655">
        <v>20</v>
      </c>
      <c r="P228" s="887">
        <v>0</v>
      </c>
      <c r="Q228" s="655">
        <v>0</v>
      </c>
      <c r="R228" s="655">
        <v>20</v>
      </c>
      <c r="S228" s="655"/>
      <c r="T228" s="655"/>
      <c r="U228" s="659">
        <v>899</v>
      </c>
      <c r="V228" s="659">
        <v>20</v>
      </c>
      <c r="W228" s="655"/>
      <c r="X228" s="659">
        <v>1</v>
      </c>
      <c r="Y228" s="659">
        <v>1</v>
      </c>
      <c r="Z228" s="870"/>
      <c r="AA228" s="658"/>
      <c r="AB228" s="656"/>
      <c r="AC228" s="908">
        <v>0</v>
      </c>
      <c r="AD228" s="657" t="s">
        <v>532</v>
      </c>
      <c r="AE228" s="691"/>
      <c r="AF228" s="691"/>
      <c r="AG228" s="691"/>
      <c r="AH228" s="658">
        <v>2020</v>
      </c>
    </row>
    <row r="229" spans="1:34" s="667" customFormat="1">
      <c r="A229" s="691">
        <v>208</v>
      </c>
      <c r="B229" s="742" t="s">
        <v>1401</v>
      </c>
      <c r="C229" s="877" t="s">
        <v>213</v>
      </c>
      <c r="D229" s="773" t="s">
        <v>1662</v>
      </c>
      <c r="E229" s="773" t="s">
        <v>1772</v>
      </c>
      <c r="F229" s="692" t="s">
        <v>1426</v>
      </c>
      <c r="G229" s="905" t="s">
        <v>1415</v>
      </c>
      <c r="H229" s="925" t="s">
        <v>1792</v>
      </c>
      <c r="I229" s="937">
        <v>43902</v>
      </c>
      <c r="J229" s="938">
        <v>17800000</v>
      </c>
      <c r="K229" s="720">
        <v>14240000</v>
      </c>
      <c r="L229" s="655">
        <v>20</v>
      </c>
      <c r="M229" s="933">
        <v>0</v>
      </c>
      <c r="N229" s="720">
        <v>3560000</v>
      </c>
      <c r="O229" s="655">
        <v>20</v>
      </c>
      <c r="P229" s="887">
        <v>0</v>
      </c>
      <c r="Q229" s="655">
        <v>0</v>
      </c>
      <c r="R229" s="655">
        <v>20</v>
      </c>
      <c r="S229" s="655"/>
      <c r="T229" s="655"/>
      <c r="U229" s="659">
        <v>899</v>
      </c>
      <c r="V229" s="659">
        <v>20</v>
      </c>
      <c r="W229" s="655"/>
      <c r="X229" s="901">
        <v>1</v>
      </c>
      <c r="Y229" s="659">
        <v>1</v>
      </c>
      <c r="Z229" s="870"/>
      <c r="AA229" s="658"/>
      <c r="AB229" s="656"/>
      <c r="AC229" s="908">
        <v>0</v>
      </c>
      <c r="AD229" s="657" t="s">
        <v>532</v>
      </c>
      <c r="AE229" s="691"/>
      <c r="AF229" s="691"/>
      <c r="AG229" s="691"/>
      <c r="AH229" s="658">
        <v>2020</v>
      </c>
    </row>
    <row r="230" spans="1:34" s="667" customFormat="1">
      <c r="A230" s="691">
        <v>209</v>
      </c>
      <c r="B230" s="647" t="s">
        <v>1401</v>
      </c>
      <c r="C230" s="877" t="s">
        <v>213</v>
      </c>
      <c r="D230" s="773" t="s">
        <v>1663</v>
      </c>
      <c r="E230" s="773" t="s">
        <v>1772</v>
      </c>
      <c r="F230" s="692" t="s">
        <v>1426</v>
      </c>
      <c r="G230" s="905" t="s">
        <v>1415</v>
      </c>
      <c r="H230" s="925" t="s">
        <v>1792</v>
      </c>
      <c r="I230" s="937">
        <v>43902</v>
      </c>
      <c r="J230" s="938">
        <v>17800000</v>
      </c>
      <c r="K230" s="720">
        <v>14240000</v>
      </c>
      <c r="L230" s="655">
        <v>20</v>
      </c>
      <c r="M230" s="933">
        <v>0</v>
      </c>
      <c r="N230" s="720">
        <v>3560000</v>
      </c>
      <c r="O230" s="655">
        <v>20</v>
      </c>
      <c r="P230" s="887">
        <v>0</v>
      </c>
      <c r="Q230" s="655">
        <v>0</v>
      </c>
      <c r="R230" s="655">
        <v>20</v>
      </c>
      <c r="S230" s="655"/>
      <c r="T230" s="655"/>
      <c r="U230" s="659">
        <v>899</v>
      </c>
      <c r="V230" s="659">
        <v>20</v>
      </c>
      <c r="W230" s="655"/>
      <c r="X230" s="659">
        <v>1</v>
      </c>
      <c r="Y230" s="659">
        <v>1</v>
      </c>
      <c r="Z230" s="870"/>
      <c r="AA230" s="658"/>
      <c r="AB230" s="656"/>
      <c r="AC230" s="908">
        <v>0</v>
      </c>
      <c r="AD230" s="657" t="s">
        <v>532</v>
      </c>
      <c r="AE230" s="691"/>
      <c r="AF230" s="691"/>
      <c r="AG230" s="691"/>
      <c r="AH230" s="658">
        <v>2020</v>
      </c>
    </row>
    <row r="231" spans="1:34" s="667" customFormat="1">
      <c r="A231" s="691">
        <v>210</v>
      </c>
      <c r="B231" s="647" t="s">
        <v>1401</v>
      </c>
      <c r="C231" s="877" t="s">
        <v>203</v>
      </c>
      <c r="D231" s="773" t="s">
        <v>1664</v>
      </c>
      <c r="E231" s="872" t="s">
        <v>1445</v>
      </c>
      <c r="F231" s="692" t="s">
        <v>1426</v>
      </c>
      <c r="G231" s="905" t="s">
        <v>1415</v>
      </c>
      <c r="H231" s="925" t="s">
        <v>1792</v>
      </c>
      <c r="I231" s="937">
        <v>43902</v>
      </c>
      <c r="J231" s="938">
        <v>17800000</v>
      </c>
      <c r="K231" s="720">
        <v>14240000</v>
      </c>
      <c r="L231" s="655">
        <v>20</v>
      </c>
      <c r="M231" s="934">
        <v>0</v>
      </c>
      <c r="N231" s="720">
        <v>3560000</v>
      </c>
      <c r="O231" s="655">
        <v>20</v>
      </c>
      <c r="P231" s="887">
        <v>0</v>
      </c>
      <c r="Q231" s="655">
        <v>0</v>
      </c>
      <c r="R231" s="655">
        <v>20</v>
      </c>
      <c r="S231" s="655"/>
      <c r="T231" s="655"/>
      <c r="U231" s="659">
        <v>899</v>
      </c>
      <c r="V231" s="659">
        <v>20</v>
      </c>
      <c r="W231" s="655"/>
      <c r="X231" s="659">
        <v>1</v>
      </c>
      <c r="Y231" s="659">
        <v>1</v>
      </c>
      <c r="Z231" s="870"/>
      <c r="AA231" s="658"/>
      <c r="AB231" s="656"/>
      <c r="AC231" s="908">
        <v>0</v>
      </c>
      <c r="AD231" s="657" t="s">
        <v>532</v>
      </c>
      <c r="AE231" s="691"/>
      <c r="AF231" s="691"/>
      <c r="AG231" s="691"/>
      <c r="AH231" s="658">
        <v>2020</v>
      </c>
    </row>
    <row r="232" spans="1:34" s="667" customFormat="1">
      <c r="A232" s="691">
        <v>211</v>
      </c>
      <c r="B232" s="647" t="s">
        <v>1401</v>
      </c>
      <c r="C232" s="877" t="s">
        <v>205</v>
      </c>
      <c r="D232" s="773" t="s">
        <v>1665</v>
      </c>
      <c r="E232" s="872" t="s">
        <v>1747</v>
      </c>
      <c r="F232" s="936" t="s">
        <v>1426</v>
      </c>
      <c r="G232" s="905" t="s">
        <v>1415</v>
      </c>
      <c r="H232" s="925" t="s">
        <v>1793</v>
      </c>
      <c r="I232" s="937">
        <v>43936</v>
      </c>
      <c r="J232" s="938">
        <v>17800000</v>
      </c>
      <c r="K232" s="720">
        <v>14240000</v>
      </c>
      <c r="L232" s="655">
        <v>20</v>
      </c>
      <c r="M232" s="934">
        <v>0</v>
      </c>
      <c r="N232" s="720">
        <v>3560000</v>
      </c>
      <c r="O232" s="655">
        <v>20</v>
      </c>
      <c r="P232" s="887">
        <v>0</v>
      </c>
      <c r="Q232" s="655">
        <v>0</v>
      </c>
      <c r="R232" s="655">
        <v>20</v>
      </c>
      <c r="S232" s="655"/>
      <c r="T232" s="655"/>
      <c r="U232" s="659">
        <v>899</v>
      </c>
      <c r="V232" s="659">
        <v>20</v>
      </c>
      <c r="W232" s="655"/>
      <c r="X232" s="659">
        <v>1</v>
      </c>
      <c r="Y232" s="659">
        <v>1</v>
      </c>
      <c r="Z232" s="870"/>
      <c r="AA232" s="658"/>
      <c r="AB232" s="656"/>
      <c r="AC232" s="908">
        <v>0</v>
      </c>
      <c r="AD232" s="657" t="s">
        <v>532</v>
      </c>
      <c r="AE232" s="691"/>
      <c r="AF232" s="691"/>
      <c r="AG232" s="691"/>
      <c r="AH232" s="658">
        <v>2020</v>
      </c>
    </row>
    <row r="233" spans="1:34" s="667" customFormat="1">
      <c r="A233" s="691">
        <v>212</v>
      </c>
      <c r="B233" s="647" t="s">
        <v>1401</v>
      </c>
      <c r="C233" s="877" t="s">
        <v>205</v>
      </c>
      <c r="D233" s="773" t="s">
        <v>1666</v>
      </c>
      <c r="E233" s="872" t="s">
        <v>1747</v>
      </c>
      <c r="F233" s="692" t="s">
        <v>1426</v>
      </c>
      <c r="G233" s="905" t="s">
        <v>1415</v>
      </c>
      <c r="H233" s="925" t="s">
        <v>1793</v>
      </c>
      <c r="I233" s="937">
        <v>43936</v>
      </c>
      <c r="J233" s="938">
        <v>17800000</v>
      </c>
      <c r="K233" s="720">
        <v>14240000</v>
      </c>
      <c r="L233" s="655">
        <v>20</v>
      </c>
      <c r="M233" s="934">
        <v>0</v>
      </c>
      <c r="N233" s="720">
        <v>3560000</v>
      </c>
      <c r="O233" s="655">
        <v>20</v>
      </c>
      <c r="P233" s="887">
        <v>0</v>
      </c>
      <c r="Q233" s="655">
        <v>0</v>
      </c>
      <c r="R233" s="655">
        <v>20</v>
      </c>
      <c r="S233" s="655"/>
      <c r="T233" s="655"/>
      <c r="U233" s="659">
        <v>899</v>
      </c>
      <c r="V233" s="659">
        <v>20</v>
      </c>
      <c r="W233" s="655"/>
      <c r="X233" s="659">
        <v>1</v>
      </c>
      <c r="Y233" s="659">
        <v>1</v>
      </c>
      <c r="Z233" s="870"/>
      <c r="AA233" s="658"/>
      <c r="AB233" s="656"/>
      <c r="AC233" s="908">
        <v>0</v>
      </c>
      <c r="AD233" s="657" t="s">
        <v>532</v>
      </c>
      <c r="AE233" s="691"/>
      <c r="AF233" s="691"/>
      <c r="AG233" s="691"/>
      <c r="AH233" s="658">
        <v>2020</v>
      </c>
    </row>
    <row r="234" spans="1:34" s="667" customFormat="1">
      <c r="A234" s="691">
        <v>213</v>
      </c>
      <c r="B234" s="742" t="s">
        <v>1401</v>
      </c>
      <c r="C234" s="877" t="s">
        <v>205</v>
      </c>
      <c r="D234" s="871" t="s">
        <v>1667</v>
      </c>
      <c r="E234" s="872" t="s">
        <v>1747</v>
      </c>
      <c r="F234" s="692" t="s">
        <v>1426</v>
      </c>
      <c r="G234" s="905" t="s">
        <v>1415</v>
      </c>
      <c r="H234" s="925" t="s">
        <v>1793</v>
      </c>
      <c r="I234" s="937">
        <v>43936</v>
      </c>
      <c r="J234" s="938">
        <v>17800000</v>
      </c>
      <c r="K234" s="720">
        <v>14240000</v>
      </c>
      <c r="L234" s="655">
        <v>20</v>
      </c>
      <c r="M234" s="934">
        <v>0</v>
      </c>
      <c r="N234" s="720">
        <v>3560000</v>
      </c>
      <c r="O234" s="655">
        <v>20</v>
      </c>
      <c r="P234" s="887">
        <v>0</v>
      </c>
      <c r="Q234" s="655">
        <v>0</v>
      </c>
      <c r="R234" s="655">
        <v>20</v>
      </c>
      <c r="S234" s="655"/>
      <c r="T234" s="655"/>
      <c r="U234" s="659">
        <v>899</v>
      </c>
      <c r="V234" s="659">
        <v>20</v>
      </c>
      <c r="W234" s="655"/>
      <c r="X234" s="901">
        <v>1</v>
      </c>
      <c r="Y234" s="659">
        <v>1</v>
      </c>
      <c r="Z234" s="870"/>
      <c r="AA234" s="658"/>
      <c r="AB234" s="656"/>
      <c r="AC234" s="908">
        <v>0</v>
      </c>
      <c r="AD234" s="657" t="s">
        <v>532</v>
      </c>
      <c r="AE234" s="691"/>
      <c r="AF234" s="691"/>
      <c r="AG234" s="691"/>
      <c r="AH234" s="658">
        <v>2020</v>
      </c>
    </row>
    <row r="235" spans="1:34" s="667" customFormat="1">
      <c r="A235" s="691">
        <v>214</v>
      </c>
      <c r="B235" s="647" t="s">
        <v>1401</v>
      </c>
      <c r="C235" s="877" t="s">
        <v>205</v>
      </c>
      <c r="D235" s="773" t="s">
        <v>1668</v>
      </c>
      <c r="E235" s="872" t="s">
        <v>1747</v>
      </c>
      <c r="F235" s="692" t="s">
        <v>1426</v>
      </c>
      <c r="G235" s="905" t="s">
        <v>1415</v>
      </c>
      <c r="H235" s="925" t="s">
        <v>1793</v>
      </c>
      <c r="I235" s="937">
        <v>43936</v>
      </c>
      <c r="J235" s="938">
        <v>17800000</v>
      </c>
      <c r="K235" s="720">
        <v>14240000</v>
      </c>
      <c r="L235" s="655">
        <v>20</v>
      </c>
      <c r="M235" s="934">
        <v>0</v>
      </c>
      <c r="N235" s="720">
        <v>3560000</v>
      </c>
      <c r="O235" s="655">
        <v>20</v>
      </c>
      <c r="P235" s="887">
        <v>0</v>
      </c>
      <c r="Q235" s="655">
        <v>0</v>
      </c>
      <c r="R235" s="655">
        <v>20</v>
      </c>
      <c r="S235" s="655"/>
      <c r="T235" s="655"/>
      <c r="U235" s="659">
        <v>899</v>
      </c>
      <c r="V235" s="659">
        <v>20</v>
      </c>
      <c r="W235" s="655"/>
      <c r="X235" s="659">
        <v>1</v>
      </c>
      <c r="Y235" s="659">
        <v>1</v>
      </c>
      <c r="Z235" s="870"/>
      <c r="AA235" s="658"/>
      <c r="AB235" s="656"/>
      <c r="AC235" s="908">
        <v>0</v>
      </c>
      <c r="AD235" s="657" t="s">
        <v>532</v>
      </c>
      <c r="AE235" s="691"/>
      <c r="AF235" s="691"/>
      <c r="AG235" s="691"/>
      <c r="AH235" s="658">
        <v>2020</v>
      </c>
    </row>
    <row r="236" spans="1:34" s="667" customFormat="1">
      <c r="A236" s="691">
        <v>215</v>
      </c>
      <c r="B236" s="647" t="s">
        <v>1401</v>
      </c>
      <c r="C236" s="805" t="s">
        <v>205</v>
      </c>
      <c r="D236" s="773" t="s">
        <v>1669</v>
      </c>
      <c r="E236" s="775" t="s">
        <v>1747</v>
      </c>
      <c r="F236" s="651" t="s">
        <v>1426</v>
      </c>
      <c r="G236" s="650" t="s">
        <v>1415</v>
      </c>
      <c r="H236" s="925" t="s">
        <v>1793</v>
      </c>
      <c r="I236" s="874">
        <v>43936</v>
      </c>
      <c r="J236" s="746">
        <v>17800000</v>
      </c>
      <c r="K236" s="654">
        <v>14240000</v>
      </c>
      <c r="L236" s="655">
        <v>20</v>
      </c>
      <c r="M236" s="884">
        <v>0</v>
      </c>
      <c r="N236" s="654">
        <v>3560000</v>
      </c>
      <c r="O236" s="655">
        <v>20</v>
      </c>
      <c r="P236" s="887">
        <v>0</v>
      </c>
      <c r="Q236" s="655">
        <v>0</v>
      </c>
      <c r="R236" s="655">
        <v>20</v>
      </c>
      <c r="S236" s="655"/>
      <c r="T236" s="655"/>
      <c r="U236" s="653">
        <v>899</v>
      </c>
      <c r="V236" s="653">
        <v>20</v>
      </c>
      <c r="W236" s="655"/>
      <c r="X236" s="653">
        <v>1</v>
      </c>
      <c r="Y236" s="659">
        <v>1</v>
      </c>
      <c r="Z236" s="870"/>
      <c r="AA236" s="691"/>
      <c r="AB236" s="656"/>
      <c r="AC236" s="908">
        <v>0</v>
      </c>
      <c r="AD236" s="660" t="s">
        <v>532</v>
      </c>
      <c r="AE236" s="691"/>
      <c r="AF236" s="691"/>
      <c r="AG236" s="691"/>
      <c r="AH236" s="658">
        <v>2020</v>
      </c>
    </row>
    <row r="237" spans="1:34" s="667" customFormat="1">
      <c r="A237" s="691">
        <v>216</v>
      </c>
      <c r="B237" s="647" t="s">
        <v>1401</v>
      </c>
      <c r="C237" s="805" t="s">
        <v>205</v>
      </c>
      <c r="D237" s="773" t="s">
        <v>1670</v>
      </c>
      <c r="E237" s="775" t="s">
        <v>1747</v>
      </c>
      <c r="F237" s="651" t="s">
        <v>1426</v>
      </c>
      <c r="G237" s="650" t="s">
        <v>1415</v>
      </c>
      <c r="H237" s="925" t="s">
        <v>1793</v>
      </c>
      <c r="I237" s="874">
        <v>43936</v>
      </c>
      <c r="J237" s="746">
        <v>17800000</v>
      </c>
      <c r="K237" s="654">
        <v>14240000</v>
      </c>
      <c r="L237" s="655">
        <v>20</v>
      </c>
      <c r="M237" s="884">
        <v>0</v>
      </c>
      <c r="N237" s="654">
        <v>3560000</v>
      </c>
      <c r="O237" s="655">
        <v>20</v>
      </c>
      <c r="P237" s="887">
        <v>0</v>
      </c>
      <c r="Q237" s="655">
        <v>0</v>
      </c>
      <c r="R237" s="655">
        <v>20</v>
      </c>
      <c r="S237" s="655"/>
      <c r="T237" s="655"/>
      <c r="U237" s="653">
        <v>899</v>
      </c>
      <c r="V237" s="653">
        <v>20</v>
      </c>
      <c r="W237" s="655"/>
      <c r="X237" s="653">
        <v>1</v>
      </c>
      <c r="Y237" s="659">
        <v>1</v>
      </c>
      <c r="Z237" s="870"/>
      <c r="AA237" s="691"/>
      <c r="AB237" s="656"/>
      <c r="AC237" s="908">
        <v>0</v>
      </c>
      <c r="AD237" s="660" t="s">
        <v>532</v>
      </c>
      <c r="AE237" s="691"/>
      <c r="AF237" s="691"/>
      <c r="AG237" s="691"/>
      <c r="AH237" s="658">
        <v>2020</v>
      </c>
    </row>
    <row r="238" spans="1:34" s="667" customFormat="1">
      <c r="A238" s="691">
        <v>217</v>
      </c>
      <c r="B238" s="647" t="s">
        <v>1401</v>
      </c>
      <c r="C238" s="805" t="s">
        <v>205</v>
      </c>
      <c r="D238" s="773" t="s">
        <v>1671</v>
      </c>
      <c r="E238" s="775" t="s">
        <v>1747</v>
      </c>
      <c r="F238" s="651" t="s">
        <v>1426</v>
      </c>
      <c r="G238" s="650" t="s">
        <v>1415</v>
      </c>
      <c r="H238" s="925" t="s">
        <v>1793</v>
      </c>
      <c r="I238" s="874">
        <v>43936</v>
      </c>
      <c r="J238" s="746">
        <v>17800000</v>
      </c>
      <c r="K238" s="654">
        <v>14240000</v>
      </c>
      <c r="L238" s="655">
        <v>20</v>
      </c>
      <c r="M238" s="884">
        <v>0</v>
      </c>
      <c r="N238" s="654">
        <v>3560000</v>
      </c>
      <c r="O238" s="655">
        <v>20</v>
      </c>
      <c r="P238" s="887">
        <v>0</v>
      </c>
      <c r="Q238" s="655">
        <v>0</v>
      </c>
      <c r="R238" s="655">
        <v>20</v>
      </c>
      <c r="S238" s="655"/>
      <c r="T238" s="655"/>
      <c r="U238" s="653">
        <v>899</v>
      </c>
      <c r="V238" s="653">
        <v>20</v>
      </c>
      <c r="W238" s="655"/>
      <c r="X238" s="653">
        <v>1</v>
      </c>
      <c r="Y238" s="659">
        <v>1</v>
      </c>
      <c r="Z238" s="870"/>
      <c r="AA238" s="691"/>
      <c r="AB238" s="656"/>
      <c r="AC238" s="908">
        <v>0</v>
      </c>
      <c r="AD238" s="660" t="s">
        <v>532</v>
      </c>
      <c r="AE238" s="691"/>
      <c r="AF238" s="691"/>
      <c r="AG238" s="691"/>
      <c r="AH238" s="658">
        <v>2020</v>
      </c>
    </row>
    <row r="239" spans="1:34" s="667" customFormat="1">
      <c r="A239" s="691">
        <v>218</v>
      </c>
      <c r="B239" s="742" t="s">
        <v>1401</v>
      </c>
      <c r="C239" s="805" t="s">
        <v>209</v>
      </c>
      <c r="D239" s="773" t="s">
        <v>1672</v>
      </c>
      <c r="E239" s="775" t="s">
        <v>1405</v>
      </c>
      <c r="F239" s="651" t="s">
        <v>1426</v>
      </c>
      <c r="G239" s="650" t="s">
        <v>1415</v>
      </c>
      <c r="H239" s="925" t="s">
        <v>1793</v>
      </c>
      <c r="I239" s="874">
        <v>43936</v>
      </c>
      <c r="J239" s="746">
        <v>17800000</v>
      </c>
      <c r="K239" s="654">
        <v>14240000</v>
      </c>
      <c r="L239" s="655">
        <v>20</v>
      </c>
      <c r="M239" s="884">
        <v>0</v>
      </c>
      <c r="N239" s="654">
        <v>3560000</v>
      </c>
      <c r="O239" s="655">
        <v>20</v>
      </c>
      <c r="P239" s="887">
        <v>0</v>
      </c>
      <c r="Q239" s="655">
        <v>0</v>
      </c>
      <c r="R239" s="655">
        <v>20</v>
      </c>
      <c r="S239" s="655"/>
      <c r="T239" s="655"/>
      <c r="U239" s="653">
        <v>899</v>
      </c>
      <c r="V239" s="653">
        <v>20</v>
      </c>
      <c r="W239" s="655"/>
      <c r="X239" s="676">
        <v>1</v>
      </c>
      <c r="Y239" s="659">
        <v>1</v>
      </c>
      <c r="Z239" s="870"/>
      <c r="AA239" s="691"/>
      <c r="AB239" s="656"/>
      <c r="AC239" s="908">
        <v>0</v>
      </c>
      <c r="AD239" s="660" t="s">
        <v>532</v>
      </c>
      <c r="AE239" s="691"/>
      <c r="AF239" s="691"/>
      <c r="AG239" s="691"/>
      <c r="AH239" s="658">
        <v>2020</v>
      </c>
    </row>
    <row r="240" spans="1:34" s="667" customFormat="1">
      <c r="A240" s="691">
        <v>219</v>
      </c>
      <c r="B240" s="647" t="s">
        <v>1401</v>
      </c>
      <c r="C240" s="805" t="s">
        <v>213</v>
      </c>
      <c r="D240" s="773" t="s">
        <v>1673</v>
      </c>
      <c r="E240" s="775" t="s">
        <v>1755</v>
      </c>
      <c r="F240" s="651" t="s">
        <v>1426</v>
      </c>
      <c r="G240" s="650" t="s">
        <v>1415</v>
      </c>
      <c r="H240" s="925" t="s">
        <v>1793</v>
      </c>
      <c r="I240" s="874">
        <v>43936</v>
      </c>
      <c r="J240" s="746">
        <v>17800000</v>
      </c>
      <c r="K240" s="654">
        <v>14240000</v>
      </c>
      <c r="L240" s="655">
        <v>20</v>
      </c>
      <c r="M240" s="884">
        <v>0</v>
      </c>
      <c r="N240" s="654">
        <v>3560000</v>
      </c>
      <c r="O240" s="655">
        <v>20</v>
      </c>
      <c r="P240" s="887">
        <v>0</v>
      </c>
      <c r="Q240" s="655">
        <v>0</v>
      </c>
      <c r="R240" s="655">
        <v>20</v>
      </c>
      <c r="S240" s="655"/>
      <c r="T240" s="655"/>
      <c r="U240" s="653">
        <v>899</v>
      </c>
      <c r="V240" s="653">
        <v>20</v>
      </c>
      <c r="W240" s="655"/>
      <c r="X240" s="653">
        <v>1</v>
      </c>
      <c r="Y240" s="659">
        <v>1</v>
      </c>
      <c r="Z240" s="870"/>
      <c r="AA240" s="691"/>
      <c r="AB240" s="656"/>
      <c r="AC240" s="908">
        <v>0</v>
      </c>
      <c r="AD240" s="660" t="s">
        <v>532</v>
      </c>
      <c r="AE240" s="691"/>
      <c r="AF240" s="691"/>
      <c r="AG240" s="691"/>
      <c r="AH240" s="658">
        <v>2020</v>
      </c>
    </row>
    <row r="241" spans="1:34" s="667" customFormat="1">
      <c r="A241" s="691">
        <v>220</v>
      </c>
      <c r="B241" s="647" t="s">
        <v>1401</v>
      </c>
      <c r="C241" s="805" t="s">
        <v>213</v>
      </c>
      <c r="D241" s="773" t="s">
        <v>1674</v>
      </c>
      <c r="E241" s="775" t="s">
        <v>1755</v>
      </c>
      <c r="F241" s="744" t="s">
        <v>1426</v>
      </c>
      <c r="G241" s="650" t="s">
        <v>1415</v>
      </c>
      <c r="H241" s="925" t="s">
        <v>1793</v>
      </c>
      <c r="I241" s="874">
        <v>43936</v>
      </c>
      <c r="J241" s="746">
        <v>17800000</v>
      </c>
      <c r="K241" s="654">
        <v>14240000</v>
      </c>
      <c r="L241" s="655">
        <v>20</v>
      </c>
      <c r="M241" s="884">
        <v>0</v>
      </c>
      <c r="N241" s="654">
        <v>3560000</v>
      </c>
      <c r="O241" s="655">
        <v>20</v>
      </c>
      <c r="P241" s="887">
        <v>0</v>
      </c>
      <c r="Q241" s="655">
        <v>0</v>
      </c>
      <c r="R241" s="655">
        <v>20</v>
      </c>
      <c r="S241" s="655"/>
      <c r="T241" s="655"/>
      <c r="U241" s="653">
        <v>899</v>
      </c>
      <c r="V241" s="653">
        <v>20</v>
      </c>
      <c r="W241" s="655"/>
      <c r="X241" s="653">
        <v>1</v>
      </c>
      <c r="Y241" s="659">
        <v>1</v>
      </c>
      <c r="Z241" s="870"/>
      <c r="AA241" s="691"/>
      <c r="AB241" s="656"/>
      <c r="AC241" s="908">
        <v>0</v>
      </c>
      <c r="AD241" s="660" t="s">
        <v>532</v>
      </c>
      <c r="AE241" s="691"/>
      <c r="AF241" s="691"/>
      <c r="AG241" s="691"/>
      <c r="AH241" s="658">
        <v>2020</v>
      </c>
    </row>
    <row r="242" spans="1:34" s="667" customFormat="1">
      <c r="A242" s="691">
        <v>221</v>
      </c>
      <c r="B242" s="647" t="s">
        <v>1401</v>
      </c>
      <c r="C242" s="805" t="s">
        <v>203</v>
      </c>
      <c r="D242" s="773" t="s">
        <v>1675</v>
      </c>
      <c r="E242" s="775" t="s">
        <v>1445</v>
      </c>
      <c r="F242" s="651" t="s">
        <v>1426</v>
      </c>
      <c r="G242" s="650" t="s">
        <v>1415</v>
      </c>
      <c r="H242" s="925" t="s">
        <v>1793</v>
      </c>
      <c r="I242" s="874">
        <v>43936</v>
      </c>
      <c r="J242" s="746">
        <v>17800000</v>
      </c>
      <c r="K242" s="654">
        <v>14240000</v>
      </c>
      <c r="L242" s="655">
        <v>20</v>
      </c>
      <c r="M242" s="884">
        <v>0</v>
      </c>
      <c r="N242" s="654">
        <v>3560000</v>
      </c>
      <c r="O242" s="655">
        <v>20</v>
      </c>
      <c r="P242" s="887">
        <v>0</v>
      </c>
      <c r="Q242" s="655">
        <v>0</v>
      </c>
      <c r="R242" s="655">
        <v>20</v>
      </c>
      <c r="S242" s="655"/>
      <c r="T242" s="655"/>
      <c r="U242" s="653">
        <v>899</v>
      </c>
      <c r="V242" s="653">
        <v>20</v>
      </c>
      <c r="W242" s="655"/>
      <c r="X242" s="653">
        <v>1</v>
      </c>
      <c r="Y242" s="659">
        <v>1</v>
      </c>
      <c r="Z242" s="870"/>
      <c r="AA242" s="691"/>
      <c r="AB242" s="656"/>
      <c r="AC242" s="908">
        <v>0</v>
      </c>
      <c r="AD242" s="660" t="s">
        <v>532</v>
      </c>
      <c r="AE242" s="691"/>
      <c r="AF242" s="691"/>
      <c r="AG242" s="691"/>
      <c r="AH242" s="658">
        <v>2020</v>
      </c>
    </row>
    <row r="243" spans="1:34" s="667" customFormat="1">
      <c r="A243" s="691">
        <v>222</v>
      </c>
      <c r="B243" s="647" t="s">
        <v>1401</v>
      </c>
      <c r="C243" s="808" t="s">
        <v>209</v>
      </c>
      <c r="D243" s="795" t="s">
        <v>1676</v>
      </c>
      <c r="E243" s="802" t="s">
        <v>1756</v>
      </c>
      <c r="F243" s="651" t="s">
        <v>1426</v>
      </c>
      <c r="G243" s="650" t="s">
        <v>1415</v>
      </c>
      <c r="H243" s="925" t="s">
        <v>1794</v>
      </c>
      <c r="I243" s="874">
        <v>43938</v>
      </c>
      <c r="J243" s="746">
        <v>17800000</v>
      </c>
      <c r="K243" s="654">
        <v>14240000</v>
      </c>
      <c r="L243" s="655">
        <v>20</v>
      </c>
      <c r="M243" s="882">
        <v>0</v>
      </c>
      <c r="N243" s="654">
        <v>3560000</v>
      </c>
      <c r="O243" s="655">
        <v>20</v>
      </c>
      <c r="P243" s="887">
        <v>0</v>
      </c>
      <c r="Q243" s="655">
        <v>0</v>
      </c>
      <c r="R243" s="655">
        <v>20</v>
      </c>
      <c r="S243" s="655"/>
      <c r="T243" s="655"/>
      <c r="U243" s="653">
        <v>899</v>
      </c>
      <c r="V243" s="653">
        <v>20</v>
      </c>
      <c r="W243" s="655"/>
      <c r="X243" s="653">
        <v>1</v>
      </c>
      <c r="Y243" s="659">
        <v>1</v>
      </c>
      <c r="Z243" s="870"/>
      <c r="AA243" s="691"/>
      <c r="AB243" s="656"/>
      <c r="AC243" s="908">
        <v>0</v>
      </c>
      <c r="AD243" s="660" t="s">
        <v>532</v>
      </c>
      <c r="AE243" s="691"/>
      <c r="AF243" s="691"/>
      <c r="AG243" s="691"/>
      <c r="AH243" s="658">
        <v>2020</v>
      </c>
    </row>
    <row r="244" spans="1:34" s="667" customFormat="1">
      <c r="A244" s="691">
        <v>223</v>
      </c>
      <c r="B244" s="742" t="s">
        <v>1401</v>
      </c>
      <c r="C244" s="809" t="s">
        <v>214</v>
      </c>
      <c r="D244" s="796" t="s">
        <v>1677</v>
      </c>
      <c r="E244" s="775" t="s">
        <v>1753</v>
      </c>
      <c r="F244" s="651" t="s">
        <v>1426</v>
      </c>
      <c r="G244" s="650" t="s">
        <v>1415</v>
      </c>
      <c r="H244" s="925" t="s">
        <v>1794</v>
      </c>
      <c r="I244" s="874">
        <v>43938</v>
      </c>
      <c r="J244" s="746">
        <v>17800000</v>
      </c>
      <c r="K244" s="654">
        <v>14240000</v>
      </c>
      <c r="L244" s="655">
        <v>20</v>
      </c>
      <c r="M244" s="884">
        <v>0</v>
      </c>
      <c r="N244" s="654">
        <v>3560000</v>
      </c>
      <c r="O244" s="655">
        <v>20</v>
      </c>
      <c r="P244" s="887">
        <v>0</v>
      </c>
      <c r="Q244" s="655">
        <v>0</v>
      </c>
      <c r="R244" s="655">
        <v>20</v>
      </c>
      <c r="S244" s="655"/>
      <c r="T244" s="655"/>
      <c r="U244" s="653">
        <v>899</v>
      </c>
      <c r="V244" s="653">
        <v>20</v>
      </c>
      <c r="W244" s="655"/>
      <c r="X244" s="676">
        <v>1</v>
      </c>
      <c r="Y244" s="659">
        <v>1</v>
      </c>
      <c r="Z244" s="870"/>
      <c r="AA244" s="691"/>
      <c r="AB244" s="656"/>
      <c r="AC244" s="908">
        <v>0</v>
      </c>
      <c r="AD244" s="660" t="s">
        <v>532</v>
      </c>
      <c r="AE244" s="691"/>
      <c r="AF244" s="691"/>
      <c r="AG244" s="691"/>
      <c r="AH244" s="658">
        <v>2020</v>
      </c>
    </row>
    <row r="245" spans="1:34" s="667" customFormat="1">
      <c r="A245" s="691">
        <v>224</v>
      </c>
      <c r="B245" s="647" t="s">
        <v>1401</v>
      </c>
      <c r="C245" s="810" t="s">
        <v>1764</v>
      </c>
      <c r="D245" s="797" t="s">
        <v>1678</v>
      </c>
      <c r="E245" s="775" t="s">
        <v>1753</v>
      </c>
      <c r="F245" s="651" t="s">
        <v>1426</v>
      </c>
      <c r="G245" s="650" t="s">
        <v>1415</v>
      </c>
      <c r="H245" s="925" t="s">
        <v>1794</v>
      </c>
      <c r="I245" s="874">
        <v>43938</v>
      </c>
      <c r="J245" s="746">
        <v>17800000</v>
      </c>
      <c r="K245" s="654">
        <v>14240000</v>
      </c>
      <c r="L245" s="655">
        <v>20</v>
      </c>
      <c r="M245" s="884">
        <v>0</v>
      </c>
      <c r="N245" s="654">
        <v>3560000</v>
      </c>
      <c r="O245" s="655">
        <v>20</v>
      </c>
      <c r="P245" s="887">
        <v>0</v>
      </c>
      <c r="Q245" s="655">
        <v>0</v>
      </c>
      <c r="R245" s="655">
        <v>20</v>
      </c>
      <c r="S245" s="655"/>
      <c r="T245" s="655"/>
      <c r="U245" s="653">
        <v>899</v>
      </c>
      <c r="V245" s="653">
        <v>20</v>
      </c>
      <c r="W245" s="655"/>
      <c r="X245" s="653">
        <v>1</v>
      </c>
      <c r="Y245" s="659">
        <v>1</v>
      </c>
      <c r="Z245" s="870"/>
      <c r="AA245" s="691"/>
      <c r="AB245" s="656"/>
      <c r="AC245" s="908">
        <v>0</v>
      </c>
      <c r="AD245" s="660" t="s">
        <v>532</v>
      </c>
      <c r="AE245" s="691"/>
      <c r="AF245" s="691"/>
      <c r="AG245" s="691"/>
      <c r="AH245" s="658">
        <v>2020</v>
      </c>
    </row>
    <row r="246" spans="1:34" s="667" customFormat="1">
      <c r="A246" s="691">
        <v>225</v>
      </c>
      <c r="B246" s="647" t="s">
        <v>1401</v>
      </c>
      <c r="C246" s="811" t="s">
        <v>213</v>
      </c>
      <c r="D246" s="798" t="s">
        <v>1679</v>
      </c>
      <c r="E246" s="775" t="s">
        <v>1752</v>
      </c>
      <c r="F246" s="651" t="s">
        <v>1426</v>
      </c>
      <c r="G246" s="650" t="s">
        <v>1415</v>
      </c>
      <c r="H246" s="925" t="s">
        <v>1794</v>
      </c>
      <c r="I246" s="874">
        <v>43938</v>
      </c>
      <c r="J246" s="746">
        <v>17800000</v>
      </c>
      <c r="K246" s="654">
        <v>14240000</v>
      </c>
      <c r="L246" s="655">
        <v>20</v>
      </c>
      <c r="M246" s="884">
        <v>0</v>
      </c>
      <c r="N246" s="654">
        <v>3560000</v>
      </c>
      <c r="O246" s="655">
        <v>20</v>
      </c>
      <c r="P246" s="887">
        <v>0</v>
      </c>
      <c r="Q246" s="655">
        <v>0</v>
      </c>
      <c r="R246" s="655">
        <v>20</v>
      </c>
      <c r="S246" s="655"/>
      <c r="T246" s="655"/>
      <c r="U246" s="653">
        <v>899</v>
      </c>
      <c r="V246" s="653">
        <v>20</v>
      </c>
      <c r="W246" s="655"/>
      <c r="X246" s="653">
        <v>1</v>
      </c>
      <c r="Y246" s="659">
        <v>1</v>
      </c>
      <c r="Z246" s="870"/>
      <c r="AA246" s="691"/>
      <c r="AB246" s="656"/>
      <c r="AC246" s="908">
        <v>0</v>
      </c>
      <c r="AD246" s="660" t="s">
        <v>532</v>
      </c>
      <c r="AE246" s="691"/>
      <c r="AF246" s="691"/>
      <c r="AG246" s="691"/>
      <c r="AH246" s="658">
        <v>2020</v>
      </c>
    </row>
    <row r="247" spans="1:34" s="667" customFormat="1">
      <c r="A247" s="691">
        <v>226</v>
      </c>
      <c r="B247" s="647" t="s">
        <v>1401</v>
      </c>
      <c r="C247" s="811" t="s">
        <v>983</v>
      </c>
      <c r="D247" s="795" t="s">
        <v>1680</v>
      </c>
      <c r="E247" s="775" t="s">
        <v>1752</v>
      </c>
      <c r="F247" s="651" t="s">
        <v>1426</v>
      </c>
      <c r="G247" s="650" t="s">
        <v>1415</v>
      </c>
      <c r="H247" s="925" t="s">
        <v>1794</v>
      </c>
      <c r="I247" s="874">
        <v>43938</v>
      </c>
      <c r="J247" s="746">
        <v>17800000</v>
      </c>
      <c r="K247" s="654">
        <v>14240000</v>
      </c>
      <c r="L247" s="655">
        <v>20</v>
      </c>
      <c r="M247" s="884">
        <v>0</v>
      </c>
      <c r="N247" s="654">
        <v>3560000</v>
      </c>
      <c r="O247" s="655">
        <v>20</v>
      </c>
      <c r="P247" s="887">
        <v>0</v>
      </c>
      <c r="Q247" s="655">
        <v>0</v>
      </c>
      <c r="R247" s="655">
        <v>20</v>
      </c>
      <c r="S247" s="655"/>
      <c r="T247" s="655"/>
      <c r="U247" s="653">
        <v>899</v>
      </c>
      <c r="V247" s="653">
        <v>20</v>
      </c>
      <c r="W247" s="655"/>
      <c r="X247" s="653">
        <v>1</v>
      </c>
      <c r="Y247" s="659">
        <v>1</v>
      </c>
      <c r="Z247" s="870"/>
      <c r="AA247" s="691"/>
      <c r="AB247" s="656"/>
      <c r="AC247" s="908">
        <v>0</v>
      </c>
      <c r="AD247" s="660" t="s">
        <v>532</v>
      </c>
      <c r="AE247" s="691"/>
      <c r="AF247" s="691"/>
      <c r="AG247" s="691"/>
      <c r="AH247" s="658">
        <v>2020</v>
      </c>
    </row>
    <row r="248" spans="1:34" s="667" customFormat="1">
      <c r="A248" s="691">
        <v>227</v>
      </c>
      <c r="B248" s="647" t="s">
        <v>1401</v>
      </c>
      <c r="C248" s="805" t="s">
        <v>203</v>
      </c>
      <c r="D248" s="799" t="s">
        <v>1681</v>
      </c>
      <c r="E248" s="775" t="s">
        <v>1406</v>
      </c>
      <c r="F248" s="651" t="s">
        <v>1426</v>
      </c>
      <c r="G248" s="650" t="s">
        <v>1415</v>
      </c>
      <c r="H248" s="925" t="s">
        <v>1794</v>
      </c>
      <c r="I248" s="874">
        <v>43938</v>
      </c>
      <c r="J248" s="746">
        <v>17800000</v>
      </c>
      <c r="K248" s="654">
        <v>14240000</v>
      </c>
      <c r="L248" s="655">
        <v>20</v>
      </c>
      <c r="M248" s="884">
        <v>0</v>
      </c>
      <c r="N248" s="654">
        <v>3560000</v>
      </c>
      <c r="O248" s="655">
        <v>20</v>
      </c>
      <c r="P248" s="887">
        <v>0</v>
      </c>
      <c r="Q248" s="655">
        <v>0</v>
      </c>
      <c r="R248" s="655">
        <v>20</v>
      </c>
      <c r="S248" s="655"/>
      <c r="T248" s="655"/>
      <c r="U248" s="653">
        <v>899</v>
      </c>
      <c r="V248" s="653">
        <v>20</v>
      </c>
      <c r="W248" s="655"/>
      <c r="X248" s="653">
        <v>1</v>
      </c>
      <c r="Y248" s="659">
        <v>1</v>
      </c>
      <c r="Z248" s="870"/>
      <c r="AA248" s="691"/>
      <c r="AB248" s="656"/>
      <c r="AC248" s="908">
        <v>0</v>
      </c>
      <c r="AD248" s="660" t="s">
        <v>532</v>
      </c>
      <c r="AE248" s="691"/>
      <c r="AF248" s="691"/>
      <c r="AG248" s="691"/>
      <c r="AH248" s="658">
        <v>2020</v>
      </c>
    </row>
    <row r="249" spans="1:34" s="667" customFormat="1">
      <c r="A249" s="691">
        <v>228</v>
      </c>
      <c r="B249" s="742" t="s">
        <v>1401</v>
      </c>
      <c r="C249" s="807" t="s">
        <v>205</v>
      </c>
      <c r="D249" s="771" t="s">
        <v>1682</v>
      </c>
      <c r="E249" s="770" t="s">
        <v>1443</v>
      </c>
      <c r="F249" s="651" t="s">
        <v>1426</v>
      </c>
      <c r="G249" s="650" t="s">
        <v>1415</v>
      </c>
      <c r="H249" s="925" t="s">
        <v>1794</v>
      </c>
      <c r="I249" s="874">
        <v>43938</v>
      </c>
      <c r="J249" s="746">
        <v>17800000</v>
      </c>
      <c r="K249" s="654">
        <v>14240000</v>
      </c>
      <c r="L249" s="655">
        <v>20</v>
      </c>
      <c r="M249" s="882">
        <v>0</v>
      </c>
      <c r="N249" s="654">
        <v>3560000</v>
      </c>
      <c r="O249" s="655">
        <v>20</v>
      </c>
      <c r="P249" s="887">
        <v>0</v>
      </c>
      <c r="Q249" s="655">
        <v>0</v>
      </c>
      <c r="R249" s="655">
        <v>20</v>
      </c>
      <c r="S249" s="655"/>
      <c r="T249" s="655"/>
      <c r="U249" s="653">
        <v>899</v>
      </c>
      <c r="V249" s="653">
        <v>20</v>
      </c>
      <c r="W249" s="655"/>
      <c r="X249" s="676">
        <v>1</v>
      </c>
      <c r="Y249" s="659">
        <v>1</v>
      </c>
      <c r="Z249" s="870"/>
      <c r="AA249" s="691"/>
      <c r="AB249" s="656"/>
      <c r="AC249" s="908">
        <v>0</v>
      </c>
      <c r="AD249" s="660" t="s">
        <v>532</v>
      </c>
      <c r="AE249" s="691"/>
      <c r="AF249" s="691"/>
      <c r="AG249" s="691"/>
      <c r="AH249" s="658">
        <v>2020</v>
      </c>
    </row>
    <row r="250" spans="1:34" s="667" customFormat="1">
      <c r="A250" s="691">
        <v>229</v>
      </c>
      <c r="B250" s="647" t="s">
        <v>1401</v>
      </c>
      <c r="C250" s="807" t="s">
        <v>213</v>
      </c>
      <c r="D250" s="837" t="s">
        <v>1683</v>
      </c>
      <c r="E250" s="770" t="s">
        <v>1443</v>
      </c>
      <c r="F250" s="744" t="s">
        <v>1426</v>
      </c>
      <c r="G250" s="650" t="s">
        <v>1415</v>
      </c>
      <c r="H250" s="925" t="s">
        <v>1794</v>
      </c>
      <c r="I250" s="874">
        <v>43938</v>
      </c>
      <c r="J250" s="746">
        <v>17800000</v>
      </c>
      <c r="K250" s="654">
        <v>14240000</v>
      </c>
      <c r="L250" s="655">
        <v>20</v>
      </c>
      <c r="M250" s="882">
        <v>0</v>
      </c>
      <c r="N250" s="654">
        <v>3560000</v>
      </c>
      <c r="O250" s="655">
        <v>20</v>
      </c>
      <c r="P250" s="887">
        <v>0</v>
      </c>
      <c r="Q250" s="655">
        <v>0</v>
      </c>
      <c r="R250" s="655">
        <v>20</v>
      </c>
      <c r="S250" s="655"/>
      <c r="T250" s="655"/>
      <c r="U250" s="653">
        <v>899</v>
      </c>
      <c r="V250" s="653">
        <v>20</v>
      </c>
      <c r="W250" s="655"/>
      <c r="X250" s="653">
        <v>1</v>
      </c>
      <c r="Y250" s="659">
        <v>1</v>
      </c>
      <c r="Z250" s="870"/>
      <c r="AA250" s="691"/>
      <c r="AB250" s="656"/>
      <c r="AC250" s="908">
        <v>0</v>
      </c>
      <c r="AD250" s="660" t="s">
        <v>532</v>
      </c>
      <c r="AE250" s="691"/>
      <c r="AF250" s="691"/>
      <c r="AG250" s="691"/>
      <c r="AH250" s="658">
        <v>2020</v>
      </c>
    </row>
    <row r="251" spans="1:34" s="667" customFormat="1">
      <c r="A251" s="691">
        <v>230</v>
      </c>
      <c r="B251" s="647" t="s">
        <v>1401</v>
      </c>
      <c r="C251" s="807" t="s">
        <v>209</v>
      </c>
      <c r="D251" s="776" t="s">
        <v>1684</v>
      </c>
      <c r="E251" s="775" t="s">
        <v>1405</v>
      </c>
      <c r="F251" s="651" t="s">
        <v>1426</v>
      </c>
      <c r="G251" s="650" t="s">
        <v>1415</v>
      </c>
      <c r="H251" s="925" t="s">
        <v>1794</v>
      </c>
      <c r="I251" s="874">
        <v>43938</v>
      </c>
      <c r="J251" s="746">
        <v>17800000</v>
      </c>
      <c r="K251" s="654">
        <v>14240000</v>
      </c>
      <c r="L251" s="655">
        <v>20</v>
      </c>
      <c r="M251" s="884">
        <v>0</v>
      </c>
      <c r="N251" s="654">
        <v>3560000</v>
      </c>
      <c r="O251" s="655">
        <v>20</v>
      </c>
      <c r="P251" s="887">
        <v>0</v>
      </c>
      <c r="Q251" s="655">
        <v>0</v>
      </c>
      <c r="R251" s="655">
        <v>20</v>
      </c>
      <c r="S251" s="655"/>
      <c r="T251" s="655"/>
      <c r="U251" s="653">
        <v>899</v>
      </c>
      <c r="V251" s="653">
        <v>20</v>
      </c>
      <c r="W251" s="655"/>
      <c r="X251" s="653">
        <v>1</v>
      </c>
      <c r="Y251" s="659">
        <v>1</v>
      </c>
      <c r="Z251" s="870"/>
      <c r="AA251" s="691"/>
      <c r="AB251" s="656"/>
      <c r="AC251" s="908">
        <v>0</v>
      </c>
      <c r="AD251" s="660" t="s">
        <v>532</v>
      </c>
      <c r="AE251" s="691"/>
      <c r="AF251" s="691"/>
      <c r="AG251" s="691"/>
      <c r="AH251" s="658">
        <v>2020</v>
      </c>
    </row>
    <row r="252" spans="1:34" s="667" customFormat="1">
      <c r="A252" s="691">
        <v>231</v>
      </c>
      <c r="B252" s="647" t="s">
        <v>1401</v>
      </c>
      <c r="C252" s="807" t="s">
        <v>213</v>
      </c>
      <c r="D252" s="776" t="s">
        <v>1685</v>
      </c>
      <c r="E252" s="775" t="s">
        <v>1755</v>
      </c>
      <c r="F252" s="651" t="s">
        <v>1426</v>
      </c>
      <c r="G252" s="650" t="s">
        <v>1415</v>
      </c>
      <c r="H252" s="925" t="s">
        <v>1794</v>
      </c>
      <c r="I252" s="874">
        <v>43938</v>
      </c>
      <c r="J252" s="746">
        <v>17800000</v>
      </c>
      <c r="K252" s="654">
        <v>14240000</v>
      </c>
      <c r="L252" s="655">
        <v>20</v>
      </c>
      <c r="M252" s="884">
        <v>0</v>
      </c>
      <c r="N252" s="654">
        <v>3560000</v>
      </c>
      <c r="O252" s="655">
        <v>20</v>
      </c>
      <c r="P252" s="887">
        <v>0</v>
      </c>
      <c r="Q252" s="655">
        <v>0</v>
      </c>
      <c r="R252" s="655">
        <v>20</v>
      </c>
      <c r="S252" s="655"/>
      <c r="T252" s="655"/>
      <c r="U252" s="653">
        <v>899</v>
      </c>
      <c r="V252" s="653">
        <v>20</v>
      </c>
      <c r="W252" s="655"/>
      <c r="X252" s="653">
        <v>1</v>
      </c>
      <c r="Y252" s="659">
        <v>1</v>
      </c>
      <c r="Z252" s="870"/>
      <c r="AA252" s="691"/>
      <c r="AB252" s="656"/>
      <c r="AC252" s="908">
        <v>0</v>
      </c>
      <c r="AD252" s="660" t="s">
        <v>532</v>
      </c>
      <c r="AE252" s="691"/>
      <c r="AF252" s="691"/>
      <c r="AG252" s="691"/>
      <c r="AH252" s="658">
        <v>2020</v>
      </c>
    </row>
    <row r="253" spans="1:34" s="667" customFormat="1">
      <c r="A253" s="691">
        <v>232</v>
      </c>
      <c r="B253" s="647" t="s">
        <v>1401</v>
      </c>
      <c r="C253" s="807" t="s">
        <v>205</v>
      </c>
      <c r="D253" s="776" t="s">
        <v>1686</v>
      </c>
      <c r="E253" s="775" t="s">
        <v>1747</v>
      </c>
      <c r="F253" s="651" t="s">
        <v>1426</v>
      </c>
      <c r="G253" s="650" t="s">
        <v>1415</v>
      </c>
      <c r="H253" s="925" t="s">
        <v>1795</v>
      </c>
      <c r="I253" s="874">
        <v>43949</v>
      </c>
      <c r="J253" s="746">
        <v>17800000</v>
      </c>
      <c r="K253" s="654">
        <v>14240000</v>
      </c>
      <c r="L253" s="655">
        <v>20</v>
      </c>
      <c r="M253" s="884">
        <v>0</v>
      </c>
      <c r="N253" s="654">
        <v>3560000</v>
      </c>
      <c r="O253" s="655">
        <v>20</v>
      </c>
      <c r="P253" s="887">
        <v>0</v>
      </c>
      <c r="Q253" s="655">
        <v>0</v>
      </c>
      <c r="R253" s="655">
        <v>20</v>
      </c>
      <c r="S253" s="655"/>
      <c r="T253" s="655"/>
      <c r="U253" s="653">
        <v>899</v>
      </c>
      <c r="V253" s="653">
        <v>20</v>
      </c>
      <c r="W253" s="655"/>
      <c r="X253" s="653">
        <v>1</v>
      </c>
      <c r="Y253" s="659">
        <v>1</v>
      </c>
      <c r="Z253" s="870"/>
      <c r="AA253" s="691"/>
      <c r="AB253" s="656"/>
      <c r="AC253" s="908">
        <v>0</v>
      </c>
      <c r="AD253" s="660" t="s">
        <v>532</v>
      </c>
      <c r="AE253" s="691"/>
      <c r="AF253" s="691"/>
      <c r="AG253" s="691"/>
      <c r="AH253" s="658">
        <v>2020</v>
      </c>
    </row>
    <row r="254" spans="1:34" s="667" customFormat="1">
      <c r="A254" s="691">
        <v>233</v>
      </c>
      <c r="B254" s="742" t="s">
        <v>1401</v>
      </c>
      <c r="C254" s="807" t="s">
        <v>1763</v>
      </c>
      <c r="D254" s="776" t="s">
        <v>1687</v>
      </c>
      <c r="E254" s="775" t="s">
        <v>1237</v>
      </c>
      <c r="F254" s="651" t="s">
        <v>1426</v>
      </c>
      <c r="G254" s="650" t="s">
        <v>1415</v>
      </c>
      <c r="H254" s="925" t="s">
        <v>1795</v>
      </c>
      <c r="I254" s="874">
        <v>43949</v>
      </c>
      <c r="J254" s="746">
        <v>17800000</v>
      </c>
      <c r="K254" s="654">
        <v>14240000</v>
      </c>
      <c r="L254" s="655">
        <v>20</v>
      </c>
      <c r="M254" s="884">
        <v>0</v>
      </c>
      <c r="N254" s="654">
        <v>3560000</v>
      </c>
      <c r="O254" s="655">
        <v>20</v>
      </c>
      <c r="P254" s="887">
        <v>0</v>
      </c>
      <c r="Q254" s="655">
        <v>0</v>
      </c>
      <c r="R254" s="655">
        <v>20</v>
      </c>
      <c r="S254" s="655"/>
      <c r="T254" s="655"/>
      <c r="U254" s="653">
        <v>899</v>
      </c>
      <c r="V254" s="653">
        <v>20</v>
      </c>
      <c r="W254" s="655"/>
      <c r="X254" s="676">
        <v>1</v>
      </c>
      <c r="Y254" s="659">
        <v>1</v>
      </c>
      <c r="Z254" s="870"/>
      <c r="AA254" s="691"/>
      <c r="AB254" s="656"/>
      <c r="AC254" s="908">
        <v>0</v>
      </c>
      <c r="AD254" s="660" t="s">
        <v>532</v>
      </c>
      <c r="AE254" s="691"/>
      <c r="AF254" s="691"/>
      <c r="AG254" s="691"/>
      <c r="AH254" s="658">
        <v>2020</v>
      </c>
    </row>
    <row r="255" spans="1:34" s="667" customFormat="1">
      <c r="A255" s="691">
        <v>234</v>
      </c>
      <c r="B255" s="647" t="s">
        <v>1401</v>
      </c>
      <c r="C255" s="807" t="s">
        <v>205</v>
      </c>
      <c r="D255" s="776" t="s">
        <v>1688</v>
      </c>
      <c r="E255" s="801" t="s">
        <v>1753</v>
      </c>
      <c r="F255" s="651" t="s">
        <v>1426</v>
      </c>
      <c r="G255" s="650" t="s">
        <v>1415</v>
      </c>
      <c r="H255" s="925" t="s">
        <v>1795</v>
      </c>
      <c r="I255" s="874">
        <v>43949</v>
      </c>
      <c r="J255" s="746">
        <v>17800000</v>
      </c>
      <c r="K255" s="654">
        <v>14240000</v>
      </c>
      <c r="L255" s="655">
        <v>20</v>
      </c>
      <c r="M255" s="884">
        <v>0</v>
      </c>
      <c r="N255" s="654">
        <v>3560000</v>
      </c>
      <c r="O255" s="655">
        <v>20</v>
      </c>
      <c r="P255" s="887">
        <v>0</v>
      </c>
      <c r="Q255" s="655">
        <v>0</v>
      </c>
      <c r="R255" s="655">
        <v>20</v>
      </c>
      <c r="S255" s="655"/>
      <c r="T255" s="655"/>
      <c r="U255" s="653">
        <v>899</v>
      </c>
      <c r="V255" s="653">
        <v>20</v>
      </c>
      <c r="W255" s="655"/>
      <c r="X255" s="653">
        <v>1</v>
      </c>
      <c r="Y255" s="659">
        <v>1</v>
      </c>
      <c r="Z255" s="870"/>
      <c r="AA255" s="691"/>
      <c r="AB255" s="656"/>
      <c r="AC255" s="908">
        <v>0</v>
      </c>
      <c r="AD255" s="660" t="s">
        <v>532</v>
      </c>
      <c r="AE255" s="691"/>
      <c r="AF255" s="691"/>
      <c r="AG255" s="691"/>
      <c r="AH255" s="658">
        <v>2020</v>
      </c>
    </row>
    <row r="256" spans="1:34" s="667" customFormat="1">
      <c r="A256" s="691">
        <v>235</v>
      </c>
      <c r="B256" s="647" t="s">
        <v>1401</v>
      </c>
      <c r="C256" s="807" t="s">
        <v>205</v>
      </c>
      <c r="D256" s="776" t="s">
        <v>1689</v>
      </c>
      <c r="E256" s="801" t="s">
        <v>1753</v>
      </c>
      <c r="F256" s="651" t="s">
        <v>1426</v>
      </c>
      <c r="G256" s="650" t="s">
        <v>1415</v>
      </c>
      <c r="H256" s="925" t="s">
        <v>1795</v>
      </c>
      <c r="I256" s="874">
        <v>43949</v>
      </c>
      <c r="J256" s="746">
        <v>17800000</v>
      </c>
      <c r="K256" s="654">
        <v>14240000</v>
      </c>
      <c r="L256" s="655">
        <v>20</v>
      </c>
      <c r="M256" s="884">
        <v>0</v>
      </c>
      <c r="N256" s="654">
        <v>3560000</v>
      </c>
      <c r="O256" s="655">
        <v>20</v>
      </c>
      <c r="P256" s="887">
        <v>0</v>
      </c>
      <c r="Q256" s="655">
        <v>0</v>
      </c>
      <c r="R256" s="655">
        <v>20</v>
      </c>
      <c r="S256" s="655"/>
      <c r="T256" s="655"/>
      <c r="U256" s="653">
        <v>899</v>
      </c>
      <c r="V256" s="653">
        <v>20</v>
      </c>
      <c r="W256" s="655"/>
      <c r="X256" s="653">
        <v>1</v>
      </c>
      <c r="Y256" s="659">
        <v>1</v>
      </c>
      <c r="Z256" s="870"/>
      <c r="AA256" s="691"/>
      <c r="AB256" s="656"/>
      <c r="AC256" s="908">
        <v>0</v>
      </c>
      <c r="AD256" s="660" t="s">
        <v>532</v>
      </c>
      <c r="AE256" s="691"/>
      <c r="AF256" s="691"/>
      <c r="AG256" s="691"/>
      <c r="AH256" s="658">
        <v>2020</v>
      </c>
    </row>
    <row r="257" spans="1:34" s="667" customFormat="1">
      <c r="A257" s="691">
        <v>236</v>
      </c>
      <c r="B257" s="647" t="s">
        <v>1401</v>
      </c>
      <c r="C257" s="807" t="s">
        <v>205</v>
      </c>
      <c r="D257" s="776" t="s">
        <v>1690</v>
      </c>
      <c r="E257" s="801" t="s">
        <v>1753</v>
      </c>
      <c r="F257" s="651" t="s">
        <v>1426</v>
      </c>
      <c r="G257" s="650" t="s">
        <v>1415</v>
      </c>
      <c r="H257" s="925" t="s">
        <v>1795</v>
      </c>
      <c r="I257" s="874">
        <v>43949</v>
      </c>
      <c r="J257" s="746">
        <v>17800000</v>
      </c>
      <c r="K257" s="654">
        <v>14240000</v>
      </c>
      <c r="L257" s="655">
        <v>20</v>
      </c>
      <c r="M257" s="884">
        <v>0</v>
      </c>
      <c r="N257" s="654">
        <v>3560000</v>
      </c>
      <c r="O257" s="655">
        <v>20</v>
      </c>
      <c r="P257" s="887">
        <v>0</v>
      </c>
      <c r="Q257" s="655">
        <v>0</v>
      </c>
      <c r="R257" s="655">
        <v>20</v>
      </c>
      <c r="S257" s="655"/>
      <c r="T257" s="655"/>
      <c r="U257" s="653">
        <v>899</v>
      </c>
      <c r="V257" s="653">
        <v>20</v>
      </c>
      <c r="W257" s="655"/>
      <c r="X257" s="653">
        <v>1</v>
      </c>
      <c r="Y257" s="659">
        <v>1</v>
      </c>
      <c r="Z257" s="870"/>
      <c r="AA257" s="691"/>
      <c r="AB257" s="656"/>
      <c r="AC257" s="908">
        <v>0</v>
      </c>
      <c r="AD257" s="660" t="s">
        <v>532</v>
      </c>
      <c r="AE257" s="691"/>
      <c r="AF257" s="691"/>
      <c r="AG257" s="691"/>
      <c r="AH257" s="658">
        <v>2020</v>
      </c>
    </row>
    <row r="258" spans="1:34" s="667" customFormat="1">
      <c r="A258" s="691">
        <v>237</v>
      </c>
      <c r="B258" s="647" t="s">
        <v>1401</v>
      </c>
      <c r="C258" s="807" t="s">
        <v>229</v>
      </c>
      <c r="D258" s="776" t="s">
        <v>1691</v>
      </c>
      <c r="E258" s="801" t="s">
        <v>1757</v>
      </c>
      <c r="F258" s="651" t="s">
        <v>1426</v>
      </c>
      <c r="G258" s="650" t="s">
        <v>1415</v>
      </c>
      <c r="H258" s="925" t="s">
        <v>1795</v>
      </c>
      <c r="I258" s="874">
        <v>43949</v>
      </c>
      <c r="J258" s="746">
        <v>17800000</v>
      </c>
      <c r="K258" s="654">
        <v>14240000</v>
      </c>
      <c r="L258" s="655">
        <v>20</v>
      </c>
      <c r="M258" s="884">
        <v>0</v>
      </c>
      <c r="N258" s="654">
        <v>3560000</v>
      </c>
      <c r="O258" s="655">
        <v>20</v>
      </c>
      <c r="P258" s="887">
        <v>0</v>
      </c>
      <c r="Q258" s="655">
        <v>0</v>
      </c>
      <c r="R258" s="655">
        <v>20</v>
      </c>
      <c r="S258" s="655"/>
      <c r="T258" s="655"/>
      <c r="U258" s="653">
        <v>899</v>
      </c>
      <c r="V258" s="653">
        <v>20</v>
      </c>
      <c r="W258" s="655"/>
      <c r="X258" s="653">
        <v>1</v>
      </c>
      <c r="Y258" s="659">
        <v>1</v>
      </c>
      <c r="Z258" s="870"/>
      <c r="AA258" s="691"/>
      <c r="AB258" s="656"/>
      <c r="AC258" s="908">
        <v>0</v>
      </c>
      <c r="AD258" s="660" t="s">
        <v>532</v>
      </c>
      <c r="AE258" s="691"/>
      <c r="AF258" s="691"/>
      <c r="AG258" s="691"/>
      <c r="AH258" s="658">
        <v>2020</v>
      </c>
    </row>
    <row r="259" spans="1:34" s="667" customFormat="1">
      <c r="A259" s="691">
        <v>238</v>
      </c>
      <c r="B259" s="742" t="s">
        <v>1401</v>
      </c>
      <c r="C259" s="807" t="s">
        <v>1762</v>
      </c>
      <c r="D259" s="776" t="s">
        <v>1692</v>
      </c>
      <c r="E259" s="775" t="s">
        <v>1409</v>
      </c>
      <c r="F259" s="744" t="s">
        <v>1426</v>
      </c>
      <c r="G259" s="650" t="s">
        <v>1415</v>
      </c>
      <c r="H259" s="925" t="s">
        <v>1795</v>
      </c>
      <c r="I259" s="874">
        <v>43949</v>
      </c>
      <c r="J259" s="746">
        <v>17800000</v>
      </c>
      <c r="K259" s="654">
        <v>14240000</v>
      </c>
      <c r="L259" s="655">
        <v>20</v>
      </c>
      <c r="M259" s="884">
        <v>0</v>
      </c>
      <c r="N259" s="654">
        <v>3560000</v>
      </c>
      <c r="O259" s="655">
        <v>20</v>
      </c>
      <c r="P259" s="887">
        <v>0</v>
      </c>
      <c r="Q259" s="655">
        <v>0</v>
      </c>
      <c r="R259" s="655">
        <v>20</v>
      </c>
      <c r="S259" s="655"/>
      <c r="T259" s="655"/>
      <c r="U259" s="653">
        <v>899</v>
      </c>
      <c r="V259" s="653">
        <v>20</v>
      </c>
      <c r="W259" s="655"/>
      <c r="X259" s="676">
        <v>1</v>
      </c>
      <c r="Y259" s="659">
        <v>1</v>
      </c>
      <c r="Z259" s="870"/>
      <c r="AA259" s="691"/>
      <c r="AB259" s="656"/>
      <c r="AC259" s="908">
        <v>0</v>
      </c>
      <c r="AD259" s="660" t="s">
        <v>532</v>
      </c>
      <c r="AE259" s="691"/>
      <c r="AF259" s="691"/>
      <c r="AG259" s="691"/>
      <c r="AH259" s="658">
        <v>2020</v>
      </c>
    </row>
    <row r="260" spans="1:34" s="667" customFormat="1">
      <c r="A260" s="691">
        <v>239</v>
      </c>
      <c r="B260" s="647" t="s">
        <v>1401</v>
      </c>
      <c r="C260" s="807" t="s">
        <v>1765</v>
      </c>
      <c r="D260" s="776" t="s">
        <v>1693</v>
      </c>
      <c r="E260" s="775" t="s">
        <v>1445</v>
      </c>
      <c r="F260" s="651" t="s">
        <v>1426</v>
      </c>
      <c r="G260" s="650" t="s">
        <v>1415</v>
      </c>
      <c r="H260" s="925" t="s">
        <v>1795</v>
      </c>
      <c r="I260" s="874">
        <v>43949</v>
      </c>
      <c r="J260" s="746">
        <v>17800000</v>
      </c>
      <c r="K260" s="654">
        <v>14240000</v>
      </c>
      <c r="L260" s="655">
        <v>20</v>
      </c>
      <c r="M260" s="884">
        <v>0</v>
      </c>
      <c r="N260" s="654">
        <v>3560000</v>
      </c>
      <c r="O260" s="655">
        <v>20</v>
      </c>
      <c r="P260" s="887">
        <v>0</v>
      </c>
      <c r="Q260" s="655">
        <v>0</v>
      </c>
      <c r="R260" s="655">
        <v>20</v>
      </c>
      <c r="S260" s="655"/>
      <c r="T260" s="655"/>
      <c r="U260" s="653">
        <v>899</v>
      </c>
      <c r="V260" s="653">
        <v>20</v>
      </c>
      <c r="W260" s="655"/>
      <c r="X260" s="653">
        <v>1</v>
      </c>
      <c r="Y260" s="659">
        <v>1</v>
      </c>
      <c r="Z260" s="870"/>
      <c r="AA260" s="691"/>
      <c r="AB260" s="656"/>
      <c r="AC260" s="908">
        <v>0</v>
      </c>
      <c r="AD260" s="660" t="s">
        <v>532</v>
      </c>
      <c r="AE260" s="691"/>
      <c r="AF260" s="691"/>
      <c r="AG260" s="691"/>
      <c r="AH260" s="658">
        <v>2020</v>
      </c>
    </row>
    <row r="261" spans="1:34" s="667" customFormat="1">
      <c r="A261" s="691">
        <v>240</v>
      </c>
      <c r="B261" s="647" t="s">
        <v>1401</v>
      </c>
      <c r="C261" s="807" t="s">
        <v>1765</v>
      </c>
      <c r="D261" s="776" t="s">
        <v>1694</v>
      </c>
      <c r="E261" s="801" t="s">
        <v>43</v>
      </c>
      <c r="F261" s="651" t="s">
        <v>1426</v>
      </c>
      <c r="G261" s="650" t="s">
        <v>1415</v>
      </c>
      <c r="H261" s="925" t="s">
        <v>1796</v>
      </c>
      <c r="I261" s="874">
        <v>43951</v>
      </c>
      <c r="J261" s="746">
        <v>17800000</v>
      </c>
      <c r="K261" s="654">
        <v>14240000</v>
      </c>
      <c r="L261" s="655">
        <v>20</v>
      </c>
      <c r="M261" s="884">
        <v>0</v>
      </c>
      <c r="N261" s="654">
        <v>3560000</v>
      </c>
      <c r="O261" s="655">
        <v>20</v>
      </c>
      <c r="P261" s="887">
        <v>0</v>
      </c>
      <c r="Q261" s="655">
        <v>0</v>
      </c>
      <c r="R261" s="655">
        <v>20</v>
      </c>
      <c r="S261" s="655"/>
      <c r="T261" s="655"/>
      <c r="U261" s="653">
        <v>899</v>
      </c>
      <c r="V261" s="653">
        <v>20</v>
      </c>
      <c r="W261" s="655"/>
      <c r="X261" s="653">
        <v>1</v>
      </c>
      <c r="Y261" s="659">
        <v>1</v>
      </c>
      <c r="Z261" s="870"/>
      <c r="AA261" s="691"/>
      <c r="AB261" s="656"/>
      <c r="AC261" s="908">
        <v>0</v>
      </c>
      <c r="AD261" s="660" t="s">
        <v>532</v>
      </c>
      <c r="AE261" s="691"/>
      <c r="AF261" s="691"/>
      <c r="AG261" s="691"/>
      <c r="AH261" s="658">
        <v>2020</v>
      </c>
    </row>
    <row r="262" spans="1:34" s="667" customFormat="1">
      <c r="A262" s="691">
        <v>241</v>
      </c>
      <c r="B262" s="647" t="s">
        <v>1401</v>
      </c>
      <c r="C262" s="807" t="s">
        <v>205</v>
      </c>
      <c r="D262" s="776" t="s">
        <v>1695</v>
      </c>
      <c r="E262" s="801" t="s">
        <v>1758</v>
      </c>
      <c r="F262" s="651" t="s">
        <v>1426</v>
      </c>
      <c r="G262" s="650" t="s">
        <v>1415</v>
      </c>
      <c r="H262" s="925" t="s">
        <v>1796</v>
      </c>
      <c r="I262" s="874">
        <v>43951</v>
      </c>
      <c r="J262" s="746">
        <v>17800000</v>
      </c>
      <c r="K262" s="654">
        <v>14240000</v>
      </c>
      <c r="L262" s="655">
        <v>20</v>
      </c>
      <c r="M262" s="884">
        <v>0</v>
      </c>
      <c r="N262" s="654">
        <v>3560000</v>
      </c>
      <c r="O262" s="655">
        <v>20</v>
      </c>
      <c r="P262" s="887">
        <v>0</v>
      </c>
      <c r="Q262" s="655">
        <v>0</v>
      </c>
      <c r="R262" s="655">
        <v>20</v>
      </c>
      <c r="S262" s="655"/>
      <c r="T262" s="655"/>
      <c r="U262" s="653">
        <v>899</v>
      </c>
      <c r="V262" s="653">
        <v>20</v>
      </c>
      <c r="W262" s="655"/>
      <c r="X262" s="653">
        <v>1</v>
      </c>
      <c r="Y262" s="659">
        <v>1</v>
      </c>
      <c r="Z262" s="870"/>
      <c r="AA262" s="691"/>
      <c r="AB262" s="656"/>
      <c r="AC262" s="908">
        <v>0</v>
      </c>
      <c r="AD262" s="660" t="s">
        <v>532</v>
      </c>
      <c r="AE262" s="691"/>
      <c r="AF262" s="691"/>
      <c r="AG262" s="691"/>
      <c r="AH262" s="658">
        <v>2020</v>
      </c>
    </row>
    <row r="263" spans="1:34" s="667" customFormat="1">
      <c r="A263" s="691">
        <v>242</v>
      </c>
      <c r="B263" s="647" t="s">
        <v>1401</v>
      </c>
      <c r="C263" s="807" t="s">
        <v>1763</v>
      </c>
      <c r="D263" s="776" t="s">
        <v>1696</v>
      </c>
      <c r="E263" s="801" t="s">
        <v>1237</v>
      </c>
      <c r="F263" s="651" t="s">
        <v>1426</v>
      </c>
      <c r="G263" s="650" t="s">
        <v>1415</v>
      </c>
      <c r="H263" s="925" t="s">
        <v>1796</v>
      </c>
      <c r="I263" s="874">
        <v>43951</v>
      </c>
      <c r="J263" s="746">
        <v>17800000</v>
      </c>
      <c r="K263" s="654">
        <v>14240000</v>
      </c>
      <c r="L263" s="655">
        <v>20</v>
      </c>
      <c r="M263" s="884">
        <v>0</v>
      </c>
      <c r="N263" s="654">
        <v>3560000</v>
      </c>
      <c r="O263" s="655">
        <v>20</v>
      </c>
      <c r="P263" s="887">
        <v>0</v>
      </c>
      <c r="Q263" s="655">
        <v>0</v>
      </c>
      <c r="R263" s="655">
        <v>20</v>
      </c>
      <c r="S263" s="655"/>
      <c r="T263" s="655"/>
      <c r="U263" s="653">
        <v>899</v>
      </c>
      <c r="V263" s="653">
        <v>20</v>
      </c>
      <c r="W263" s="655"/>
      <c r="X263" s="653">
        <v>1</v>
      </c>
      <c r="Y263" s="659">
        <v>1</v>
      </c>
      <c r="Z263" s="870"/>
      <c r="AA263" s="691"/>
      <c r="AB263" s="656"/>
      <c r="AC263" s="908">
        <v>0</v>
      </c>
      <c r="AD263" s="660" t="s">
        <v>532</v>
      </c>
      <c r="AE263" s="691"/>
      <c r="AF263" s="691"/>
      <c r="AG263" s="691"/>
      <c r="AH263" s="658">
        <v>2020</v>
      </c>
    </row>
    <row r="264" spans="1:34" s="667" customFormat="1">
      <c r="A264" s="691">
        <v>243</v>
      </c>
      <c r="B264" s="742" t="s">
        <v>1401</v>
      </c>
      <c r="C264" s="807" t="s">
        <v>200</v>
      </c>
      <c r="D264" s="776" t="s">
        <v>1697</v>
      </c>
      <c r="E264" s="801" t="s">
        <v>1759</v>
      </c>
      <c r="F264" s="651" t="s">
        <v>1426</v>
      </c>
      <c r="G264" s="650" t="s">
        <v>1415</v>
      </c>
      <c r="H264" s="925" t="s">
        <v>1796</v>
      </c>
      <c r="I264" s="874">
        <v>43951</v>
      </c>
      <c r="J264" s="746">
        <v>17800000</v>
      </c>
      <c r="K264" s="654">
        <v>14240000</v>
      </c>
      <c r="L264" s="655">
        <v>20</v>
      </c>
      <c r="M264" s="884">
        <v>0</v>
      </c>
      <c r="N264" s="654">
        <v>3560000</v>
      </c>
      <c r="O264" s="655">
        <v>20</v>
      </c>
      <c r="P264" s="887">
        <v>0</v>
      </c>
      <c r="Q264" s="655">
        <v>0</v>
      </c>
      <c r="R264" s="655">
        <v>20</v>
      </c>
      <c r="S264" s="655"/>
      <c r="T264" s="655"/>
      <c r="U264" s="653">
        <v>899</v>
      </c>
      <c r="V264" s="653">
        <v>20</v>
      </c>
      <c r="W264" s="655"/>
      <c r="X264" s="676">
        <v>1</v>
      </c>
      <c r="Y264" s="659">
        <v>1</v>
      </c>
      <c r="Z264" s="870"/>
      <c r="AA264" s="691"/>
      <c r="AB264" s="656"/>
      <c r="AC264" s="908">
        <v>0</v>
      </c>
      <c r="AD264" s="660" t="s">
        <v>532</v>
      </c>
      <c r="AE264" s="691"/>
      <c r="AF264" s="691"/>
      <c r="AG264" s="691"/>
      <c r="AH264" s="658">
        <v>2020</v>
      </c>
    </row>
    <row r="265" spans="1:34" s="667" customFormat="1">
      <c r="A265" s="691">
        <v>244</v>
      </c>
      <c r="B265" s="647" t="s">
        <v>1401</v>
      </c>
      <c r="C265" s="807" t="s">
        <v>209</v>
      </c>
      <c r="D265" s="776" t="s">
        <v>1698</v>
      </c>
      <c r="E265" s="801" t="s">
        <v>1757</v>
      </c>
      <c r="F265" s="651" t="s">
        <v>1426</v>
      </c>
      <c r="G265" s="650" t="s">
        <v>1415</v>
      </c>
      <c r="H265" s="925" t="s">
        <v>1796</v>
      </c>
      <c r="I265" s="874">
        <v>43951</v>
      </c>
      <c r="J265" s="746">
        <v>17800000</v>
      </c>
      <c r="K265" s="654">
        <v>14240000</v>
      </c>
      <c r="L265" s="655">
        <v>20</v>
      </c>
      <c r="M265" s="884">
        <v>0</v>
      </c>
      <c r="N265" s="654">
        <v>3560000</v>
      </c>
      <c r="O265" s="655">
        <v>20</v>
      </c>
      <c r="P265" s="887">
        <v>0</v>
      </c>
      <c r="Q265" s="655">
        <v>0</v>
      </c>
      <c r="R265" s="655">
        <v>20</v>
      </c>
      <c r="S265" s="655"/>
      <c r="T265" s="655"/>
      <c r="U265" s="653">
        <v>899</v>
      </c>
      <c r="V265" s="653">
        <v>20</v>
      </c>
      <c r="W265" s="655"/>
      <c r="X265" s="653">
        <v>1</v>
      </c>
      <c r="Y265" s="659">
        <v>1</v>
      </c>
      <c r="Z265" s="870"/>
      <c r="AA265" s="691"/>
      <c r="AB265" s="656"/>
      <c r="AC265" s="908">
        <v>0</v>
      </c>
      <c r="AD265" s="660" t="s">
        <v>532</v>
      </c>
      <c r="AE265" s="691"/>
      <c r="AF265" s="691"/>
      <c r="AG265" s="691"/>
      <c r="AH265" s="658">
        <v>2020</v>
      </c>
    </row>
    <row r="266" spans="1:34" s="667" customFormat="1">
      <c r="A266" s="691">
        <v>245</v>
      </c>
      <c r="B266" s="647" t="s">
        <v>1401</v>
      </c>
      <c r="C266" s="807" t="s">
        <v>209</v>
      </c>
      <c r="D266" s="776" t="s">
        <v>1699</v>
      </c>
      <c r="E266" s="801" t="s">
        <v>1757</v>
      </c>
      <c r="F266" s="651" t="s">
        <v>1426</v>
      </c>
      <c r="G266" s="650" t="s">
        <v>1415</v>
      </c>
      <c r="H266" s="925" t="s">
        <v>1796</v>
      </c>
      <c r="I266" s="874">
        <v>43951</v>
      </c>
      <c r="J266" s="746">
        <v>17800000</v>
      </c>
      <c r="K266" s="654">
        <v>14240000</v>
      </c>
      <c r="L266" s="655">
        <v>20</v>
      </c>
      <c r="M266" s="884">
        <v>0</v>
      </c>
      <c r="N266" s="654">
        <v>3560000</v>
      </c>
      <c r="O266" s="655">
        <v>20</v>
      </c>
      <c r="P266" s="887">
        <v>0</v>
      </c>
      <c r="Q266" s="655">
        <v>0</v>
      </c>
      <c r="R266" s="655">
        <v>20</v>
      </c>
      <c r="S266" s="655"/>
      <c r="T266" s="655"/>
      <c r="U266" s="653">
        <v>899</v>
      </c>
      <c r="V266" s="653">
        <v>20</v>
      </c>
      <c r="W266" s="655"/>
      <c r="X266" s="653">
        <v>1</v>
      </c>
      <c r="Y266" s="659">
        <v>1</v>
      </c>
      <c r="Z266" s="870"/>
      <c r="AA266" s="691"/>
      <c r="AB266" s="656"/>
      <c r="AC266" s="908">
        <v>0</v>
      </c>
      <c r="AD266" s="660" t="s">
        <v>532</v>
      </c>
      <c r="AE266" s="691"/>
      <c r="AF266" s="691"/>
      <c r="AG266" s="691"/>
      <c r="AH266" s="658">
        <v>2020</v>
      </c>
    </row>
    <row r="267" spans="1:34" s="667" customFormat="1">
      <c r="A267" s="691">
        <v>246</v>
      </c>
      <c r="B267" s="647" t="s">
        <v>1401</v>
      </c>
      <c r="C267" s="807" t="s">
        <v>213</v>
      </c>
      <c r="D267" s="776" t="s">
        <v>1700</v>
      </c>
      <c r="E267" s="801" t="s">
        <v>1752</v>
      </c>
      <c r="F267" s="651" t="s">
        <v>1426</v>
      </c>
      <c r="G267" s="650" t="s">
        <v>1415</v>
      </c>
      <c r="H267" s="925" t="s">
        <v>1796</v>
      </c>
      <c r="I267" s="874">
        <v>43951</v>
      </c>
      <c r="J267" s="746">
        <v>17800000</v>
      </c>
      <c r="K267" s="654">
        <v>14240000</v>
      </c>
      <c r="L267" s="655">
        <v>20</v>
      </c>
      <c r="M267" s="884">
        <v>0</v>
      </c>
      <c r="N267" s="654">
        <v>3560000</v>
      </c>
      <c r="O267" s="655">
        <v>20</v>
      </c>
      <c r="P267" s="887">
        <v>0</v>
      </c>
      <c r="Q267" s="655">
        <v>0</v>
      </c>
      <c r="R267" s="655">
        <v>20</v>
      </c>
      <c r="S267" s="655"/>
      <c r="T267" s="655"/>
      <c r="U267" s="653">
        <v>899</v>
      </c>
      <c r="V267" s="653">
        <v>20</v>
      </c>
      <c r="W267" s="655"/>
      <c r="X267" s="653">
        <v>1</v>
      </c>
      <c r="Y267" s="659">
        <v>1</v>
      </c>
      <c r="Z267" s="870"/>
      <c r="AA267" s="691"/>
      <c r="AB267" s="656"/>
      <c r="AC267" s="908">
        <v>0</v>
      </c>
      <c r="AD267" s="660" t="s">
        <v>532</v>
      </c>
      <c r="AE267" s="691"/>
      <c r="AF267" s="691"/>
      <c r="AG267" s="691"/>
      <c r="AH267" s="658">
        <v>2020</v>
      </c>
    </row>
    <row r="268" spans="1:34" s="667" customFormat="1">
      <c r="A268" s="691">
        <v>247</v>
      </c>
      <c r="B268" s="647" t="s">
        <v>1401</v>
      </c>
      <c r="C268" s="812" t="s">
        <v>1761</v>
      </c>
      <c r="D268" s="776" t="s">
        <v>1701</v>
      </c>
      <c r="E268" s="775" t="s">
        <v>1760</v>
      </c>
      <c r="F268" s="744" t="s">
        <v>1426</v>
      </c>
      <c r="G268" s="650" t="s">
        <v>1415</v>
      </c>
      <c r="H268" s="925" t="s">
        <v>1796</v>
      </c>
      <c r="I268" s="874">
        <v>43951</v>
      </c>
      <c r="J268" s="746">
        <v>17800000</v>
      </c>
      <c r="K268" s="654">
        <v>14240000</v>
      </c>
      <c r="L268" s="655">
        <v>20</v>
      </c>
      <c r="M268" s="884">
        <v>0</v>
      </c>
      <c r="N268" s="654">
        <v>3560000</v>
      </c>
      <c r="O268" s="655">
        <v>20</v>
      </c>
      <c r="P268" s="887">
        <v>0</v>
      </c>
      <c r="Q268" s="655">
        <v>0</v>
      </c>
      <c r="R268" s="655">
        <v>20</v>
      </c>
      <c r="S268" s="655"/>
      <c r="T268" s="655"/>
      <c r="U268" s="653">
        <v>899</v>
      </c>
      <c r="V268" s="653">
        <v>20</v>
      </c>
      <c r="W268" s="655"/>
      <c r="X268" s="653">
        <v>1</v>
      </c>
      <c r="Y268" s="659">
        <v>1</v>
      </c>
      <c r="Z268" s="870"/>
      <c r="AA268" s="691"/>
      <c r="AB268" s="656"/>
      <c r="AC268" s="908">
        <v>0</v>
      </c>
      <c r="AD268" s="660" t="s">
        <v>532</v>
      </c>
      <c r="AE268" s="691"/>
      <c r="AF268" s="691"/>
      <c r="AG268" s="691"/>
      <c r="AH268" s="658">
        <v>2020</v>
      </c>
    </row>
    <row r="269" spans="1:34" s="667" customFormat="1">
      <c r="A269" s="691">
        <v>248</v>
      </c>
      <c r="B269" s="742" t="s">
        <v>1401</v>
      </c>
      <c r="C269" s="807" t="s">
        <v>213</v>
      </c>
      <c r="D269" s="776" t="s">
        <v>1702</v>
      </c>
      <c r="E269" s="775" t="s">
        <v>43</v>
      </c>
      <c r="F269" s="651" t="s">
        <v>1426</v>
      </c>
      <c r="G269" s="650" t="s">
        <v>1415</v>
      </c>
      <c r="H269" s="925" t="s">
        <v>1797</v>
      </c>
      <c r="I269" s="874">
        <v>43972</v>
      </c>
      <c r="J269" s="746">
        <v>17800000</v>
      </c>
      <c r="K269" s="654">
        <v>14240000</v>
      </c>
      <c r="L269" s="655">
        <v>20</v>
      </c>
      <c r="M269" s="884">
        <v>0</v>
      </c>
      <c r="N269" s="654">
        <v>3560000</v>
      </c>
      <c r="O269" s="655">
        <v>20</v>
      </c>
      <c r="P269" s="887">
        <v>0</v>
      </c>
      <c r="Q269" s="655">
        <v>0</v>
      </c>
      <c r="R269" s="655">
        <v>20</v>
      </c>
      <c r="S269" s="655"/>
      <c r="T269" s="655"/>
      <c r="U269" s="653">
        <v>899</v>
      </c>
      <c r="V269" s="653">
        <v>20</v>
      </c>
      <c r="W269" s="655"/>
      <c r="X269" s="676">
        <v>1</v>
      </c>
      <c r="Y269" s="659">
        <v>1</v>
      </c>
      <c r="Z269" s="870"/>
      <c r="AA269" s="691"/>
      <c r="AB269" s="656"/>
      <c r="AC269" s="908">
        <v>0</v>
      </c>
      <c r="AD269" s="660" t="s">
        <v>532</v>
      </c>
      <c r="AE269" s="691"/>
      <c r="AF269" s="691"/>
      <c r="AG269" s="691"/>
      <c r="AH269" s="658">
        <v>2020</v>
      </c>
    </row>
    <row r="270" spans="1:34" s="667" customFormat="1">
      <c r="A270" s="691">
        <v>249</v>
      </c>
      <c r="B270" s="647" t="s">
        <v>1401</v>
      </c>
      <c r="C270" s="807" t="s">
        <v>213</v>
      </c>
      <c r="D270" s="776" t="s">
        <v>1703</v>
      </c>
      <c r="E270" s="775" t="s">
        <v>43</v>
      </c>
      <c r="F270" s="651" t="s">
        <v>1426</v>
      </c>
      <c r="G270" s="650" t="s">
        <v>1415</v>
      </c>
      <c r="H270" s="925" t="s">
        <v>1797</v>
      </c>
      <c r="I270" s="874">
        <v>43972</v>
      </c>
      <c r="J270" s="746">
        <v>17800000</v>
      </c>
      <c r="K270" s="654">
        <v>14240000</v>
      </c>
      <c r="L270" s="655">
        <v>20</v>
      </c>
      <c r="M270" s="884">
        <v>0</v>
      </c>
      <c r="N270" s="654">
        <v>3560000</v>
      </c>
      <c r="O270" s="655">
        <v>20</v>
      </c>
      <c r="P270" s="887">
        <v>0</v>
      </c>
      <c r="Q270" s="655">
        <v>0</v>
      </c>
      <c r="R270" s="655">
        <v>20</v>
      </c>
      <c r="S270" s="655"/>
      <c r="T270" s="655"/>
      <c r="U270" s="653">
        <v>899</v>
      </c>
      <c r="V270" s="653">
        <v>20</v>
      </c>
      <c r="W270" s="655"/>
      <c r="X270" s="653">
        <v>1</v>
      </c>
      <c r="Y270" s="659">
        <v>1</v>
      </c>
      <c r="Z270" s="870"/>
      <c r="AA270" s="691"/>
      <c r="AB270" s="656"/>
      <c r="AC270" s="908">
        <v>0</v>
      </c>
      <c r="AD270" s="660" t="s">
        <v>532</v>
      </c>
      <c r="AE270" s="691"/>
      <c r="AF270" s="691"/>
      <c r="AG270" s="691"/>
      <c r="AH270" s="658">
        <v>2020</v>
      </c>
    </row>
    <row r="271" spans="1:34" s="667" customFormat="1">
      <c r="A271" s="691">
        <v>250</v>
      </c>
      <c r="B271" s="647" t="s">
        <v>1401</v>
      </c>
      <c r="C271" s="807" t="s">
        <v>1763</v>
      </c>
      <c r="D271" s="776" t="s">
        <v>1704</v>
      </c>
      <c r="E271" s="775" t="s">
        <v>1237</v>
      </c>
      <c r="F271" s="651" t="s">
        <v>1426</v>
      </c>
      <c r="G271" s="650" t="s">
        <v>1415</v>
      </c>
      <c r="H271" s="925" t="s">
        <v>1797</v>
      </c>
      <c r="I271" s="874">
        <v>43972</v>
      </c>
      <c r="J271" s="746">
        <v>17800000</v>
      </c>
      <c r="K271" s="654">
        <v>14240000</v>
      </c>
      <c r="L271" s="655">
        <v>20</v>
      </c>
      <c r="M271" s="884">
        <v>0</v>
      </c>
      <c r="N271" s="654">
        <v>3560000</v>
      </c>
      <c r="O271" s="655">
        <v>20</v>
      </c>
      <c r="P271" s="887">
        <v>0</v>
      </c>
      <c r="Q271" s="655">
        <v>0</v>
      </c>
      <c r="R271" s="655">
        <v>20</v>
      </c>
      <c r="S271" s="655"/>
      <c r="T271" s="655"/>
      <c r="U271" s="653">
        <v>899</v>
      </c>
      <c r="V271" s="653">
        <v>20</v>
      </c>
      <c r="W271" s="655"/>
      <c r="X271" s="653">
        <v>1</v>
      </c>
      <c r="Y271" s="659">
        <v>1</v>
      </c>
      <c r="Z271" s="870"/>
      <c r="AA271" s="691"/>
      <c r="AB271" s="656"/>
      <c r="AC271" s="908">
        <v>0</v>
      </c>
      <c r="AD271" s="660" t="s">
        <v>532</v>
      </c>
      <c r="AE271" s="691"/>
      <c r="AF271" s="691"/>
      <c r="AG271" s="691"/>
      <c r="AH271" s="658">
        <v>2020</v>
      </c>
    </row>
    <row r="272" spans="1:34" s="667" customFormat="1">
      <c r="A272" s="691">
        <v>251</v>
      </c>
      <c r="B272" s="647" t="s">
        <v>1401</v>
      </c>
      <c r="C272" s="807" t="s">
        <v>1763</v>
      </c>
      <c r="D272" s="776" t="s">
        <v>1705</v>
      </c>
      <c r="E272" s="775" t="s">
        <v>1237</v>
      </c>
      <c r="F272" s="651" t="s">
        <v>1426</v>
      </c>
      <c r="G272" s="650" t="s">
        <v>1415</v>
      </c>
      <c r="H272" s="925" t="s">
        <v>1797</v>
      </c>
      <c r="I272" s="874">
        <v>43972</v>
      </c>
      <c r="J272" s="746">
        <v>17800000</v>
      </c>
      <c r="K272" s="654">
        <v>14240000</v>
      </c>
      <c r="L272" s="655">
        <v>20</v>
      </c>
      <c r="M272" s="884">
        <v>0</v>
      </c>
      <c r="N272" s="654">
        <v>3560000</v>
      </c>
      <c r="O272" s="655">
        <v>20</v>
      </c>
      <c r="P272" s="887">
        <v>0</v>
      </c>
      <c r="Q272" s="655">
        <v>0</v>
      </c>
      <c r="R272" s="655">
        <v>20</v>
      </c>
      <c r="S272" s="655"/>
      <c r="T272" s="655"/>
      <c r="U272" s="653">
        <v>899</v>
      </c>
      <c r="V272" s="653">
        <v>20</v>
      </c>
      <c r="W272" s="655"/>
      <c r="X272" s="653">
        <v>1</v>
      </c>
      <c r="Y272" s="659">
        <v>1</v>
      </c>
      <c r="Z272" s="870"/>
      <c r="AA272" s="691"/>
      <c r="AB272" s="656"/>
      <c r="AC272" s="908">
        <v>0</v>
      </c>
      <c r="AD272" s="660" t="s">
        <v>532</v>
      </c>
      <c r="AE272" s="691"/>
      <c r="AF272" s="691"/>
      <c r="AG272" s="691"/>
      <c r="AH272" s="658">
        <v>2020</v>
      </c>
    </row>
    <row r="273" spans="1:34" s="667" customFormat="1">
      <c r="A273" s="691">
        <v>252</v>
      </c>
      <c r="B273" s="647" t="s">
        <v>1401</v>
      </c>
      <c r="C273" s="807" t="s">
        <v>209</v>
      </c>
      <c r="D273" s="776" t="s">
        <v>1706</v>
      </c>
      <c r="E273" s="775" t="s">
        <v>1405</v>
      </c>
      <c r="F273" s="651" t="s">
        <v>1426</v>
      </c>
      <c r="G273" s="650" t="s">
        <v>1415</v>
      </c>
      <c r="H273" s="925" t="s">
        <v>1797</v>
      </c>
      <c r="I273" s="874">
        <v>43972</v>
      </c>
      <c r="J273" s="746">
        <v>17800000</v>
      </c>
      <c r="K273" s="654">
        <v>14240000</v>
      </c>
      <c r="L273" s="655">
        <v>20</v>
      </c>
      <c r="M273" s="884">
        <v>0</v>
      </c>
      <c r="N273" s="654">
        <v>3560000</v>
      </c>
      <c r="O273" s="655">
        <v>20</v>
      </c>
      <c r="P273" s="887">
        <v>0</v>
      </c>
      <c r="Q273" s="655">
        <v>0</v>
      </c>
      <c r="R273" s="655">
        <v>20</v>
      </c>
      <c r="S273" s="655"/>
      <c r="T273" s="655"/>
      <c r="U273" s="653">
        <v>899</v>
      </c>
      <c r="V273" s="653">
        <v>20</v>
      </c>
      <c r="W273" s="655"/>
      <c r="X273" s="653">
        <v>1</v>
      </c>
      <c r="Y273" s="659">
        <v>1</v>
      </c>
      <c r="Z273" s="870"/>
      <c r="AA273" s="691"/>
      <c r="AB273" s="656"/>
      <c r="AC273" s="908">
        <v>0</v>
      </c>
      <c r="AD273" s="660" t="s">
        <v>532</v>
      </c>
      <c r="AE273" s="691"/>
      <c r="AF273" s="691"/>
      <c r="AG273" s="691"/>
      <c r="AH273" s="658">
        <v>2020</v>
      </c>
    </row>
    <row r="274" spans="1:34" s="667" customFormat="1">
      <c r="A274" s="691">
        <v>253</v>
      </c>
      <c r="B274" s="742" t="s">
        <v>1401</v>
      </c>
      <c r="C274" s="807" t="s">
        <v>1761</v>
      </c>
      <c r="D274" s="776" t="s">
        <v>1806</v>
      </c>
      <c r="E274" s="775" t="s">
        <v>1405</v>
      </c>
      <c r="F274" s="651" t="s">
        <v>1426</v>
      </c>
      <c r="G274" s="650" t="s">
        <v>1415</v>
      </c>
      <c r="H274" s="925" t="s">
        <v>1797</v>
      </c>
      <c r="I274" s="874">
        <v>43972</v>
      </c>
      <c r="J274" s="746">
        <v>17800000</v>
      </c>
      <c r="K274" s="654">
        <v>14240000</v>
      </c>
      <c r="L274" s="655">
        <v>20</v>
      </c>
      <c r="M274" s="884">
        <v>0</v>
      </c>
      <c r="N274" s="654">
        <v>3560000</v>
      </c>
      <c r="O274" s="655">
        <v>20</v>
      </c>
      <c r="P274" s="887">
        <v>0</v>
      </c>
      <c r="Q274" s="655">
        <v>0</v>
      </c>
      <c r="R274" s="655">
        <v>20</v>
      </c>
      <c r="S274" s="655"/>
      <c r="T274" s="655"/>
      <c r="U274" s="653">
        <v>899</v>
      </c>
      <c r="V274" s="653">
        <v>20</v>
      </c>
      <c r="W274" s="655"/>
      <c r="X274" s="676">
        <v>1</v>
      </c>
      <c r="Y274" s="659">
        <v>1</v>
      </c>
      <c r="Z274" s="870"/>
      <c r="AA274" s="691"/>
      <c r="AB274" s="656"/>
      <c r="AC274" s="908">
        <v>0</v>
      </c>
      <c r="AD274" s="660" t="s">
        <v>532</v>
      </c>
      <c r="AE274" s="691"/>
      <c r="AF274" s="691"/>
      <c r="AG274" s="691"/>
      <c r="AH274" s="658">
        <v>2020</v>
      </c>
    </row>
    <row r="275" spans="1:34" s="667" customFormat="1">
      <c r="A275" s="691">
        <v>254</v>
      </c>
      <c r="B275" s="647" t="s">
        <v>1401</v>
      </c>
      <c r="C275" s="812" t="s">
        <v>1761</v>
      </c>
      <c r="D275" s="776" t="s">
        <v>1708</v>
      </c>
      <c r="E275" s="775" t="s">
        <v>1760</v>
      </c>
      <c r="F275" s="651" t="s">
        <v>1426</v>
      </c>
      <c r="G275" s="650" t="s">
        <v>1415</v>
      </c>
      <c r="H275" s="925" t="s">
        <v>1797</v>
      </c>
      <c r="I275" s="874">
        <v>43972</v>
      </c>
      <c r="J275" s="746">
        <v>17800000</v>
      </c>
      <c r="K275" s="654">
        <v>14240000</v>
      </c>
      <c r="L275" s="655">
        <v>20</v>
      </c>
      <c r="M275" s="884">
        <v>0</v>
      </c>
      <c r="N275" s="654">
        <v>3560000</v>
      </c>
      <c r="O275" s="655">
        <v>20</v>
      </c>
      <c r="P275" s="887">
        <v>0</v>
      </c>
      <c r="Q275" s="655">
        <v>0</v>
      </c>
      <c r="R275" s="655">
        <v>20</v>
      </c>
      <c r="S275" s="655"/>
      <c r="T275" s="655"/>
      <c r="U275" s="653">
        <v>899</v>
      </c>
      <c r="V275" s="653">
        <v>20</v>
      </c>
      <c r="W275" s="655"/>
      <c r="X275" s="653">
        <v>1</v>
      </c>
      <c r="Y275" s="659">
        <v>1</v>
      </c>
      <c r="Z275" s="870"/>
      <c r="AA275" s="691"/>
      <c r="AB275" s="656"/>
      <c r="AC275" s="908">
        <v>0</v>
      </c>
      <c r="AD275" s="660" t="s">
        <v>532</v>
      </c>
      <c r="AE275" s="691"/>
      <c r="AF275" s="691"/>
      <c r="AG275" s="691"/>
      <c r="AH275" s="658">
        <v>2020</v>
      </c>
    </row>
    <row r="276" spans="1:34" s="667" customFormat="1">
      <c r="A276" s="691">
        <v>255</v>
      </c>
      <c r="B276" s="647" t="s">
        <v>1401</v>
      </c>
      <c r="C276" s="805" t="s">
        <v>203</v>
      </c>
      <c r="D276" s="771" t="s">
        <v>1709</v>
      </c>
      <c r="E276" s="775" t="s">
        <v>1406</v>
      </c>
      <c r="F276" s="651" t="s">
        <v>1426</v>
      </c>
      <c r="G276" s="650" t="s">
        <v>1415</v>
      </c>
      <c r="H276" s="925" t="s">
        <v>1797</v>
      </c>
      <c r="I276" s="874">
        <v>43972</v>
      </c>
      <c r="J276" s="746">
        <v>17800000</v>
      </c>
      <c r="K276" s="654">
        <v>14240000</v>
      </c>
      <c r="L276" s="655">
        <v>20</v>
      </c>
      <c r="M276" s="884">
        <v>0</v>
      </c>
      <c r="N276" s="654">
        <v>3560000</v>
      </c>
      <c r="O276" s="655">
        <v>20</v>
      </c>
      <c r="P276" s="887">
        <v>0</v>
      </c>
      <c r="Q276" s="655">
        <v>0</v>
      </c>
      <c r="R276" s="655">
        <v>20</v>
      </c>
      <c r="S276" s="655"/>
      <c r="T276" s="655"/>
      <c r="U276" s="653">
        <v>899</v>
      </c>
      <c r="V276" s="653">
        <v>20</v>
      </c>
      <c r="W276" s="655"/>
      <c r="X276" s="653">
        <v>1</v>
      </c>
      <c r="Y276" s="659">
        <v>1</v>
      </c>
      <c r="Z276" s="870"/>
      <c r="AA276" s="691"/>
      <c r="AB276" s="656"/>
      <c r="AC276" s="908">
        <v>0</v>
      </c>
      <c r="AD276" s="660" t="s">
        <v>532</v>
      </c>
      <c r="AE276" s="691"/>
      <c r="AF276" s="691"/>
      <c r="AG276" s="691"/>
      <c r="AH276" s="658">
        <v>2020</v>
      </c>
    </row>
    <row r="277" spans="1:34" s="667" customFormat="1">
      <c r="A277" s="691">
        <v>256</v>
      </c>
      <c r="B277" s="647" t="s">
        <v>1401</v>
      </c>
      <c r="C277" s="805" t="s">
        <v>203</v>
      </c>
      <c r="D277" s="776" t="s">
        <v>1710</v>
      </c>
      <c r="E277" s="775" t="s">
        <v>1445</v>
      </c>
      <c r="F277" s="744" t="s">
        <v>1426</v>
      </c>
      <c r="G277" s="650" t="s">
        <v>1415</v>
      </c>
      <c r="H277" s="925" t="s">
        <v>1797</v>
      </c>
      <c r="I277" s="874">
        <v>43972</v>
      </c>
      <c r="J277" s="746">
        <v>17800000</v>
      </c>
      <c r="K277" s="654">
        <v>14240000</v>
      </c>
      <c r="L277" s="655">
        <v>20</v>
      </c>
      <c r="M277" s="884">
        <v>0</v>
      </c>
      <c r="N277" s="654">
        <v>3560000</v>
      </c>
      <c r="O277" s="655">
        <v>20</v>
      </c>
      <c r="P277" s="887">
        <v>0</v>
      </c>
      <c r="Q277" s="655">
        <v>0</v>
      </c>
      <c r="R277" s="655">
        <v>20</v>
      </c>
      <c r="S277" s="655"/>
      <c r="T277" s="655"/>
      <c r="U277" s="653">
        <v>899</v>
      </c>
      <c r="V277" s="653">
        <v>20</v>
      </c>
      <c r="W277" s="655"/>
      <c r="X277" s="653">
        <v>1</v>
      </c>
      <c r="Y277" s="659">
        <v>1</v>
      </c>
      <c r="Z277" s="870"/>
      <c r="AA277" s="691"/>
      <c r="AB277" s="656"/>
      <c r="AC277" s="908">
        <v>0</v>
      </c>
      <c r="AD277" s="660" t="s">
        <v>532</v>
      </c>
      <c r="AE277" s="691"/>
      <c r="AF277" s="691"/>
      <c r="AG277" s="691"/>
      <c r="AH277" s="658">
        <v>2020</v>
      </c>
    </row>
    <row r="278" spans="1:34" s="667" customFormat="1">
      <c r="A278" s="691">
        <v>257</v>
      </c>
      <c r="B278" s="647" t="s">
        <v>1401</v>
      </c>
      <c r="C278" s="805" t="s">
        <v>203</v>
      </c>
      <c r="D278" s="771" t="s">
        <v>1711</v>
      </c>
      <c r="E278" s="775" t="s">
        <v>1406</v>
      </c>
      <c r="F278" s="651" t="s">
        <v>1426</v>
      </c>
      <c r="G278" s="650" t="s">
        <v>1415</v>
      </c>
      <c r="H278" s="925" t="s">
        <v>1798</v>
      </c>
      <c r="I278" s="874">
        <v>43978</v>
      </c>
      <c r="J278" s="746">
        <v>17800000</v>
      </c>
      <c r="K278" s="654">
        <v>14240000</v>
      </c>
      <c r="L278" s="655">
        <v>20</v>
      </c>
      <c r="M278" s="884">
        <v>0</v>
      </c>
      <c r="N278" s="654">
        <v>3560000</v>
      </c>
      <c r="O278" s="655">
        <v>20</v>
      </c>
      <c r="P278" s="887">
        <v>0</v>
      </c>
      <c r="Q278" s="655">
        <v>0</v>
      </c>
      <c r="R278" s="655">
        <v>20</v>
      </c>
      <c r="S278" s="655"/>
      <c r="T278" s="655"/>
      <c r="U278" s="653">
        <v>899</v>
      </c>
      <c r="V278" s="653">
        <v>20</v>
      </c>
      <c r="W278" s="655"/>
      <c r="X278" s="653">
        <v>1</v>
      </c>
      <c r="Y278" s="659">
        <v>1</v>
      </c>
      <c r="Z278" s="870"/>
      <c r="AA278" s="691"/>
      <c r="AB278" s="656"/>
      <c r="AC278" s="908">
        <v>0</v>
      </c>
      <c r="AD278" s="660" t="s">
        <v>532</v>
      </c>
      <c r="AE278" s="691"/>
      <c r="AF278" s="691"/>
      <c r="AG278" s="691"/>
      <c r="AH278" s="658">
        <v>2020</v>
      </c>
    </row>
    <row r="279" spans="1:34" s="667" customFormat="1">
      <c r="A279" s="691">
        <v>258</v>
      </c>
      <c r="B279" s="742" t="s">
        <v>1401</v>
      </c>
      <c r="C279" s="805" t="s">
        <v>203</v>
      </c>
      <c r="D279" s="771" t="s">
        <v>1712</v>
      </c>
      <c r="E279" s="775" t="s">
        <v>1406</v>
      </c>
      <c r="F279" s="651" t="s">
        <v>1426</v>
      </c>
      <c r="G279" s="650" t="s">
        <v>1415</v>
      </c>
      <c r="H279" s="925" t="s">
        <v>1798</v>
      </c>
      <c r="I279" s="874">
        <v>43978</v>
      </c>
      <c r="J279" s="746">
        <v>17800000</v>
      </c>
      <c r="K279" s="654">
        <v>14240000</v>
      </c>
      <c r="L279" s="655">
        <v>20</v>
      </c>
      <c r="M279" s="884">
        <v>0</v>
      </c>
      <c r="N279" s="654">
        <v>3560000</v>
      </c>
      <c r="O279" s="655">
        <v>20</v>
      </c>
      <c r="P279" s="887">
        <v>0</v>
      </c>
      <c r="Q279" s="655">
        <v>0</v>
      </c>
      <c r="R279" s="655">
        <v>20</v>
      </c>
      <c r="S279" s="655"/>
      <c r="T279" s="655"/>
      <c r="U279" s="653">
        <v>899</v>
      </c>
      <c r="V279" s="653">
        <v>20</v>
      </c>
      <c r="W279" s="655"/>
      <c r="X279" s="676">
        <v>1</v>
      </c>
      <c r="Y279" s="659">
        <v>1</v>
      </c>
      <c r="Z279" s="870"/>
      <c r="AA279" s="691"/>
      <c r="AB279" s="656"/>
      <c r="AC279" s="908">
        <v>0</v>
      </c>
      <c r="AD279" s="660" t="s">
        <v>532</v>
      </c>
      <c r="AE279" s="691"/>
      <c r="AF279" s="691"/>
      <c r="AG279" s="691"/>
      <c r="AH279" s="658">
        <v>2020</v>
      </c>
    </row>
    <row r="280" spans="1:34" s="667" customFormat="1">
      <c r="A280" s="691">
        <v>259</v>
      </c>
      <c r="B280" s="647" t="s">
        <v>1401</v>
      </c>
      <c r="C280" s="805" t="s">
        <v>983</v>
      </c>
      <c r="D280" s="776" t="s">
        <v>1713</v>
      </c>
      <c r="E280" s="775" t="s">
        <v>1237</v>
      </c>
      <c r="F280" s="651" t="s">
        <v>1426</v>
      </c>
      <c r="G280" s="650" t="s">
        <v>1415</v>
      </c>
      <c r="H280" s="925" t="s">
        <v>1798</v>
      </c>
      <c r="I280" s="874">
        <v>43978</v>
      </c>
      <c r="J280" s="746">
        <v>17800000</v>
      </c>
      <c r="K280" s="654">
        <v>14240000</v>
      </c>
      <c r="L280" s="655">
        <v>20</v>
      </c>
      <c r="M280" s="884">
        <v>0</v>
      </c>
      <c r="N280" s="654">
        <v>3560000</v>
      </c>
      <c r="O280" s="655">
        <v>20</v>
      </c>
      <c r="P280" s="887">
        <v>0</v>
      </c>
      <c r="Q280" s="655">
        <v>0</v>
      </c>
      <c r="R280" s="655">
        <v>20</v>
      </c>
      <c r="S280" s="655"/>
      <c r="T280" s="655"/>
      <c r="U280" s="653">
        <v>899</v>
      </c>
      <c r="V280" s="653">
        <v>20</v>
      </c>
      <c r="W280" s="655"/>
      <c r="X280" s="653">
        <v>1</v>
      </c>
      <c r="Y280" s="659">
        <v>1</v>
      </c>
      <c r="Z280" s="870"/>
      <c r="AA280" s="691"/>
      <c r="AB280" s="656"/>
      <c r="AC280" s="908">
        <v>0</v>
      </c>
      <c r="AD280" s="660" t="s">
        <v>532</v>
      </c>
      <c r="AE280" s="691"/>
      <c r="AF280" s="691"/>
      <c r="AG280" s="691"/>
      <c r="AH280" s="658">
        <v>2020</v>
      </c>
    </row>
    <row r="281" spans="1:34" s="667" customFormat="1">
      <c r="A281" s="691">
        <v>260</v>
      </c>
      <c r="B281" s="647" t="s">
        <v>1401</v>
      </c>
      <c r="C281" s="805" t="s">
        <v>983</v>
      </c>
      <c r="D281" s="776" t="s">
        <v>1714</v>
      </c>
      <c r="E281" s="775" t="s">
        <v>1237</v>
      </c>
      <c r="F281" s="651" t="s">
        <v>1426</v>
      </c>
      <c r="G281" s="650" t="s">
        <v>1415</v>
      </c>
      <c r="H281" s="925" t="s">
        <v>1798</v>
      </c>
      <c r="I281" s="873">
        <v>43978</v>
      </c>
      <c r="J281" s="746">
        <v>17800000</v>
      </c>
      <c r="K281" s="654">
        <v>14240000</v>
      </c>
      <c r="L281" s="655">
        <v>20</v>
      </c>
      <c r="M281" s="884">
        <v>0</v>
      </c>
      <c r="N281" s="654">
        <v>3560000</v>
      </c>
      <c r="O281" s="655">
        <v>20</v>
      </c>
      <c r="P281" s="887">
        <v>0</v>
      </c>
      <c r="Q281" s="655">
        <v>0</v>
      </c>
      <c r="R281" s="655">
        <v>20</v>
      </c>
      <c r="S281" s="655"/>
      <c r="T281" s="655"/>
      <c r="U281" s="653">
        <v>899</v>
      </c>
      <c r="V281" s="653">
        <v>20</v>
      </c>
      <c r="W281" s="655"/>
      <c r="X281" s="653">
        <v>1</v>
      </c>
      <c r="Y281" s="659">
        <v>1</v>
      </c>
      <c r="Z281" s="870"/>
      <c r="AA281" s="691"/>
      <c r="AB281" s="656"/>
      <c r="AC281" s="908">
        <v>0</v>
      </c>
      <c r="AD281" s="660" t="s">
        <v>532</v>
      </c>
      <c r="AE281" s="691"/>
      <c r="AF281" s="691"/>
      <c r="AG281" s="691"/>
      <c r="AH281" s="658">
        <v>2020</v>
      </c>
    </row>
    <row r="282" spans="1:34" s="667" customFormat="1">
      <c r="A282" s="691">
        <v>261</v>
      </c>
      <c r="B282" s="647" t="s">
        <v>1401</v>
      </c>
      <c r="C282" s="805" t="s">
        <v>983</v>
      </c>
      <c r="D282" s="776" t="s">
        <v>1715</v>
      </c>
      <c r="E282" s="775" t="s">
        <v>1237</v>
      </c>
      <c r="F282" s="651" t="s">
        <v>1426</v>
      </c>
      <c r="G282" s="650" t="s">
        <v>1415</v>
      </c>
      <c r="H282" s="925" t="s">
        <v>1798</v>
      </c>
      <c r="I282" s="873">
        <v>43978</v>
      </c>
      <c r="J282" s="746">
        <v>17800000</v>
      </c>
      <c r="K282" s="654">
        <v>14240000</v>
      </c>
      <c r="L282" s="655">
        <v>20</v>
      </c>
      <c r="M282" s="884">
        <v>0</v>
      </c>
      <c r="N282" s="654">
        <v>3560000</v>
      </c>
      <c r="O282" s="655">
        <v>20</v>
      </c>
      <c r="P282" s="887">
        <v>0</v>
      </c>
      <c r="Q282" s="655">
        <v>0</v>
      </c>
      <c r="R282" s="655">
        <v>20</v>
      </c>
      <c r="S282" s="655"/>
      <c r="T282" s="655"/>
      <c r="U282" s="653">
        <v>899</v>
      </c>
      <c r="V282" s="653">
        <v>20</v>
      </c>
      <c r="W282" s="655"/>
      <c r="X282" s="653">
        <v>1</v>
      </c>
      <c r="Y282" s="659">
        <v>1</v>
      </c>
      <c r="Z282" s="870"/>
      <c r="AA282" s="691"/>
      <c r="AB282" s="656"/>
      <c r="AC282" s="908">
        <v>0</v>
      </c>
      <c r="AD282" s="660" t="s">
        <v>532</v>
      </c>
      <c r="AE282" s="691"/>
      <c r="AF282" s="691"/>
      <c r="AG282" s="691"/>
      <c r="AH282" s="658">
        <v>2020</v>
      </c>
    </row>
    <row r="283" spans="1:34" s="667" customFormat="1">
      <c r="A283" s="691">
        <v>262</v>
      </c>
      <c r="B283" s="647" t="s">
        <v>1401</v>
      </c>
      <c r="C283" s="805" t="s">
        <v>983</v>
      </c>
      <c r="D283" s="776" t="s">
        <v>1716</v>
      </c>
      <c r="E283" s="775" t="s">
        <v>1237</v>
      </c>
      <c r="F283" s="651" t="s">
        <v>1426</v>
      </c>
      <c r="G283" s="650" t="s">
        <v>1415</v>
      </c>
      <c r="H283" s="925" t="s">
        <v>1798</v>
      </c>
      <c r="I283" s="873">
        <v>43978</v>
      </c>
      <c r="J283" s="746">
        <v>17800000</v>
      </c>
      <c r="K283" s="654">
        <v>14240000</v>
      </c>
      <c r="L283" s="655">
        <v>20</v>
      </c>
      <c r="M283" s="884">
        <v>0</v>
      </c>
      <c r="N283" s="654">
        <v>3560000</v>
      </c>
      <c r="O283" s="655">
        <v>20</v>
      </c>
      <c r="P283" s="887">
        <v>0</v>
      </c>
      <c r="Q283" s="655">
        <v>0</v>
      </c>
      <c r="R283" s="655">
        <v>20</v>
      </c>
      <c r="S283" s="655"/>
      <c r="T283" s="655"/>
      <c r="U283" s="653">
        <v>899</v>
      </c>
      <c r="V283" s="653">
        <v>20</v>
      </c>
      <c r="W283" s="655"/>
      <c r="X283" s="653">
        <v>1</v>
      </c>
      <c r="Y283" s="659">
        <v>1</v>
      </c>
      <c r="Z283" s="870"/>
      <c r="AA283" s="691"/>
      <c r="AB283" s="656"/>
      <c r="AC283" s="908">
        <v>0</v>
      </c>
      <c r="AD283" s="660" t="s">
        <v>532</v>
      </c>
      <c r="AE283" s="691"/>
      <c r="AF283" s="691"/>
      <c r="AG283" s="691"/>
      <c r="AH283" s="658">
        <v>2020</v>
      </c>
    </row>
    <row r="284" spans="1:34" s="667" customFormat="1">
      <c r="A284" s="691">
        <v>263</v>
      </c>
      <c r="B284" s="742" t="s">
        <v>1401</v>
      </c>
      <c r="C284" s="812" t="s">
        <v>1761</v>
      </c>
      <c r="D284" s="776" t="s">
        <v>1717</v>
      </c>
      <c r="E284" s="775" t="s">
        <v>1760</v>
      </c>
      <c r="F284" s="651" t="s">
        <v>1426</v>
      </c>
      <c r="G284" s="650" t="s">
        <v>1415</v>
      </c>
      <c r="H284" s="925" t="s">
        <v>1798</v>
      </c>
      <c r="I284" s="873">
        <v>43978</v>
      </c>
      <c r="J284" s="746">
        <v>17800000</v>
      </c>
      <c r="K284" s="654">
        <v>14240000</v>
      </c>
      <c r="L284" s="655">
        <v>20</v>
      </c>
      <c r="M284" s="884">
        <v>0</v>
      </c>
      <c r="N284" s="654">
        <v>3560000</v>
      </c>
      <c r="O284" s="655">
        <v>20</v>
      </c>
      <c r="P284" s="887">
        <v>0</v>
      </c>
      <c r="Q284" s="655">
        <v>0</v>
      </c>
      <c r="R284" s="655">
        <v>20</v>
      </c>
      <c r="S284" s="655"/>
      <c r="T284" s="655"/>
      <c r="U284" s="653">
        <v>899</v>
      </c>
      <c r="V284" s="653">
        <v>20</v>
      </c>
      <c r="W284" s="655"/>
      <c r="X284" s="676">
        <v>1</v>
      </c>
      <c r="Y284" s="659">
        <v>1</v>
      </c>
      <c r="Z284" s="870"/>
      <c r="AA284" s="691"/>
      <c r="AB284" s="656"/>
      <c r="AC284" s="908">
        <v>0</v>
      </c>
      <c r="AD284" s="660" t="s">
        <v>532</v>
      </c>
      <c r="AE284" s="691"/>
      <c r="AF284" s="691"/>
      <c r="AG284" s="691"/>
      <c r="AH284" s="658">
        <v>2020</v>
      </c>
    </row>
    <row r="285" spans="1:34" s="667" customFormat="1" ht="15" customHeight="1">
      <c r="A285" s="691">
        <v>264</v>
      </c>
      <c r="B285" s="647" t="s">
        <v>1401</v>
      </c>
      <c r="C285" s="812" t="s">
        <v>1763</v>
      </c>
      <c r="D285" s="774" t="s">
        <v>1721</v>
      </c>
      <c r="E285" s="775" t="s">
        <v>1445</v>
      </c>
      <c r="F285" s="651" t="s">
        <v>1426</v>
      </c>
      <c r="G285" s="650" t="s">
        <v>1415</v>
      </c>
      <c r="H285" s="939" t="s">
        <v>1799</v>
      </c>
      <c r="I285" s="873">
        <v>43998</v>
      </c>
      <c r="J285" s="654">
        <v>17800000</v>
      </c>
      <c r="K285" s="654">
        <v>14240000</v>
      </c>
      <c r="L285" s="655">
        <v>20</v>
      </c>
      <c r="M285" s="885">
        <v>0</v>
      </c>
      <c r="N285" s="654">
        <v>3560000</v>
      </c>
      <c r="O285" s="655">
        <v>20</v>
      </c>
      <c r="P285" s="887">
        <v>0</v>
      </c>
      <c r="Q285" s="655">
        <v>0</v>
      </c>
      <c r="R285" s="655">
        <v>20</v>
      </c>
      <c r="S285" s="655"/>
      <c r="T285" s="655"/>
      <c r="U285" s="653">
        <v>899</v>
      </c>
      <c r="V285" s="653">
        <v>20</v>
      </c>
      <c r="W285" s="655"/>
      <c r="X285" s="653">
        <v>1</v>
      </c>
      <c r="Y285" s="659">
        <v>1</v>
      </c>
      <c r="Z285" s="870"/>
      <c r="AA285" s="691"/>
      <c r="AB285" s="656"/>
      <c r="AC285" s="908">
        <v>0</v>
      </c>
      <c r="AD285" s="660" t="s">
        <v>532</v>
      </c>
      <c r="AE285" s="691"/>
      <c r="AF285" s="691"/>
      <c r="AG285" s="691"/>
      <c r="AH285" s="658">
        <v>2020</v>
      </c>
    </row>
    <row r="286" spans="1:34" s="667" customFormat="1" ht="18.75" customHeight="1">
      <c r="A286" s="691">
        <v>265</v>
      </c>
      <c r="B286" s="742" t="s">
        <v>1401</v>
      </c>
      <c r="C286" s="812" t="s">
        <v>983</v>
      </c>
      <c r="D286" s="774" t="s">
        <v>1722</v>
      </c>
      <c r="E286" s="775" t="s">
        <v>1445</v>
      </c>
      <c r="F286" s="651" t="s">
        <v>1426</v>
      </c>
      <c r="G286" s="650" t="s">
        <v>1415</v>
      </c>
      <c r="H286" s="939" t="s">
        <v>1799</v>
      </c>
      <c r="I286" s="873">
        <v>43998</v>
      </c>
      <c r="J286" s="746">
        <v>17800000</v>
      </c>
      <c r="K286" s="654">
        <v>14240000</v>
      </c>
      <c r="L286" s="655">
        <v>20</v>
      </c>
      <c r="M286" s="885">
        <v>0</v>
      </c>
      <c r="N286" s="654">
        <v>3560000</v>
      </c>
      <c r="O286" s="655">
        <v>20</v>
      </c>
      <c r="P286" s="887">
        <v>0</v>
      </c>
      <c r="Q286" s="655">
        <v>0</v>
      </c>
      <c r="R286" s="655">
        <v>20</v>
      </c>
      <c r="S286" s="655"/>
      <c r="T286" s="655"/>
      <c r="U286" s="653">
        <v>899</v>
      </c>
      <c r="V286" s="653">
        <v>20</v>
      </c>
      <c r="W286" s="655"/>
      <c r="X286" s="653">
        <v>1</v>
      </c>
      <c r="Y286" s="659">
        <v>1</v>
      </c>
      <c r="Z286" s="870"/>
      <c r="AA286" s="691"/>
      <c r="AB286" s="656"/>
      <c r="AC286" s="908">
        <v>0</v>
      </c>
      <c r="AD286" s="660" t="s">
        <v>532</v>
      </c>
      <c r="AE286" s="691"/>
      <c r="AF286" s="691"/>
      <c r="AG286" s="691"/>
      <c r="AH286" s="658">
        <v>2020</v>
      </c>
    </row>
    <row r="287" spans="1:34" s="667" customFormat="1" ht="13.5" customHeight="1">
      <c r="A287" s="691">
        <v>266</v>
      </c>
      <c r="B287" s="742" t="s">
        <v>1401</v>
      </c>
      <c r="C287" s="812" t="s">
        <v>983</v>
      </c>
      <c r="D287" s="923" t="s">
        <v>1723</v>
      </c>
      <c r="E287" s="872" t="s">
        <v>1445</v>
      </c>
      <c r="F287" s="692" t="s">
        <v>1426</v>
      </c>
      <c r="G287" s="905" t="s">
        <v>1415</v>
      </c>
      <c r="H287" s="939" t="s">
        <v>1799</v>
      </c>
      <c r="I287" s="940">
        <v>43998</v>
      </c>
      <c r="J287" s="720">
        <v>17800000</v>
      </c>
      <c r="K287" s="720">
        <v>14240000</v>
      </c>
      <c r="L287" s="655">
        <v>20</v>
      </c>
      <c r="M287" s="911">
        <v>0</v>
      </c>
      <c r="N287" s="720">
        <v>3560000</v>
      </c>
      <c r="O287" s="655">
        <v>20</v>
      </c>
      <c r="P287" s="887">
        <v>0</v>
      </c>
      <c r="Q287" s="655">
        <v>0</v>
      </c>
      <c r="R287" s="655">
        <v>20</v>
      </c>
      <c r="S287" s="655"/>
      <c r="T287" s="655"/>
      <c r="U287" s="659">
        <v>899</v>
      </c>
      <c r="V287" s="659">
        <v>20</v>
      </c>
      <c r="W287" s="655"/>
      <c r="X287" s="901">
        <v>1</v>
      </c>
      <c r="Y287" s="659">
        <v>1</v>
      </c>
      <c r="Z287" s="870"/>
      <c r="AA287" s="691"/>
      <c r="AB287" s="656"/>
      <c r="AC287" s="908">
        <v>0</v>
      </c>
      <c r="AD287" s="660" t="s">
        <v>532</v>
      </c>
      <c r="AE287" s="691"/>
      <c r="AF287" s="691"/>
      <c r="AG287" s="691"/>
      <c r="AH287" s="658">
        <v>2020</v>
      </c>
    </row>
    <row r="288" spans="1:34" s="667" customFormat="1" ht="12.75">
      <c r="A288" s="691">
        <v>267</v>
      </c>
      <c r="B288" s="742" t="s">
        <v>1401</v>
      </c>
      <c r="C288" s="812" t="s">
        <v>983</v>
      </c>
      <c r="D288" s="923" t="s">
        <v>1724</v>
      </c>
      <c r="E288" s="872" t="s">
        <v>43</v>
      </c>
      <c r="F288" s="692" t="s">
        <v>1426</v>
      </c>
      <c r="G288" s="905" t="s">
        <v>1415</v>
      </c>
      <c r="H288" s="939" t="s">
        <v>1799</v>
      </c>
      <c r="I288" s="940">
        <v>43998</v>
      </c>
      <c r="J288" s="938">
        <v>17800000</v>
      </c>
      <c r="K288" s="720">
        <v>14240000</v>
      </c>
      <c r="L288" s="655">
        <v>20</v>
      </c>
      <c r="M288" s="911">
        <v>0</v>
      </c>
      <c r="N288" s="720">
        <v>3560000</v>
      </c>
      <c r="O288" s="655">
        <v>20</v>
      </c>
      <c r="P288" s="887">
        <v>0</v>
      </c>
      <c r="Q288" s="655">
        <v>0</v>
      </c>
      <c r="R288" s="655">
        <v>20</v>
      </c>
      <c r="S288" s="655"/>
      <c r="T288" s="655"/>
      <c r="U288" s="659">
        <v>899</v>
      </c>
      <c r="V288" s="659">
        <v>20</v>
      </c>
      <c r="W288" s="655"/>
      <c r="X288" s="659">
        <v>1</v>
      </c>
      <c r="Y288" s="659">
        <v>1</v>
      </c>
      <c r="Z288" s="870"/>
      <c r="AA288" s="691"/>
      <c r="AB288" s="656"/>
      <c r="AC288" s="908">
        <v>0</v>
      </c>
      <c r="AD288" s="660" t="s">
        <v>532</v>
      </c>
      <c r="AE288" s="691"/>
      <c r="AF288" s="691"/>
      <c r="AG288" s="691"/>
      <c r="AH288" s="658">
        <v>2020</v>
      </c>
    </row>
    <row r="289" spans="1:34" s="667" customFormat="1" ht="12.75">
      <c r="A289" s="691">
        <v>268</v>
      </c>
      <c r="B289" s="742" t="s">
        <v>1401</v>
      </c>
      <c r="C289" s="812" t="s">
        <v>213</v>
      </c>
      <c r="D289" s="923" t="s">
        <v>1725</v>
      </c>
      <c r="E289" s="872" t="s">
        <v>1237</v>
      </c>
      <c r="F289" s="692" t="s">
        <v>1426</v>
      </c>
      <c r="G289" s="905" t="s">
        <v>1415</v>
      </c>
      <c r="H289" s="939" t="s">
        <v>1799</v>
      </c>
      <c r="I289" s="940">
        <v>43998</v>
      </c>
      <c r="J289" s="720">
        <v>17800000</v>
      </c>
      <c r="K289" s="720">
        <v>14240000</v>
      </c>
      <c r="L289" s="655">
        <v>20</v>
      </c>
      <c r="M289" s="911">
        <v>0</v>
      </c>
      <c r="N289" s="720">
        <v>3560000</v>
      </c>
      <c r="O289" s="655">
        <v>20</v>
      </c>
      <c r="P289" s="887">
        <v>0</v>
      </c>
      <c r="Q289" s="655">
        <v>0</v>
      </c>
      <c r="R289" s="655">
        <v>20</v>
      </c>
      <c r="S289" s="655"/>
      <c r="T289" s="655"/>
      <c r="U289" s="659">
        <v>899</v>
      </c>
      <c r="V289" s="659">
        <v>20</v>
      </c>
      <c r="W289" s="655"/>
      <c r="X289" s="659">
        <v>1</v>
      </c>
      <c r="Y289" s="659">
        <v>1</v>
      </c>
      <c r="Z289" s="870"/>
      <c r="AA289" s="691"/>
      <c r="AB289" s="656"/>
      <c r="AC289" s="908">
        <v>0</v>
      </c>
      <c r="AD289" s="660" t="s">
        <v>532</v>
      </c>
      <c r="AE289" s="691"/>
      <c r="AF289" s="691"/>
      <c r="AG289" s="691"/>
      <c r="AH289" s="658">
        <v>2020</v>
      </c>
    </row>
    <row r="290" spans="1:34" s="667" customFormat="1" ht="12.75">
      <c r="A290" s="691">
        <v>269</v>
      </c>
      <c r="B290" s="742" t="s">
        <v>1401</v>
      </c>
      <c r="C290" s="812" t="s">
        <v>203</v>
      </c>
      <c r="D290" s="941" t="s">
        <v>1726</v>
      </c>
      <c r="E290" s="872" t="s">
        <v>43</v>
      </c>
      <c r="F290" s="692" t="s">
        <v>1426</v>
      </c>
      <c r="G290" s="905" t="s">
        <v>1415</v>
      </c>
      <c r="H290" s="939" t="s">
        <v>1799</v>
      </c>
      <c r="I290" s="940">
        <v>43998</v>
      </c>
      <c r="J290" s="938">
        <v>17800000</v>
      </c>
      <c r="K290" s="720">
        <v>14240000</v>
      </c>
      <c r="L290" s="655">
        <v>20</v>
      </c>
      <c r="M290" s="911">
        <v>0</v>
      </c>
      <c r="N290" s="720">
        <v>3560000</v>
      </c>
      <c r="O290" s="655">
        <v>20</v>
      </c>
      <c r="P290" s="887">
        <v>0</v>
      </c>
      <c r="Q290" s="655">
        <v>0</v>
      </c>
      <c r="R290" s="655">
        <v>20</v>
      </c>
      <c r="S290" s="655"/>
      <c r="T290" s="655"/>
      <c r="U290" s="659">
        <v>899</v>
      </c>
      <c r="V290" s="659">
        <v>20</v>
      </c>
      <c r="W290" s="655"/>
      <c r="X290" s="901">
        <v>1</v>
      </c>
      <c r="Y290" s="659">
        <v>1</v>
      </c>
      <c r="Z290" s="870"/>
      <c r="AA290" s="691"/>
      <c r="AB290" s="656"/>
      <c r="AC290" s="908">
        <v>0</v>
      </c>
      <c r="AD290" s="660" t="s">
        <v>532</v>
      </c>
      <c r="AE290" s="691"/>
      <c r="AF290" s="691"/>
      <c r="AG290" s="691"/>
      <c r="AH290" s="658">
        <v>2020</v>
      </c>
    </row>
    <row r="291" spans="1:34" s="667" customFormat="1" ht="12.75">
      <c r="A291" s="691">
        <v>270</v>
      </c>
      <c r="B291" s="742" t="s">
        <v>1401</v>
      </c>
      <c r="C291" s="812" t="s">
        <v>203</v>
      </c>
      <c r="D291" s="923" t="s">
        <v>1727</v>
      </c>
      <c r="E291" s="872" t="s">
        <v>1406</v>
      </c>
      <c r="F291" s="692" t="s">
        <v>1426</v>
      </c>
      <c r="G291" s="905" t="s">
        <v>1415</v>
      </c>
      <c r="H291" s="939" t="s">
        <v>1799</v>
      </c>
      <c r="I291" s="940">
        <v>43998</v>
      </c>
      <c r="J291" s="720">
        <v>17800000</v>
      </c>
      <c r="K291" s="720">
        <v>14240000</v>
      </c>
      <c r="L291" s="655">
        <v>20</v>
      </c>
      <c r="M291" s="911">
        <v>0</v>
      </c>
      <c r="N291" s="720">
        <v>3560000</v>
      </c>
      <c r="O291" s="655">
        <v>20</v>
      </c>
      <c r="P291" s="887">
        <v>0</v>
      </c>
      <c r="Q291" s="655">
        <v>0</v>
      </c>
      <c r="R291" s="655">
        <v>20</v>
      </c>
      <c r="S291" s="655"/>
      <c r="T291" s="655"/>
      <c r="U291" s="659">
        <v>899</v>
      </c>
      <c r="V291" s="659">
        <v>20</v>
      </c>
      <c r="W291" s="655"/>
      <c r="X291" s="659">
        <v>1</v>
      </c>
      <c r="Y291" s="659">
        <v>1</v>
      </c>
      <c r="Z291" s="870"/>
      <c r="AA291" s="691"/>
      <c r="AB291" s="656"/>
      <c r="AC291" s="908">
        <v>0</v>
      </c>
      <c r="AD291" s="660" t="s">
        <v>532</v>
      </c>
      <c r="AE291" s="691"/>
      <c r="AF291" s="691"/>
      <c r="AG291" s="691"/>
      <c r="AH291" s="658">
        <v>2020</v>
      </c>
    </row>
    <row r="292" spans="1:34" s="667" customFormat="1" ht="12.75">
      <c r="A292" s="691">
        <v>271</v>
      </c>
      <c r="B292" s="742" t="s">
        <v>1401</v>
      </c>
      <c r="C292" s="812" t="s">
        <v>203</v>
      </c>
      <c r="D292" s="923" t="s">
        <v>1728</v>
      </c>
      <c r="E292" s="872" t="s">
        <v>1406</v>
      </c>
      <c r="F292" s="692" t="s">
        <v>1426</v>
      </c>
      <c r="G292" s="905" t="s">
        <v>1415</v>
      </c>
      <c r="H292" s="939" t="s">
        <v>1799</v>
      </c>
      <c r="I292" s="940">
        <v>43998</v>
      </c>
      <c r="J292" s="938">
        <v>17800000</v>
      </c>
      <c r="K292" s="720">
        <v>14240000</v>
      </c>
      <c r="L292" s="655">
        <v>20</v>
      </c>
      <c r="M292" s="911">
        <v>0</v>
      </c>
      <c r="N292" s="720">
        <v>3560000</v>
      </c>
      <c r="O292" s="655">
        <v>20</v>
      </c>
      <c r="P292" s="887">
        <v>0</v>
      </c>
      <c r="Q292" s="655">
        <v>0</v>
      </c>
      <c r="R292" s="655">
        <v>20</v>
      </c>
      <c r="S292" s="655"/>
      <c r="T292" s="655"/>
      <c r="U292" s="659">
        <v>899</v>
      </c>
      <c r="V292" s="659">
        <v>20</v>
      </c>
      <c r="W292" s="655"/>
      <c r="X292" s="659">
        <v>1</v>
      </c>
      <c r="Y292" s="659">
        <v>1</v>
      </c>
      <c r="Z292" s="870"/>
      <c r="AA292" s="691"/>
      <c r="AB292" s="656"/>
      <c r="AC292" s="908">
        <v>0</v>
      </c>
      <c r="AD292" s="660" t="s">
        <v>532</v>
      </c>
      <c r="AE292" s="691"/>
      <c r="AF292" s="691"/>
      <c r="AG292" s="691"/>
      <c r="AH292" s="658">
        <v>2020</v>
      </c>
    </row>
    <row r="293" spans="1:34" s="667" customFormat="1" ht="12.75">
      <c r="A293" s="691">
        <v>272</v>
      </c>
      <c r="B293" s="742" t="s">
        <v>1401</v>
      </c>
      <c r="C293" s="812" t="s">
        <v>203</v>
      </c>
      <c r="D293" s="923" t="s">
        <v>1729</v>
      </c>
      <c r="E293" s="872" t="s">
        <v>1406</v>
      </c>
      <c r="F293" s="692" t="s">
        <v>1426</v>
      </c>
      <c r="G293" s="905" t="s">
        <v>1415</v>
      </c>
      <c r="H293" s="939" t="s">
        <v>1799</v>
      </c>
      <c r="I293" s="940">
        <v>43998</v>
      </c>
      <c r="J293" s="720">
        <v>17800000</v>
      </c>
      <c r="K293" s="720">
        <v>14240000</v>
      </c>
      <c r="L293" s="655">
        <v>20</v>
      </c>
      <c r="M293" s="911">
        <v>0</v>
      </c>
      <c r="N293" s="720">
        <v>3560000</v>
      </c>
      <c r="O293" s="655">
        <v>20</v>
      </c>
      <c r="P293" s="887">
        <v>0</v>
      </c>
      <c r="Q293" s="655">
        <v>0</v>
      </c>
      <c r="R293" s="655">
        <v>20</v>
      </c>
      <c r="S293" s="655"/>
      <c r="T293" s="655"/>
      <c r="U293" s="659">
        <v>899</v>
      </c>
      <c r="V293" s="659">
        <v>20</v>
      </c>
      <c r="W293" s="655"/>
      <c r="X293" s="901">
        <v>1</v>
      </c>
      <c r="Y293" s="659">
        <v>1</v>
      </c>
      <c r="Z293" s="870"/>
      <c r="AA293" s="691"/>
      <c r="AB293" s="656"/>
      <c r="AC293" s="908">
        <v>0</v>
      </c>
      <c r="AD293" s="660" t="s">
        <v>532</v>
      </c>
      <c r="AE293" s="691"/>
      <c r="AF293" s="691"/>
      <c r="AG293" s="691"/>
      <c r="AH293" s="658">
        <v>2020</v>
      </c>
    </row>
    <row r="294" spans="1:34" s="667" customFormat="1" ht="12.75">
      <c r="A294" s="691">
        <v>273</v>
      </c>
      <c r="B294" s="742" t="s">
        <v>1401</v>
      </c>
      <c r="C294" s="812" t="s">
        <v>203</v>
      </c>
      <c r="D294" s="923" t="s">
        <v>1730</v>
      </c>
      <c r="E294" s="872" t="s">
        <v>1406</v>
      </c>
      <c r="F294" s="692" t="s">
        <v>1426</v>
      </c>
      <c r="G294" s="905" t="s">
        <v>1415</v>
      </c>
      <c r="H294" s="939" t="s">
        <v>1799</v>
      </c>
      <c r="I294" s="940">
        <v>43998</v>
      </c>
      <c r="J294" s="938">
        <v>17800000</v>
      </c>
      <c r="K294" s="720">
        <v>14240000</v>
      </c>
      <c r="L294" s="655">
        <v>20</v>
      </c>
      <c r="M294" s="911">
        <v>0</v>
      </c>
      <c r="N294" s="720">
        <v>3560000</v>
      </c>
      <c r="O294" s="655">
        <v>20</v>
      </c>
      <c r="P294" s="887">
        <v>0</v>
      </c>
      <c r="Q294" s="655">
        <v>0</v>
      </c>
      <c r="R294" s="655">
        <v>20</v>
      </c>
      <c r="S294" s="655"/>
      <c r="T294" s="655"/>
      <c r="U294" s="659">
        <v>899</v>
      </c>
      <c r="V294" s="659">
        <v>20</v>
      </c>
      <c r="W294" s="655"/>
      <c r="X294" s="659">
        <v>1</v>
      </c>
      <c r="Y294" s="659">
        <v>1</v>
      </c>
      <c r="Z294" s="870"/>
      <c r="AA294" s="691"/>
      <c r="AB294" s="656"/>
      <c r="AC294" s="908">
        <v>0</v>
      </c>
      <c r="AD294" s="660" t="s">
        <v>532</v>
      </c>
      <c r="AE294" s="691"/>
      <c r="AF294" s="691"/>
      <c r="AG294" s="691"/>
      <c r="AH294" s="658">
        <v>2020</v>
      </c>
    </row>
    <row r="295" spans="1:34" s="667" customFormat="1" ht="12.75">
      <c r="A295" s="691">
        <v>274</v>
      </c>
      <c r="B295" s="742" t="s">
        <v>1401</v>
      </c>
      <c r="C295" s="812" t="s">
        <v>213</v>
      </c>
      <c r="D295" s="941" t="s">
        <v>1731</v>
      </c>
      <c r="E295" s="872" t="s">
        <v>1445</v>
      </c>
      <c r="F295" s="692" t="s">
        <v>1426</v>
      </c>
      <c r="G295" s="905" t="s">
        <v>1415</v>
      </c>
      <c r="H295" s="939" t="s">
        <v>1799</v>
      </c>
      <c r="I295" s="940">
        <v>43998</v>
      </c>
      <c r="J295" s="720">
        <v>17800000</v>
      </c>
      <c r="K295" s="720">
        <v>14240000</v>
      </c>
      <c r="L295" s="655">
        <v>20</v>
      </c>
      <c r="M295" s="911">
        <v>0</v>
      </c>
      <c r="N295" s="720">
        <v>3560000</v>
      </c>
      <c r="O295" s="655">
        <v>20</v>
      </c>
      <c r="P295" s="887">
        <v>0</v>
      </c>
      <c r="Q295" s="655">
        <v>0</v>
      </c>
      <c r="R295" s="655">
        <v>20</v>
      </c>
      <c r="S295" s="655"/>
      <c r="T295" s="655"/>
      <c r="U295" s="659">
        <v>899</v>
      </c>
      <c r="V295" s="659">
        <v>20</v>
      </c>
      <c r="W295" s="655"/>
      <c r="X295" s="659">
        <v>1</v>
      </c>
      <c r="Y295" s="659">
        <v>1</v>
      </c>
      <c r="Z295" s="870"/>
      <c r="AA295" s="691"/>
      <c r="AB295" s="656"/>
      <c r="AC295" s="908">
        <v>0</v>
      </c>
      <c r="AD295" s="660" t="s">
        <v>532</v>
      </c>
      <c r="AE295" s="691"/>
      <c r="AF295" s="691"/>
      <c r="AG295" s="691"/>
      <c r="AH295" s="658">
        <v>2020</v>
      </c>
    </row>
    <row r="296" spans="1:34" s="667" customFormat="1" ht="12.75">
      <c r="A296" s="691">
        <v>275</v>
      </c>
      <c r="B296" s="742" t="s">
        <v>1401</v>
      </c>
      <c r="C296" s="812" t="s">
        <v>983</v>
      </c>
      <c r="D296" s="923" t="s">
        <v>1732</v>
      </c>
      <c r="E296" s="928" t="s">
        <v>1754</v>
      </c>
      <c r="F296" s="692" t="s">
        <v>1426</v>
      </c>
      <c r="G296" s="905" t="s">
        <v>1415</v>
      </c>
      <c r="H296" s="939" t="s">
        <v>1799</v>
      </c>
      <c r="I296" s="940">
        <v>43998</v>
      </c>
      <c r="J296" s="938">
        <v>17800000</v>
      </c>
      <c r="K296" s="720">
        <v>14240000</v>
      </c>
      <c r="L296" s="655">
        <v>20</v>
      </c>
      <c r="M296" s="911">
        <v>0</v>
      </c>
      <c r="N296" s="720">
        <v>3560000</v>
      </c>
      <c r="O296" s="655">
        <v>20</v>
      </c>
      <c r="P296" s="887">
        <v>0</v>
      </c>
      <c r="Q296" s="655">
        <v>0</v>
      </c>
      <c r="R296" s="655">
        <v>20</v>
      </c>
      <c r="S296" s="655"/>
      <c r="T296" s="655"/>
      <c r="U296" s="659">
        <v>899</v>
      </c>
      <c r="V296" s="659">
        <v>20</v>
      </c>
      <c r="W296" s="655"/>
      <c r="X296" s="901">
        <v>1</v>
      </c>
      <c r="Y296" s="659">
        <v>1</v>
      </c>
      <c r="Z296" s="870"/>
      <c r="AA296" s="691"/>
      <c r="AB296" s="656"/>
      <c r="AC296" s="908">
        <v>0</v>
      </c>
      <c r="AD296" s="660" t="s">
        <v>532</v>
      </c>
      <c r="AE296" s="691"/>
      <c r="AF296" s="691"/>
      <c r="AG296" s="691"/>
      <c r="AH296" s="658">
        <v>2020</v>
      </c>
    </row>
    <row r="297" spans="1:34" s="667" customFormat="1" ht="12.75">
      <c r="A297" s="691">
        <v>276</v>
      </c>
      <c r="B297" s="742" t="s">
        <v>1401</v>
      </c>
      <c r="C297" s="812" t="s">
        <v>209</v>
      </c>
      <c r="D297" s="923" t="s">
        <v>1733</v>
      </c>
      <c r="E297" s="872" t="s">
        <v>1756</v>
      </c>
      <c r="F297" s="692" t="s">
        <v>1426</v>
      </c>
      <c r="G297" s="905" t="s">
        <v>1415</v>
      </c>
      <c r="H297" s="939" t="s">
        <v>1799</v>
      </c>
      <c r="I297" s="940">
        <v>43998</v>
      </c>
      <c r="J297" s="720">
        <v>17800000</v>
      </c>
      <c r="K297" s="720">
        <v>14240000</v>
      </c>
      <c r="L297" s="655">
        <v>20</v>
      </c>
      <c r="M297" s="911">
        <v>0</v>
      </c>
      <c r="N297" s="720">
        <v>3560000</v>
      </c>
      <c r="O297" s="655">
        <v>20</v>
      </c>
      <c r="P297" s="887">
        <v>0</v>
      </c>
      <c r="Q297" s="655">
        <v>0</v>
      </c>
      <c r="R297" s="655">
        <v>20</v>
      </c>
      <c r="S297" s="655"/>
      <c r="T297" s="655"/>
      <c r="U297" s="659">
        <v>899</v>
      </c>
      <c r="V297" s="659">
        <v>20</v>
      </c>
      <c r="W297" s="655"/>
      <c r="X297" s="659">
        <v>1</v>
      </c>
      <c r="Y297" s="659">
        <v>1</v>
      </c>
      <c r="Z297" s="870"/>
      <c r="AA297" s="691"/>
      <c r="AB297" s="656"/>
      <c r="AC297" s="908">
        <v>0</v>
      </c>
      <c r="AD297" s="660" t="s">
        <v>532</v>
      </c>
      <c r="AE297" s="691"/>
      <c r="AF297" s="691"/>
      <c r="AG297" s="691"/>
      <c r="AH297" s="658">
        <v>2020</v>
      </c>
    </row>
    <row r="298" spans="1:34" s="667" customFormat="1" ht="12.75">
      <c r="A298" s="691">
        <v>277</v>
      </c>
      <c r="B298" s="742" t="s">
        <v>1401</v>
      </c>
      <c r="C298" s="841" t="s">
        <v>203</v>
      </c>
      <c r="D298" s="942" t="s">
        <v>1734</v>
      </c>
      <c r="E298" s="943" t="s">
        <v>43</v>
      </c>
      <c r="F298" s="936" t="s">
        <v>1426</v>
      </c>
      <c r="G298" s="905" t="s">
        <v>1415</v>
      </c>
      <c r="H298" s="944" t="s">
        <v>1799</v>
      </c>
      <c r="I298" s="940">
        <v>43998</v>
      </c>
      <c r="J298" s="938">
        <v>17800000</v>
      </c>
      <c r="K298" s="720">
        <v>14240000</v>
      </c>
      <c r="L298" s="655">
        <v>20</v>
      </c>
      <c r="M298" s="911">
        <v>0</v>
      </c>
      <c r="N298" s="720">
        <v>3560000</v>
      </c>
      <c r="O298" s="655">
        <v>20</v>
      </c>
      <c r="P298" s="887">
        <v>0</v>
      </c>
      <c r="Q298" s="655">
        <v>0</v>
      </c>
      <c r="R298" s="655">
        <v>20</v>
      </c>
      <c r="S298" s="655"/>
      <c r="T298" s="655"/>
      <c r="U298" s="659">
        <v>899</v>
      </c>
      <c r="V298" s="659">
        <v>20</v>
      </c>
      <c r="W298" s="655"/>
      <c r="X298" s="901">
        <v>1</v>
      </c>
      <c r="Y298" s="659">
        <v>1</v>
      </c>
      <c r="Z298" s="870"/>
      <c r="AA298" s="691"/>
      <c r="AB298" s="656"/>
      <c r="AC298" s="908">
        <v>0</v>
      </c>
      <c r="AD298" s="660" t="s">
        <v>532</v>
      </c>
      <c r="AE298" s="691"/>
      <c r="AF298" s="691"/>
      <c r="AG298" s="691"/>
      <c r="AH298" s="658">
        <v>2020</v>
      </c>
    </row>
    <row r="299" spans="1:34" s="667" customFormat="1" ht="12.75">
      <c r="A299" s="691">
        <v>278</v>
      </c>
      <c r="B299" s="647" t="s">
        <v>1401</v>
      </c>
      <c r="C299" s="812" t="s">
        <v>203</v>
      </c>
      <c r="D299" s="945" t="s">
        <v>1735</v>
      </c>
      <c r="E299" s="872" t="s">
        <v>1406</v>
      </c>
      <c r="F299" s="692" t="s">
        <v>1426</v>
      </c>
      <c r="G299" s="905" t="s">
        <v>1415</v>
      </c>
      <c r="H299" s="939" t="s">
        <v>1799</v>
      </c>
      <c r="I299" s="736">
        <v>43998</v>
      </c>
      <c r="J299" s="938">
        <v>17800000</v>
      </c>
      <c r="K299" s="938">
        <v>14240000</v>
      </c>
      <c r="L299" s="693">
        <v>20</v>
      </c>
      <c r="M299" s="946">
        <v>0</v>
      </c>
      <c r="N299" s="938">
        <v>3560000</v>
      </c>
      <c r="O299" s="693">
        <v>20</v>
      </c>
      <c r="P299" s="900">
        <v>0</v>
      </c>
      <c r="Q299" s="693">
        <v>0</v>
      </c>
      <c r="R299" s="693">
        <v>20</v>
      </c>
      <c r="S299" s="693"/>
      <c r="T299" s="693"/>
      <c r="U299" s="901">
        <v>899</v>
      </c>
      <c r="V299" s="901">
        <v>20</v>
      </c>
      <c r="W299" s="693"/>
      <c r="X299" s="901">
        <v>1</v>
      </c>
      <c r="Y299" s="901">
        <v>1</v>
      </c>
      <c r="Z299" s="903"/>
      <c r="AA299" s="902"/>
      <c r="AB299" s="729"/>
      <c r="AC299" s="910">
        <v>0</v>
      </c>
      <c r="AD299" s="749" t="s">
        <v>532</v>
      </c>
      <c r="AE299" s="902"/>
      <c r="AF299" s="902"/>
      <c r="AG299" s="902"/>
      <c r="AH299" s="658">
        <v>2020</v>
      </c>
    </row>
    <row r="300" spans="1:34" s="879" customFormat="1" ht="12.75">
      <c r="A300" s="691">
        <v>279</v>
      </c>
      <c r="B300" s="647" t="s">
        <v>1401</v>
      </c>
      <c r="C300" s="912" t="s">
        <v>983</v>
      </c>
      <c r="D300" s="945" t="s">
        <v>1736</v>
      </c>
      <c r="E300" s="872" t="s">
        <v>578</v>
      </c>
      <c r="F300" s="692" t="s">
        <v>1426</v>
      </c>
      <c r="G300" s="905" t="s">
        <v>1415</v>
      </c>
      <c r="H300" s="939" t="s">
        <v>1829</v>
      </c>
      <c r="I300" s="736">
        <v>44011</v>
      </c>
      <c r="J300" s="938">
        <v>17800000</v>
      </c>
      <c r="K300" s="938">
        <v>14240000</v>
      </c>
      <c r="L300" s="693">
        <v>20</v>
      </c>
      <c r="M300" s="946">
        <v>0</v>
      </c>
      <c r="N300" s="938">
        <v>3560000</v>
      </c>
      <c r="O300" s="693">
        <v>20</v>
      </c>
      <c r="P300" s="900">
        <v>0</v>
      </c>
      <c r="Q300" s="693">
        <v>0</v>
      </c>
      <c r="R300" s="693">
        <v>20</v>
      </c>
      <c r="S300" s="693"/>
      <c r="T300" s="693"/>
      <c r="U300" s="901">
        <v>899</v>
      </c>
      <c r="V300" s="901">
        <v>20</v>
      </c>
      <c r="W300" s="693"/>
      <c r="X300" s="901">
        <v>1</v>
      </c>
      <c r="Y300" s="901">
        <v>1</v>
      </c>
      <c r="Z300" s="903"/>
      <c r="AA300" s="904"/>
      <c r="AB300" s="729"/>
      <c r="AC300" s="910">
        <v>0</v>
      </c>
      <c r="AD300" s="749" t="s">
        <v>532</v>
      </c>
      <c r="AE300" s="904"/>
      <c r="AF300" s="904"/>
      <c r="AG300" s="904"/>
      <c r="AH300" s="658">
        <v>2020</v>
      </c>
    </row>
    <row r="301" spans="1:34" s="879" customFormat="1" ht="12.75">
      <c r="A301" s="691">
        <v>280</v>
      </c>
      <c r="B301" s="647" t="s">
        <v>1401</v>
      </c>
      <c r="C301" s="912" t="s">
        <v>983</v>
      </c>
      <c r="D301" s="945" t="s">
        <v>1830</v>
      </c>
      <c r="E301" s="872" t="s">
        <v>578</v>
      </c>
      <c r="F301" s="692" t="s">
        <v>1426</v>
      </c>
      <c r="G301" s="905" t="s">
        <v>1415</v>
      </c>
      <c r="H301" s="939" t="s">
        <v>1829</v>
      </c>
      <c r="I301" s="736">
        <v>44011</v>
      </c>
      <c r="J301" s="938">
        <v>17800000</v>
      </c>
      <c r="K301" s="938">
        <v>14240000</v>
      </c>
      <c r="L301" s="693">
        <v>20</v>
      </c>
      <c r="M301" s="946">
        <v>0</v>
      </c>
      <c r="N301" s="938">
        <v>3560000</v>
      </c>
      <c r="O301" s="693">
        <v>20</v>
      </c>
      <c r="P301" s="900">
        <v>0</v>
      </c>
      <c r="Q301" s="693">
        <v>0</v>
      </c>
      <c r="R301" s="693">
        <v>20</v>
      </c>
      <c r="S301" s="693"/>
      <c r="T301" s="693"/>
      <c r="U301" s="901">
        <v>899</v>
      </c>
      <c r="V301" s="901">
        <v>20</v>
      </c>
      <c r="W301" s="693"/>
      <c r="X301" s="901">
        <v>1</v>
      </c>
      <c r="Y301" s="901">
        <v>1</v>
      </c>
      <c r="Z301" s="903"/>
      <c r="AA301" s="904"/>
      <c r="AB301" s="729"/>
      <c r="AC301" s="910">
        <v>0</v>
      </c>
      <c r="AD301" s="749" t="s">
        <v>532</v>
      </c>
      <c r="AE301" s="904"/>
      <c r="AF301" s="904"/>
      <c r="AG301" s="904"/>
      <c r="AH301" s="658">
        <v>2020</v>
      </c>
    </row>
    <row r="302" spans="1:34" s="879" customFormat="1" ht="12.75">
      <c r="A302" s="691">
        <v>281</v>
      </c>
      <c r="B302" s="647" t="s">
        <v>1401</v>
      </c>
      <c r="C302" s="912" t="s">
        <v>983</v>
      </c>
      <c r="D302" s="945" t="s">
        <v>1738</v>
      </c>
      <c r="E302" s="872" t="s">
        <v>578</v>
      </c>
      <c r="F302" s="692" t="s">
        <v>1426</v>
      </c>
      <c r="G302" s="905" t="s">
        <v>1415</v>
      </c>
      <c r="H302" s="939" t="s">
        <v>1829</v>
      </c>
      <c r="I302" s="736">
        <v>44011</v>
      </c>
      <c r="J302" s="938">
        <v>17800000</v>
      </c>
      <c r="K302" s="938">
        <v>14240000</v>
      </c>
      <c r="L302" s="693">
        <v>20</v>
      </c>
      <c r="M302" s="946">
        <v>0</v>
      </c>
      <c r="N302" s="938">
        <v>3560000</v>
      </c>
      <c r="O302" s="693">
        <v>20</v>
      </c>
      <c r="P302" s="900">
        <v>0</v>
      </c>
      <c r="Q302" s="693">
        <v>0</v>
      </c>
      <c r="R302" s="693">
        <v>20</v>
      </c>
      <c r="S302" s="693"/>
      <c r="T302" s="693"/>
      <c r="U302" s="901">
        <v>899</v>
      </c>
      <c r="V302" s="901">
        <v>20</v>
      </c>
      <c r="W302" s="693"/>
      <c r="X302" s="901">
        <v>1</v>
      </c>
      <c r="Y302" s="901">
        <v>1</v>
      </c>
      <c r="Z302" s="903"/>
      <c r="AA302" s="904"/>
      <c r="AB302" s="729"/>
      <c r="AC302" s="910">
        <v>0</v>
      </c>
      <c r="AD302" s="749" t="s">
        <v>532</v>
      </c>
      <c r="AE302" s="904"/>
      <c r="AF302" s="904"/>
      <c r="AG302" s="904"/>
      <c r="AH302" s="658">
        <v>2020</v>
      </c>
    </row>
    <row r="303" spans="1:34" s="879" customFormat="1" ht="12.75">
      <c r="A303" s="691">
        <v>282</v>
      </c>
      <c r="B303" s="647" t="s">
        <v>1401</v>
      </c>
      <c r="C303" s="912" t="s">
        <v>983</v>
      </c>
      <c r="D303" s="945" t="s">
        <v>1831</v>
      </c>
      <c r="E303" s="872" t="s">
        <v>578</v>
      </c>
      <c r="F303" s="692" t="s">
        <v>1426</v>
      </c>
      <c r="G303" s="905" t="s">
        <v>1415</v>
      </c>
      <c r="H303" s="939" t="s">
        <v>1829</v>
      </c>
      <c r="I303" s="736">
        <v>44011</v>
      </c>
      <c r="J303" s="938">
        <v>17800000</v>
      </c>
      <c r="K303" s="938">
        <v>14240000</v>
      </c>
      <c r="L303" s="693">
        <v>20</v>
      </c>
      <c r="M303" s="946">
        <v>0</v>
      </c>
      <c r="N303" s="938">
        <v>3560000</v>
      </c>
      <c r="O303" s="693">
        <v>20</v>
      </c>
      <c r="P303" s="900">
        <v>0</v>
      </c>
      <c r="Q303" s="693">
        <v>0</v>
      </c>
      <c r="R303" s="693">
        <v>20</v>
      </c>
      <c r="S303" s="693"/>
      <c r="T303" s="693"/>
      <c r="U303" s="901">
        <v>899</v>
      </c>
      <c r="V303" s="901">
        <v>20</v>
      </c>
      <c r="W303" s="693"/>
      <c r="X303" s="901">
        <v>1</v>
      </c>
      <c r="Y303" s="901">
        <v>1</v>
      </c>
      <c r="Z303" s="903"/>
      <c r="AA303" s="904"/>
      <c r="AB303" s="729"/>
      <c r="AC303" s="910">
        <v>0</v>
      </c>
      <c r="AD303" s="749" t="s">
        <v>532</v>
      </c>
      <c r="AE303" s="904"/>
      <c r="AF303" s="904"/>
      <c r="AG303" s="904"/>
      <c r="AH303" s="658">
        <v>2020</v>
      </c>
    </row>
    <row r="304" spans="1:34" s="879" customFormat="1" ht="12.75">
      <c r="A304" s="691">
        <v>283</v>
      </c>
      <c r="B304" s="647" t="s">
        <v>1401</v>
      </c>
      <c r="C304" s="912" t="s">
        <v>983</v>
      </c>
      <c r="D304" s="945" t="s">
        <v>1739</v>
      </c>
      <c r="E304" s="872" t="s">
        <v>578</v>
      </c>
      <c r="F304" s="692" t="s">
        <v>1426</v>
      </c>
      <c r="G304" s="905" t="s">
        <v>1415</v>
      </c>
      <c r="H304" s="939" t="s">
        <v>1829</v>
      </c>
      <c r="I304" s="736">
        <v>44011</v>
      </c>
      <c r="J304" s="938">
        <v>17800000</v>
      </c>
      <c r="K304" s="938">
        <v>14240000</v>
      </c>
      <c r="L304" s="693">
        <v>20</v>
      </c>
      <c r="M304" s="946">
        <v>0</v>
      </c>
      <c r="N304" s="938">
        <v>3560000</v>
      </c>
      <c r="O304" s="693">
        <v>20</v>
      </c>
      <c r="P304" s="900">
        <v>0</v>
      </c>
      <c r="Q304" s="693">
        <v>0</v>
      </c>
      <c r="R304" s="693">
        <v>20</v>
      </c>
      <c r="S304" s="693"/>
      <c r="T304" s="693"/>
      <c r="U304" s="901">
        <v>899</v>
      </c>
      <c r="V304" s="901">
        <v>20</v>
      </c>
      <c r="W304" s="693"/>
      <c r="X304" s="901">
        <v>1</v>
      </c>
      <c r="Y304" s="901">
        <v>1</v>
      </c>
      <c r="Z304" s="903"/>
      <c r="AA304" s="904"/>
      <c r="AB304" s="729"/>
      <c r="AC304" s="910">
        <v>0</v>
      </c>
      <c r="AD304" s="749" t="s">
        <v>532</v>
      </c>
      <c r="AE304" s="904"/>
      <c r="AF304" s="904"/>
      <c r="AG304" s="904"/>
      <c r="AH304" s="658">
        <v>2020</v>
      </c>
    </row>
    <row r="305" spans="1:34" s="879" customFormat="1" ht="12.75">
      <c r="A305" s="691">
        <v>284</v>
      </c>
      <c r="B305" s="647" t="s">
        <v>1401</v>
      </c>
      <c r="C305" s="912" t="s">
        <v>203</v>
      </c>
      <c r="D305" s="945" t="s">
        <v>1832</v>
      </c>
      <c r="E305" s="872" t="s">
        <v>1406</v>
      </c>
      <c r="F305" s="692" t="s">
        <v>1426</v>
      </c>
      <c r="G305" s="905" t="s">
        <v>1415</v>
      </c>
      <c r="H305" s="939" t="s">
        <v>1829</v>
      </c>
      <c r="I305" s="736">
        <v>44011</v>
      </c>
      <c r="J305" s="938">
        <v>17800000</v>
      </c>
      <c r="K305" s="938">
        <v>14240000</v>
      </c>
      <c r="L305" s="693">
        <v>20</v>
      </c>
      <c r="M305" s="946">
        <v>0</v>
      </c>
      <c r="N305" s="938">
        <v>3560000</v>
      </c>
      <c r="O305" s="693">
        <v>20</v>
      </c>
      <c r="P305" s="900">
        <v>0</v>
      </c>
      <c r="Q305" s="693">
        <v>0</v>
      </c>
      <c r="R305" s="693">
        <v>20</v>
      </c>
      <c r="S305" s="693"/>
      <c r="T305" s="693"/>
      <c r="U305" s="901">
        <v>899</v>
      </c>
      <c r="V305" s="901">
        <v>20</v>
      </c>
      <c r="W305" s="693"/>
      <c r="X305" s="901">
        <v>1</v>
      </c>
      <c r="Y305" s="901">
        <v>1</v>
      </c>
      <c r="Z305" s="903"/>
      <c r="AA305" s="904"/>
      <c r="AB305" s="729"/>
      <c r="AC305" s="910">
        <v>0</v>
      </c>
      <c r="AD305" s="749" t="s">
        <v>532</v>
      </c>
      <c r="AE305" s="904"/>
      <c r="AF305" s="904"/>
      <c r="AG305" s="904"/>
      <c r="AH305" s="658">
        <v>2020</v>
      </c>
    </row>
    <row r="306" spans="1:34" s="879" customFormat="1" ht="12.75">
      <c r="A306" s="691">
        <v>285</v>
      </c>
      <c r="B306" s="647" t="s">
        <v>1401</v>
      </c>
      <c r="C306" s="912" t="s">
        <v>1413</v>
      </c>
      <c r="D306" s="945" t="s">
        <v>1833</v>
      </c>
      <c r="E306" s="872" t="s">
        <v>1409</v>
      </c>
      <c r="F306" s="692" t="s">
        <v>1426</v>
      </c>
      <c r="G306" s="905" t="s">
        <v>1415</v>
      </c>
      <c r="H306" s="939" t="s">
        <v>1829</v>
      </c>
      <c r="I306" s="736">
        <v>44011</v>
      </c>
      <c r="J306" s="938">
        <v>17800000</v>
      </c>
      <c r="K306" s="938">
        <v>14240000</v>
      </c>
      <c r="L306" s="693">
        <v>20</v>
      </c>
      <c r="M306" s="946">
        <v>0</v>
      </c>
      <c r="N306" s="938">
        <v>3560000</v>
      </c>
      <c r="O306" s="693">
        <v>20</v>
      </c>
      <c r="P306" s="900">
        <v>0</v>
      </c>
      <c r="Q306" s="693">
        <v>0</v>
      </c>
      <c r="R306" s="693">
        <v>20</v>
      </c>
      <c r="S306" s="693"/>
      <c r="T306" s="693"/>
      <c r="U306" s="901">
        <v>899</v>
      </c>
      <c r="V306" s="901">
        <v>20</v>
      </c>
      <c r="W306" s="693"/>
      <c r="X306" s="901">
        <v>1</v>
      </c>
      <c r="Y306" s="901">
        <v>1</v>
      </c>
      <c r="Z306" s="903"/>
      <c r="AA306" s="904"/>
      <c r="AB306" s="729"/>
      <c r="AC306" s="910">
        <v>0</v>
      </c>
      <c r="AD306" s="749" t="s">
        <v>532</v>
      </c>
      <c r="AE306" s="904"/>
      <c r="AF306" s="904"/>
      <c r="AG306" s="904"/>
      <c r="AH306" s="658">
        <v>2020</v>
      </c>
    </row>
    <row r="307" spans="1:34" s="879" customFormat="1" ht="12.75">
      <c r="A307" s="691">
        <v>286</v>
      </c>
      <c r="B307" s="647" t="s">
        <v>1401</v>
      </c>
      <c r="C307" s="912" t="s">
        <v>1413</v>
      </c>
      <c r="D307" s="945" t="s">
        <v>1834</v>
      </c>
      <c r="E307" s="872" t="s">
        <v>1409</v>
      </c>
      <c r="F307" s="692" t="s">
        <v>1426</v>
      </c>
      <c r="G307" s="905" t="s">
        <v>1415</v>
      </c>
      <c r="H307" s="939" t="s">
        <v>1829</v>
      </c>
      <c r="I307" s="736">
        <v>44011</v>
      </c>
      <c r="J307" s="938">
        <v>17800000</v>
      </c>
      <c r="K307" s="938">
        <v>14240000</v>
      </c>
      <c r="L307" s="693">
        <v>20</v>
      </c>
      <c r="M307" s="946">
        <v>0</v>
      </c>
      <c r="N307" s="938">
        <v>3560000</v>
      </c>
      <c r="O307" s="693">
        <v>20</v>
      </c>
      <c r="P307" s="900">
        <v>0</v>
      </c>
      <c r="Q307" s="693">
        <v>0</v>
      </c>
      <c r="R307" s="693">
        <v>20</v>
      </c>
      <c r="S307" s="693"/>
      <c r="T307" s="693"/>
      <c r="U307" s="901">
        <v>899</v>
      </c>
      <c r="V307" s="901">
        <v>20</v>
      </c>
      <c r="W307" s="693"/>
      <c r="X307" s="659">
        <v>1</v>
      </c>
      <c r="Y307" s="659">
        <v>1</v>
      </c>
      <c r="Z307" s="870"/>
      <c r="AA307" s="658"/>
      <c r="AB307" s="729"/>
      <c r="AC307" s="908">
        <v>0</v>
      </c>
      <c r="AD307" s="660" t="s">
        <v>532</v>
      </c>
      <c r="AE307" s="658"/>
      <c r="AF307" s="658"/>
      <c r="AG307" s="658"/>
      <c r="AH307" s="658">
        <v>2020</v>
      </c>
    </row>
    <row r="308" spans="1:34" s="879" customFormat="1" ht="25.5">
      <c r="A308" s="658">
        <v>288</v>
      </c>
      <c r="B308" s="876" t="s">
        <v>1401</v>
      </c>
      <c r="C308" s="912" t="s">
        <v>1837</v>
      </c>
      <c r="D308" s="945" t="s">
        <v>1828</v>
      </c>
      <c r="E308" s="947"/>
      <c r="F308" s="692" t="s">
        <v>1426</v>
      </c>
      <c r="G308" s="905" t="s">
        <v>1446</v>
      </c>
      <c r="H308" s="948"/>
      <c r="I308" s="949"/>
      <c r="J308" s="938"/>
      <c r="K308" s="938"/>
      <c r="L308" s="693"/>
      <c r="M308" s="946"/>
      <c r="N308" s="938"/>
      <c r="O308" s="693"/>
      <c r="P308" s="900"/>
      <c r="Q308" s="693"/>
      <c r="R308" s="693"/>
      <c r="S308" s="693"/>
      <c r="T308" s="693"/>
      <c r="U308" s="901"/>
      <c r="V308" s="901"/>
      <c r="W308" s="693"/>
      <c r="X308" s="901">
        <f>345+13</f>
        <v>358</v>
      </c>
      <c r="Y308" s="901">
        <v>358</v>
      </c>
      <c r="Z308" s="903"/>
      <c r="AA308" s="904"/>
      <c r="AB308" s="729"/>
      <c r="AC308" s="908">
        <v>0</v>
      </c>
      <c r="AD308" s="660" t="s">
        <v>532</v>
      </c>
      <c r="AE308" s="904"/>
      <c r="AF308" s="904"/>
      <c r="AG308" s="904"/>
      <c r="AH308" s="658">
        <v>2020</v>
      </c>
    </row>
    <row r="309" spans="1:34" s="667" customFormat="1" ht="12.75">
      <c r="A309" s="994" t="s">
        <v>1143</v>
      </c>
      <c r="B309" s="995"/>
      <c r="C309" s="995"/>
      <c r="D309" s="995"/>
      <c r="E309" s="995"/>
      <c r="F309" s="995"/>
      <c r="G309" s="995"/>
      <c r="H309" s="995"/>
      <c r="I309" s="996"/>
      <c r="J309" s="654"/>
      <c r="K309" s="654"/>
      <c r="L309" s="655"/>
      <c r="M309" s="911"/>
      <c r="N309" s="654"/>
      <c r="O309" s="655"/>
      <c r="P309" s="887"/>
      <c r="Q309" s="655"/>
      <c r="R309" s="655"/>
      <c r="S309" s="655"/>
      <c r="T309" s="655"/>
      <c r="U309" s="653"/>
      <c r="V309" s="653"/>
      <c r="W309" s="655"/>
      <c r="X309" s="51">
        <f>X6+X21</f>
        <v>645</v>
      </c>
      <c r="Y309" s="51">
        <f t="shared" ref="Y309:AA309" si="2">Y6+Y21</f>
        <v>512</v>
      </c>
      <c r="Z309" s="51">
        <f t="shared" si="2"/>
        <v>37</v>
      </c>
      <c r="AA309" s="51">
        <f t="shared" si="2"/>
        <v>96</v>
      </c>
      <c r="AB309" s="656"/>
      <c r="AC309" s="51"/>
      <c r="AD309" s="51"/>
      <c r="AE309" s="51"/>
      <c r="AF309" s="51"/>
      <c r="AG309" s="51"/>
      <c r="AH309" s="817">
        <v>2020</v>
      </c>
    </row>
    <row r="310" spans="1:34" s="879" customFormat="1" ht="12" customHeight="1">
      <c r="A310" s="915"/>
      <c r="B310" s="915"/>
      <c r="C310" s="915"/>
      <c r="D310" s="915"/>
      <c r="E310" s="915"/>
      <c r="F310" s="915"/>
      <c r="G310" s="915"/>
      <c r="H310" s="915"/>
      <c r="I310" s="915"/>
      <c r="J310" s="916"/>
      <c r="K310" s="916"/>
      <c r="L310" s="892"/>
      <c r="M310" s="907"/>
      <c r="N310" s="916"/>
      <c r="O310" s="892"/>
      <c r="P310" s="893"/>
      <c r="Q310" s="892"/>
      <c r="R310" s="892"/>
      <c r="S310" s="892"/>
      <c r="T310" s="892"/>
      <c r="U310" s="917"/>
      <c r="V310" s="917"/>
      <c r="W310" s="892"/>
      <c r="X310" s="918">
        <f>SUM(X22:X307)</f>
        <v>273</v>
      </c>
      <c r="Y310" s="892"/>
      <c r="Z310" s="913"/>
      <c r="AA310" s="895"/>
      <c r="AB310" s="894"/>
      <c r="AC310" s="914"/>
      <c r="AD310" s="919"/>
      <c r="AE310" s="920"/>
      <c r="AF310" s="920"/>
      <c r="AG310" s="920"/>
      <c r="AH310" s="895"/>
    </row>
    <row r="311" spans="1:34" s="879" customFormat="1" ht="12" customHeight="1">
      <c r="A311" s="961"/>
      <c r="B311" s="953" t="s">
        <v>1838</v>
      </c>
      <c r="C311" s="953"/>
      <c r="D311" s="915"/>
      <c r="E311" s="915"/>
      <c r="F311" s="915"/>
      <c r="G311" s="915"/>
      <c r="H311" s="915"/>
      <c r="I311" s="915"/>
      <c r="J311" s="916"/>
      <c r="K311" s="916"/>
      <c r="L311" s="892"/>
      <c r="M311" s="907"/>
      <c r="N311" s="916"/>
      <c r="O311" s="892"/>
      <c r="P311" s="893"/>
      <c r="Q311" s="892"/>
      <c r="R311" s="892"/>
      <c r="S311" s="892"/>
      <c r="T311" s="892"/>
      <c r="U311" s="917"/>
      <c r="V311" s="917"/>
      <c r="W311" s="892"/>
      <c r="X311" s="918"/>
      <c r="Y311" s="892"/>
      <c r="Z311" s="913"/>
      <c r="AA311" s="895"/>
      <c r="AB311" s="894"/>
      <c r="AC311" s="914"/>
      <c r="AD311" s="919"/>
      <c r="AE311" s="920"/>
      <c r="AF311" s="920"/>
      <c r="AG311" s="920"/>
      <c r="AH311" s="895"/>
    </row>
    <row r="312" spans="1:34" s="879" customFormat="1" ht="12" customHeight="1">
      <c r="A312" s="960"/>
      <c r="B312" s="954" t="s">
        <v>532</v>
      </c>
      <c r="C312" s="957">
        <v>512</v>
      </c>
      <c r="D312" s="915"/>
      <c r="E312" s="915"/>
      <c r="F312" s="915"/>
      <c r="G312" s="915"/>
      <c r="H312" s="915"/>
      <c r="I312" s="915"/>
      <c r="J312" s="916"/>
      <c r="K312" s="916"/>
      <c r="L312" s="892"/>
      <c r="M312" s="907"/>
      <c r="N312" s="916"/>
      <c r="O312" s="892"/>
      <c r="P312" s="893"/>
      <c r="Q312" s="892"/>
      <c r="R312" s="892"/>
      <c r="S312" s="892"/>
      <c r="T312" s="892"/>
      <c r="U312" s="917"/>
      <c r="V312" s="917"/>
      <c r="W312" s="892"/>
      <c r="X312" s="918"/>
      <c r="Y312" s="892"/>
      <c r="Z312" s="913"/>
      <c r="AA312" s="895"/>
      <c r="AB312" s="894"/>
      <c r="AC312" s="914"/>
      <c r="AD312" s="919"/>
      <c r="AE312" s="920"/>
      <c r="AF312" s="920"/>
      <c r="AG312" s="920"/>
      <c r="AH312" s="895"/>
    </row>
    <row r="313" spans="1:34" s="879" customFormat="1" ht="12" customHeight="1">
      <c r="A313" s="960"/>
      <c r="B313" s="954" t="s">
        <v>41</v>
      </c>
      <c r="C313" s="957">
        <v>37</v>
      </c>
      <c r="D313" s="915"/>
      <c r="E313" s="915"/>
      <c r="F313" s="915"/>
      <c r="G313" s="915"/>
      <c r="H313" s="915"/>
      <c r="I313" s="915"/>
      <c r="J313" s="916"/>
      <c r="K313" s="916"/>
      <c r="L313" s="892"/>
      <c r="M313" s="907"/>
      <c r="N313" s="916"/>
      <c r="O313" s="892"/>
      <c r="P313" s="893"/>
      <c r="Q313" s="892"/>
      <c r="R313" s="892"/>
      <c r="S313" s="892"/>
      <c r="T313" s="892"/>
      <c r="U313" s="917"/>
      <c r="V313" s="917"/>
      <c r="W313" s="892"/>
      <c r="X313" s="918"/>
      <c r="Y313" s="892"/>
      <c r="Z313" s="913"/>
      <c r="AA313" s="895"/>
      <c r="AB313" s="894"/>
      <c r="AC313" s="914"/>
      <c r="AD313" s="919"/>
      <c r="AE313" s="920"/>
      <c r="AF313" s="920"/>
      <c r="AG313" s="920"/>
      <c r="AH313" s="895"/>
    </row>
    <row r="314" spans="1:34" s="879" customFormat="1" ht="12" customHeight="1">
      <c r="A314" s="960"/>
      <c r="B314" s="954" t="s">
        <v>668</v>
      </c>
      <c r="C314" s="957">
        <v>96</v>
      </c>
      <c r="D314" s="915"/>
      <c r="E314" s="915"/>
      <c r="F314" s="915"/>
      <c r="G314" s="915"/>
      <c r="H314" s="915"/>
      <c r="I314" s="915"/>
      <c r="J314" s="916"/>
      <c r="K314" s="916"/>
      <c r="L314" s="892"/>
      <c r="M314" s="907"/>
      <c r="N314" s="916"/>
      <c r="O314" s="892"/>
      <c r="P314" s="893"/>
      <c r="Q314" s="892"/>
      <c r="R314" s="892"/>
      <c r="S314" s="892"/>
      <c r="T314" s="892"/>
      <c r="U314" s="917"/>
      <c r="V314" s="917"/>
      <c r="W314" s="892"/>
      <c r="X314" s="918"/>
      <c r="Y314" s="892"/>
      <c r="Z314" s="913"/>
      <c r="AA314" s="895"/>
      <c r="AB314" s="894"/>
      <c r="AC314" s="914"/>
      <c r="AD314" s="919"/>
      <c r="AE314" s="920"/>
      <c r="AF314" s="920"/>
      <c r="AG314" s="920"/>
      <c r="AH314" s="895"/>
    </row>
    <row r="315" spans="1:34" s="879" customFormat="1" ht="12" customHeight="1">
      <c r="A315" s="962"/>
      <c r="B315" s="955" t="s">
        <v>1143</v>
      </c>
      <c r="C315" s="958">
        <v>645</v>
      </c>
      <c r="D315" s="915"/>
      <c r="E315" s="915"/>
      <c r="F315" s="915"/>
      <c r="G315" s="915"/>
      <c r="H315" s="915"/>
      <c r="I315" s="915"/>
      <c r="J315" s="916"/>
      <c r="K315" s="916"/>
      <c r="L315" s="892"/>
      <c r="M315" s="907"/>
      <c r="N315" s="916"/>
      <c r="O315" s="892"/>
      <c r="P315" s="893"/>
      <c r="Q315" s="892"/>
      <c r="R315" s="892"/>
      <c r="S315" s="892"/>
      <c r="T315" s="892"/>
      <c r="U315" s="917"/>
      <c r="V315" s="917"/>
      <c r="W315" s="892"/>
      <c r="X315" s="918"/>
      <c r="Y315" s="892"/>
      <c r="Z315" s="913"/>
      <c r="AA315" s="895"/>
      <c r="AB315" s="894"/>
      <c r="AC315" s="914"/>
      <c r="AD315" s="919"/>
      <c r="AE315" s="920"/>
      <c r="AF315" s="920"/>
      <c r="AG315" s="920"/>
      <c r="AH315" s="895"/>
    </row>
    <row r="316" spans="1:34" s="879" customFormat="1" ht="12" customHeight="1">
      <c r="A316" s="956"/>
      <c r="B316" s="959"/>
      <c r="C316" s="915"/>
      <c r="D316" s="915"/>
      <c r="E316" s="915"/>
      <c r="F316" s="915"/>
      <c r="G316" s="915"/>
      <c r="H316" s="915"/>
      <c r="I316" s="915"/>
      <c r="J316" s="916"/>
      <c r="K316" s="916"/>
      <c r="L316" s="892"/>
      <c r="M316" s="907"/>
      <c r="N316" s="916"/>
      <c r="O316" s="892"/>
      <c r="P316" s="893"/>
      <c r="Q316" s="892"/>
      <c r="R316" s="892"/>
      <c r="S316" s="892"/>
      <c r="T316" s="892"/>
      <c r="U316" s="917"/>
      <c r="V316" s="917"/>
      <c r="W316" s="892"/>
      <c r="X316" s="918">
        <f>X309+X6</f>
        <v>659</v>
      </c>
      <c r="Y316" s="892"/>
      <c r="Z316" s="913"/>
      <c r="AA316" s="895"/>
      <c r="AB316" s="894"/>
      <c r="AC316" s="914"/>
      <c r="AD316" s="919"/>
      <c r="AE316" s="920"/>
      <c r="AF316" s="920"/>
      <c r="AG316" s="920"/>
      <c r="AH316" s="895"/>
    </row>
    <row r="317" spans="1:34" s="879" customFormat="1" ht="12" customHeight="1">
      <c r="A317" s="915"/>
      <c r="B317" s="915"/>
      <c r="C317" s="915"/>
      <c r="D317" s="915"/>
      <c r="E317" s="915"/>
      <c r="F317" s="915"/>
      <c r="G317" s="915"/>
      <c r="H317" s="915"/>
      <c r="I317" s="915"/>
      <c r="J317" s="916"/>
      <c r="K317" s="916"/>
      <c r="L317" s="892"/>
      <c r="M317" s="907"/>
      <c r="N317" s="916"/>
      <c r="O317" s="892"/>
      <c r="P317" s="893"/>
      <c r="Q317" s="892"/>
      <c r="R317" s="892"/>
      <c r="S317" s="892"/>
      <c r="T317" s="892"/>
      <c r="U317" s="917"/>
      <c r="V317" s="917"/>
      <c r="W317" s="892"/>
      <c r="X317" s="918"/>
      <c r="Y317" s="892"/>
      <c r="Z317" s="913"/>
      <c r="AA317" s="895"/>
      <c r="AB317" s="894"/>
      <c r="AC317" s="914"/>
      <c r="AD317" s="919"/>
      <c r="AE317" s="920"/>
      <c r="AF317" s="920"/>
      <c r="AG317" s="920"/>
      <c r="AH317" s="895"/>
    </row>
    <row r="318" spans="1:34" s="879" customFormat="1" ht="12" customHeight="1">
      <c r="A318" s="915"/>
      <c r="B318" s="915"/>
      <c r="C318" s="915"/>
      <c r="D318" s="915"/>
      <c r="E318" s="915"/>
      <c r="F318" s="915"/>
      <c r="G318" s="915"/>
      <c r="H318" s="915"/>
      <c r="I318" s="915"/>
      <c r="J318" s="916"/>
      <c r="K318" s="916"/>
      <c r="L318" s="892"/>
      <c r="M318" s="907"/>
      <c r="N318" s="916"/>
      <c r="O318" s="892"/>
      <c r="P318" s="893"/>
      <c r="Q318" s="892"/>
      <c r="R318" s="892"/>
      <c r="S318" s="892"/>
      <c r="T318" s="892"/>
      <c r="U318" s="917"/>
      <c r="V318" s="917"/>
      <c r="W318" s="892"/>
      <c r="X318" s="918"/>
      <c r="Y318" s="892"/>
      <c r="Z318" s="913"/>
      <c r="AA318" s="895"/>
      <c r="AB318" s="894"/>
      <c r="AC318" s="914"/>
      <c r="AD318" s="919"/>
      <c r="AE318" s="920"/>
      <c r="AF318" s="920"/>
      <c r="AG318" s="920"/>
      <c r="AH318" s="895"/>
    </row>
    <row r="319" spans="1:34" ht="15" customHeight="1">
      <c r="A319" s="1005" t="s">
        <v>1809</v>
      </c>
      <c r="B319" s="1005"/>
      <c r="C319" s="1005"/>
      <c r="D319" s="1005"/>
      <c r="E319" s="1005"/>
      <c r="P319" s="891"/>
    </row>
    <row r="320" spans="1:34" ht="15" customHeight="1">
      <c r="A320" s="1005"/>
      <c r="B320" s="1005"/>
      <c r="C320" s="1005"/>
      <c r="D320" s="1005"/>
      <c r="E320" s="1005"/>
      <c r="P320" s="891"/>
    </row>
    <row r="321" spans="1:16" ht="15" customHeight="1">
      <c r="A321" s="1005"/>
      <c r="B321" s="1005"/>
      <c r="C321" s="1005"/>
      <c r="D321" s="1005"/>
      <c r="E321" s="1005"/>
      <c r="P321" s="891"/>
    </row>
    <row r="322" spans="1:16" ht="15" customHeight="1">
      <c r="A322" s="1005"/>
      <c r="B322" s="1005"/>
      <c r="C322" s="1005"/>
      <c r="D322" s="1005"/>
      <c r="E322" s="1005"/>
      <c r="P322" s="891"/>
    </row>
    <row r="323" spans="1:16" ht="15" customHeight="1">
      <c r="P323" s="891"/>
    </row>
    <row r="324" spans="1:16" ht="15" customHeight="1">
      <c r="P324" s="891"/>
    </row>
    <row r="325" spans="1:16" ht="15" customHeight="1">
      <c r="P325" s="891"/>
    </row>
    <row r="326" spans="1:16" ht="15" customHeight="1">
      <c r="P326" s="891"/>
    </row>
    <row r="327" spans="1:16" ht="15" customHeight="1">
      <c r="P327" s="891"/>
    </row>
  </sheetData>
  <autoFilter ref="A6:AH316">
    <filterColumn colId="33">
      <filters>
        <filter val="2020"/>
      </filters>
    </filterColumn>
  </autoFilter>
  <mergeCells count="5">
    <mergeCell ref="A319:E322"/>
    <mergeCell ref="A4:AD4"/>
    <mergeCell ref="A309:I309"/>
    <mergeCell ref="AE4:AH4"/>
    <mergeCell ref="A1:AD3"/>
  </mergeCells>
  <printOptions horizontalCentered="1"/>
  <pageMargins left="0.43307086614173229" right="0.23622047244094491" top="0.51181102362204722" bottom="0.70866141732283472" header="0.31496062992125984" footer="0.31496062992125984"/>
  <pageSetup paperSize="14" scale="55" orientation="landscape" r:id="rId1"/>
  <rowBreaks count="2" manualBreakCount="2">
    <brk id="268" max="29" man="1"/>
    <brk id="316" max="3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B312"/>
  <sheetViews>
    <sheetView topLeftCell="B82" zoomScale="75" zoomScaleNormal="75" workbookViewId="0">
      <selection activeCell="AH8" sqref="AH8"/>
    </sheetView>
  </sheetViews>
  <sheetFormatPr baseColWidth="10" defaultRowHeight="45" customHeight="1"/>
  <cols>
    <col min="1" max="1" width="7.140625" style="625" hidden="1" customWidth="1"/>
    <col min="2" max="2" width="18.42578125" style="627" customWidth="1"/>
    <col min="3" max="3" width="23" style="627" customWidth="1"/>
    <col min="4" max="4" width="44.42578125" style="625" bestFit="1" customWidth="1"/>
    <col min="5" max="5" width="27.7109375" style="625" customWidth="1"/>
    <col min="6" max="6" width="14.85546875" style="625" customWidth="1"/>
    <col min="7" max="7" width="12" style="625" customWidth="1"/>
    <col min="8" max="8" width="7.85546875" style="625" hidden="1" customWidth="1"/>
    <col min="9" max="9" width="12.5703125" style="625" hidden="1" customWidth="1"/>
    <col min="10" max="10" width="9" style="625" customWidth="1"/>
    <col min="11" max="11" width="15.42578125" style="625" customWidth="1"/>
    <col min="12" max="12" width="20.42578125" style="625" hidden="1" customWidth="1"/>
    <col min="13" max="13" width="6.28515625" style="625" hidden="1" customWidth="1"/>
    <col min="14" max="14" width="17.140625" style="625" hidden="1" customWidth="1"/>
    <col min="15" max="15" width="18.140625" style="625" hidden="1" customWidth="1"/>
    <col min="16" max="16" width="5.85546875" style="625" hidden="1" customWidth="1"/>
    <col min="17" max="17" width="16.28515625" style="625" hidden="1" customWidth="1"/>
    <col min="18" max="18" width="13.42578125" style="625" hidden="1" customWidth="1"/>
    <col min="19" max="19" width="6.7109375" style="625" hidden="1" customWidth="1"/>
    <col min="20" max="20" width="13.28515625" style="625" hidden="1" customWidth="1"/>
    <col min="21" max="21" width="14.42578125" style="625" hidden="1" customWidth="1"/>
    <col min="22" max="22" width="11.28515625" style="625" hidden="1" customWidth="1"/>
    <col min="23" max="23" width="8.7109375" style="625" hidden="1" customWidth="1"/>
    <col min="24" max="24" width="17.28515625" style="625" hidden="1" customWidth="1"/>
    <col min="25" max="26" width="6.140625" style="625" customWidth="1"/>
    <col min="27" max="27" width="6.140625" style="822" customWidth="1"/>
    <col min="28" max="28" width="10.5703125" style="626" hidden="1" customWidth="1"/>
    <col min="29" max="29" width="6.140625" style="625" hidden="1" customWidth="1"/>
    <col min="30" max="31" width="6.140625" style="625" customWidth="1"/>
    <col min="32" max="32" width="14.42578125" style="625" hidden="1" customWidth="1"/>
    <col min="33" max="33" width="9.7109375" style="625" customWidth="1"/>
    <col min="34" max="34" width="15.85546875" style="625" customWidth="1"/>
    <col min="35" max="35" width="30.7109375" style="625" hidden="1" customWidth="1"/>
    <col min="36" max="36" width="17.85546875" style="625" hidden="1" customWidth="1"/>
    <col min="37" max="37" width="14" style="625" hidden="1" customWidth="1"/>
    <col min="38" max="38" width="14.140625" style="625" hidden="1" customWidth="1"/>
    <col min="39" max="39" width="17.140625" style="625" hidden="1" customWidth="1"/>
    <col min="40" max="40" width="11.5703125" style="625" hidden="1" customWidth="1"/>
    <col min="41" max="41" width="19.42578125" style="625" customWidth="1"/>
    <col min="42" max="16384" width="11.42578125" style="625"/>
  </cols>
  <sheetData>
    <row r="1" spans="1:16382" ht="45" customHeight="1"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</row>
    <row r="2" spans="1:16382" ht="45" customHeight="1">
      <c r="B2" s="633"/>
      <c r="C2" s="634"/>
      <c r="D2" s="633"/>
      <c r="E2" s="633"/>
      <c r="F2" s="634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815"/>
      <c r="AB2" s="633"/>
      <c r="AC2" s="633"/>
      <c r="AD2" s="633"/>
      <c r="AE2" s="633"/>
      <c r="AF2" s="633"/>
      <c r="AG2" s="633"/>
      <c r="AH2" s="633"/>
      <c r="AI2" s="633"/>
      <c r="AJ2" s="633"/>
      <c r="AK2" s="633"/>
      <c r="AL2" s="633"/>
      <c r="AM2" s="633"/>
      <c r="AN2" s="633"/>
    </row>
    <row r="3" spans="1:16382" ht="45" customHeight="1">
      <c r="B3" s="633"/>
      <c r="C3" s="634"/>
      <c r="D3" s="633"/>
      <c r="E3" s="633"/>
      <c r="F3" s="634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633"/>
      <c r="Y3" s="633"/>
      <c r="Z3" s="633"/>
      <c r="AA3" s="815"/>
      <c r="AB3" s="633"/>
      <c r="AC3" s="633"/>
      <c r="AD3" s="633"/>
      <c r="AE3" s="633"/>
      <c r="AF3" s="633"/>
      <c r="AG3" s="633"/>
      <c r="AH3" s="633"/>
      <c r="AI3" s="633"/>
      <c r="AJ3" s="633"/>
      <c r="AK3" s="633"/>
      <c r="AL3" s="633"/>
      <c r="AM3" s="633"/>
      <c r="AN3" s="633"/>
    </row>
    <row r="4" spans="1:16382" customFormat="1" ht="30" customHeight="1">
      <c r="A4" s="997" t="s">
        <v>1423</v>
      </c>
      <c r="B4" s="998"/>
      <c r="C4" s="998"/>
      <c r="D4" s="998"/>
      <c r="E4" s="998"/>
      <c r="F4" s="998"/>
      <c r="G4" s="998"/>
      <c r="H4" s="998"/>
      <c r="I4" s="998"/>
      <c r="J4" s="998"/>
      <c r="K4" s="998"/>
      <c r="L4" s="998"/>
      <c r="M4" s="998"/>
      <c r="N4" s="998"/>
      <c r="O4" s="998"/>
      <c r="P4" s="998"/>
      <c r="Q4" s="998"/>
      <c r="R4" s="998"/>
      <c r="S4" s="998"/>
      <c r="T4" s="998"/>
      <c r="U4" s="998"/>
      <c r="V4" s="998"/>
      <c r="W4" s="998"/>
      <c r="X4" s="998"/>
      <c r="Y4" s="998"/>
      <c r="Z4" s="998"/>
      <c r="AA4" s="998"/>
      <c r="AB4" s="998"/>
      <c r="AC4" s="998"/>
      <c r="AD4" s="998"/>
      <c r="AE4" s="998"/>
      <c r="AF4" s="998"/>
      <c r="AG4" s="998"/>
      <c r="AH4" s="998"/>
    </row>
    <row r="5" spans="1:16382" ht="45" customHeight="1">
      <c r="B5" s="1003" t="s">
        <v>1140</v>
      </c>
      <c r="C5" s="1002" t="s">
        <v>982</v>
      </c>
      <c r="D5" s="1003" t="s">
        <v>1403</v>
      </c>
      <c r="E5" s="1002" t="s">
        <v>1404</v>
      </c>
      <c r="F5" s="1002" t="s">
        <v>1425</v>
      </c>
      <c r="G5" s="1002" t="s">
        <v>647</v>
      </c>
      <c r="H5" s="1002" t="s">
        <v>1394</v>
      </c>
      <c r="I5" s="1001" t="s">
        <v>1395</v>
      </c>
      <c r="J5" s="999" t="s">
        <v>1424</v>
      </c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1000"/>
      <c r="AI5" s="753"/>
      <c r="AJ5" s="753"/>
      <c r="AK5" s="753"/>
      <c r="AL5" s="753"/>
      <c r="AM5" s="753"/>
      <c r="AN5" s="753"/>
    </row>
    <row r="6" spans="1:16382" s="631" customFormat="1" ht="90" customHeight="1">
      <c r="A6" s="754" t="s">
        <v>1402</v>
      </c>
      <c r="B6" s="1003"/>
      <c r="C6" s="1002"/>
      <c r="D6" s="1003"/>
      <c r="E6" s="1002"/>
      <c r="F6" s="1002"/>
      <c r="G6" s="1002"/>
      <c r="H6" s="1002"/>
      <c r="I6" s="1001"/>
      <c r="J6" s="632" t="s">
        <v>1390</v>
      </c>
      <c r="K6" s="628" t="s">
        <v>1391</v>
      </c>
      <c r="L6" s="628" t="s">
        <v>1392</v>
      </c>
      <c r="M6" s="628" t="s">
        <v>1396</v>
      </c>
      <c r="N6" s="628" t="s">
        <v>1400</v>
      </c>
      <c r="O6" s="628" t="s">
        <v>1393</v>
      </c>
      <c r="P6" s="629" t="s">
        <v>1396</v>
      </c>
      <c r="Q6" s="628" t="s">
        <v>1400</v>
      </c>
      <c r="R6" s="629" t="s">
        <v>1397</v>
      </c>
      <c r="S6" s="629" t="s">
        <v>1396</v>
      </c>
      <c r="T6" s="628" t="s">
        <v>1398</v>
      </c>
      <c r="U6" s="628" t="s">
        <v>1399</v>
      </c>
      <c r="V6" s="628" t="s">
        <v>649</v>
      </c>
      <c r="W6" s="628" t="s">
        <v>1396</v>
      </c>
      <c r="X6" s="628" t="s">
        <v>1414</v>
      </c>
      <c r="Y6" s="635" t="s">
        <v>532</v>
      </c>
      <c r="Z6" s="635" t="s">
        <v>41</v>
      </c>
      <c r="AA6" s="816" t="s">
        <v>668</v>
      </c>
      <c r="AB6" s="635" t="s">
        <v>1417</v>
      </c>
      <c r="AC6" s="635" t="s">
        <v>1010</v>
      </c>
      <c r="AD6" s="635" t="s">
        <v>1059</v>
      </c>
      <c r="AE6" s="635" t="s">
        <v>396</v>
      </c>
      <c r="AF6" s="628" t="s">
        <v>711</v>
      </c>
      <c r="AG6" s="635" t="s">
        <v>1428</v>
      </c>
      <c r="AH6" s="635" t="s">
        <v>1427</v>
      </c>
      <c r="AI6" s="628" t="s">
        <v>728</v>
      </c>
      <c r="AJ6" s="632" t="s">
        <v>1387</v>
      </c>
      <c r="AK6" s="628" t="s">
        <v>1418</v>
      </c>
      <c r="AL6" s="628" t="s">
        <v>975</v>
      </c>
      <c r="AM6" s="628" t="s">
        <v>1388</v>
      </c>
      <c r="AN6" s="630" t="s">
        <v>1389</v>
      </c>
    </row>
    <row r="7" spans="1:16382" s="645" customFormat="1" ht="21" hidden="1" customHeight="1">
      <c r="A7" s="636"/>
      <c r="B7" s="757" t="s">
        <v>1420</v>
      </c>
      <c r="C7" s="640"/>
      <c r="D7" s="755"/>
      <c r="E7" s="640"/>
      <c r="F7" s="640"/>
      <c r="G7" s="640"/>
      <c r="H7" s="756"/>
      <c r="I7" s="640"/>
      <c r="J7" s="637">
        <f>SUM(J8:J21)</f>
        <v>158</v>
      </c>
      <c r="K7" s="636">
        <f>SUM(K8:K21)</f>
        <v>218400000</v>
      </c>
      <c r="L7" s="637"/>
      <c r="M7" s="637"/>
      <c r="N7" s="637"/>
      <c r="O7" s="637"/>
      <c r="P7" s="639"/>
      <c r="Q7" s="640"/>
      <c r="R7" s="641"/>
      <c r="S7" s="641"/>
      <c r="T7" s="640"/>
      <c r="U7" s="640"/>
      <c r="V7" s="637"/>
      <c r="W7" s="637"/>
      <c r="X7" s="642"/>
      <c r="Y7" s="637">
        <f>SUM(Y8:Y21)</f>
        <v>12</v>
      </c>
      <c r="Z7" s="637">
        <f>SUM(Z8:Z21)</f>
        <v>0</v>
      </c>
      <c r="AA7" s="817">
        <f>SUM(AA8:AA21)</f>
        <v>0</v>
      </c>
      <c r="AB7" s="637"/>
      <c r="AC7" s="642"/>
      <c r="AD7" s="642"/>
      <c r="AE7" s="637">
        <f>SUM(AE8:AE21)</f>
        <v>146</v>
      </c>
      <c r="AF7" s="637">
        <f>SUM(AF8:AF21)</f>
        <v>0</v>
      </c>
      <c r="AG7" s="643"/>
      <c r="AH7" s="642"/>
      <c r="AI7" s="644"/>
      <c r="AJ7" s="637">
        <f t="shared" ref="AJ7:AL7" si="0">SUM(AJ8:AJ21)</f>
        <v>0</v>
      </c>
      <c r="AK7" s="637">
        <f t="shared" si="0"/>
        <v>0</v>
      </c>
      <c r="AL7" s="637">
        <f t="shared" si="0"/>
        <v>0</v>
      </c>
      <c r="AM7" s="637"/>
      <c r="AN7" s="637">
        <v>2019</v>
      </c>
    </row>
    <row r="8" spans="1:16382" s="645" customFormat="1" ht="12.75">
      <c r="A8" s="646">
        <v>1</v>
      </c>
      <c r="B8" s="647" t="s">
        <v>1416</v>
      </c>
      <c r="C8" s="649" t="s">
        <v>1412</v>
      </c>
      <c r="D8" s="770" t="s">
        <v>1429</v>
      </c>
      <c r="E8" s="770" t="s">
        <v>1442</v>
      </c>
      <c r="F8" s="651" t="s">
        <v>1426</v>
      </c>
      <c r="G8" s="650" t="s">
        <v>1415</v>
      </c>
      <c r="H8" s="651">
        <v>1897</v>
      </c>
      <c r="I8" s="652">
        <v>43774</v>
      </c>
      <c r="J8" s="653">
        <v>1</v>
      </c>
      <c r="K8" s="654">
        <v>16800000</v>
      </c>
      <c r="L8" s="651"/>
      <c r="M8" s="655"/>
      <c r="N8" s="655"/>
      <c r="O8" s="656"/>
      <c r="P8" s="655"/>
      <c r="Q8" s="655"/>
      <c r="R8" s="655"/>
      <c r="S8" s="655"/>
      <c r="T8" s="655"/>
      <c r="U8" s="655"/>
      <c r="V8" s="653">
        <v>899</v>
      </c>
      <c r="W8" s="653">
        <v>20</v>
      </c>
      <c r="X8" s="657"/>
      <c r="Y8" s="658">
        <v>1</v>
      </c>
      <c r="Z8" s="823"/>
      <c r="AA8" s="691"/>
      <c r="AB8" s="660"/>
      <c r="AC8" s="655"/>
      <c r="AD8" s="824"/>
      <c r="AE8" s="661"/>
      <c r="AF8" s="662"/>
      <c r="AG8" s="663" t="s">
        <v>1422</v>
      </c>
      <c r="AH8" s="660" t="s">
        <v>532</v>
      </c>
      <c r="AI8" s="660"/>
      <c r="AJ8" s="664"/>
      <c r="AK8" s="665"/>
      <c r="AL8" s="658"/>
      <c r="AM8" s="658">
        <v>2019</v>
      </c>
      <c r="AN8" s="858">
        <v>2019</v>
      </c>
      <c r="AO8" s="862" t="s">
        <v>1768</v>
      </c>
    </row>
    <row r="9" spans="1:16382" s="645" customFormat="1" ht="12.75">
      <c r="A9" s="646">
        <v>2</v>
      </c>
      <c r="B9" s="647" t="s">
        <v>1416</v>
      </c>
      <c r="C9" s="649" t="s">
        <v>1412</v>
      </c>
      <c r="D9" s="770" t="s">
        <v>1430</v>
      </c>
      <c r="E9" s="770" t="s">
        <v>1442</v>
      </c>
      <c r="F9" s="651" t="s">
        <v>1426</v>
      </c>
      <c r="G9" s="650" t="s">
        <v>1415</v>
      </c>
      <c r="H9" s="651">
        <v>1897</v>
      </c>
      <c r="I9" s="652">
        <v>43774</v>
      </c>
      <c r="J9" s="653">
        <v>1</v>
      </c>
      <c r="K9" s="654">
        <v>16800000</v>
      </c>
      <c r="L9" s="651"/>
      <c r="M9" s="655"/>
      <c r="N9" s="655"/>
      <c r="O9" s="656"/>
      <c r="P9" s="655"/>
      <c r="Q9" s="655"/>
      <c r="R9" s="655"/>
      <c r="S9" s="655"/>
      <c r="T9" s="655"/>
      <c r="U9" s="655"/>
      <c r="V9" s="653">
        <v>899</v>
      </c>
      <c r="W9" s="653">
        <v>20</v>
      </c>
      <c r="X9" s="657"/>
      <c r="Y9" s="658">
        <v>1</v>
      </c>
      <c r="Z9" s="823"/>
      <c r="AA9" s="691"/>
      <c r="AB9" s="660"/>
      <c r="AC9" s="655"/>
      <c r="AD9" s="824"/>
      <c r="AE9" s="661"/>
      <c r="AF9" s="662"/>
      <c r="AG9" s="663" t="s">
        <v>1422</v>
      </c>
      <c r="AH9" s="660" t="s">
        <v>532</v>
      </c>
      <c r="AI9" s="660"/>
      <c r="AJ9" s="664"/>
      <c r="AK9" s="665"/>
      <c r="AL9" s="658"/>
      <c r="AM9" s="658">
        <v>2019</v>
      </c>
      <c r="AN9" s="858">
        <v>2019</v>
      </c>
      <c r="AO9" s="862" t="s">
        <v>1768</v>
      </c>
    </row>
    <row r="10" spans="1:16382" s="645" customFormat="1" ht="12.75">
      <c r="A10" s="646">
        <v>3</v>
      </c>
      <c r="B10" s="647" t="s">
        <v>1416</v>
      </c>
      <c r="C10" s="649" t="s">
        <v>1412</v>
      </c>
      <c r="D10" s="770" t="s">
        <v>1431</v>
      </c>
      <c r="E10" s="770" t="s">
        <v>1442</v>
      </c>
      <c r="F10" s="651" t="s">
        <v>1426</v>
      </c>
      <c r="G10" s="650" t="s">
        <v>1415</v>
      </c>
      <c r="H10" s="651">
        <v>1897</v>
      </c>
      <c r="I10" s="652">
        <v>43774</v>
      </c>
      <c r="J10" s="653">
        <v>1</v>
      </c>
      <c r="K10" s="654">
        <v>16800000</v>
      </c>
      <c r="L10" s="651"/>
      <c r="M10" s="655"/>
      <c r="N10" s="655"/>
      <c r="O10" s="656"/>
      <c r="P10" s="655"/>
      <c r="Q10" s="655"/>
      <c r="R10" s="655"/>
      <c r="S10" s="655"/>
      <c r="T10" s="655"/>
      <c r="U10" s="655"/>
      <c r="V10" s="653">
        <v>899</v>
      </c>
      <c r="W10" s="653">
        <v>20</v>
      </c>
      <c r="X10" s="657"/>
      <c r="Y10" s="658">
        <v>1</v>
      </c>
      <c r="Z10" s="823"/>
      <c r="AA10" s="691"/>
      <c r="AB10" s="660"/>
      <c r="AC10" s="655"/>
      <c r="AD10" s="824"/>
      <c r="AE10" s="655"/>
      <c r="AF10" s="655"/>
      <c r="AG10" s="663" t="s">
        <v>1422</v>
      </c>
      <c r="AH10" s="660" t="s">
        <v>532</v>
      </c>
      <c r="AI10" s="666"/>
      <c r="AJ10" s="660"/>
      <c r="AK10" s="660"/>
      <c r="AL10" s="664"/>
      <c r="AM10" s="658">
        <v>2019</v>
      </c>
      <c r="AN10" s="858">
        <v>2019</v>
      </c>
      <c r="AO10" s="862" t="s">
        <v>1768</v>
      </c>
      <c r="AP10" s="667"/>
      <c r="AQ10" s="667"/>
      <c r="AR10" s="667"/>
      <c r="AS10" s="667"/>
      <c r="AT10" s="667"/>
      <c r="AU10" s="667"/>
      <c r="AV10" s="667"/>
      <c r="AW10" s="667"/>
      <c r="AX10" s="667"/>
      <c r="AY10" s="667"/>
      <c r="AZ10" s="667"/>
      <c r="BA10" s="667"/>
      <c r="BB10" s="667"/>
      <c r="BC10" s="667"/>
      <c r="BD10" s="667"/>
      <c r="BE10" s="667"/>
      <c r="BF10" s="667"/>
      <c r="BG10" s="667"/>
      <c r="BH10" s="667"/>
      <c r="BI10" s="667"/>
      <c r="BJ10" s="667"/>
      <c r="BK10" s="667"/>
      <c r="BL10" s="667"/>
      <c r="BM10" s="667"/>
      <c r="BN10" s="667"/>
      <c r="BO10" s="667"/>
      <c r="BP10" s="667"/>
      <c r="BQ10" s="667"/>
      <c r="BR10" s="667"/>
      <c r="BS10" s="667"/>
      <c r="BT10" s="667"/>
      <c r="BU10" s="667"/>
      <c r="BV10" s="667"/>
      <c r="BW10" s="667"/>
      <c r="BX10" s="667"/>
      <c r="BY10" s="667"/>
      <c r="BZ10" s="667"/>
      <c r="CA10" s="667"/>
      <c r="CB10" s="667"/>
      <c r="CC10" s="667"/>
      <c r="CD10" s="667"/>
      <c r="CE10" s="667"/>
      <c r="CF10" s="667"/>
      <c r="CG10" s="667"/>
      <c r="CH10" s="667"/>
      <c r="CI10" s="667"/>
      <c r="CJ10" s="667"/>
      <c r="CK10" s="667"/>
      <c r="CL10" s="667"/>
      <c r="CM10" s="667"/>
      <c r="CN10" s="667"/>
      <c r="CO10" s="667"/>
      <c r="CP10" s="667"/>
      <c r="CQ10" s="667"/>
      <c r="CR10" s="667"/>
      <c r="CS10" s="667"/>
      <c r="CT10" s="667"/>
      <c r="CU10" s="667"/>
      <c r="CV10" s="667"/>
      <c r="CW10" s="667"/>
      <c r="CX10" s="667"/>
      <c r="CY10" s="667"/>
      <c r="CZ10" s="667"/>
      <c r="DA10" s="667"/>
      <c r="DB10" s="667"/>
      <c r="DC10" s="667"/>
      <c r="DD10" s="667"/>
      <c r="DE10" s="667"/>
      <c r="DF10" s="667"/>
      <c r="DG10" s="667"/>
      <c r="DH10" s="667"/>
      <c r="DI10" s="667"/>
      <c r="DJ10" s="667"/>
      <c r="DK10" s="667"/>
      <c r="DL10" s="667"/>
      <c r="DM10" s="667"/>
      <c r="DN10" s="667"/>
      <c r="DO10" s="667"/>
      <c r="DP10" s="667"/>
      <c r="DQ10" s="667"/>
      <c r="DR10" s="667"/>
      <c r="DS10" s="667"/>
      <c r="DT10" s="667"/>
      <c r="DU10" s="667"/>
      <c r="DV10" s="667"/>
      <c r="DW10" s="667"/>
      <c r="DX10" s="667"/>
      <c r="DY10" s="667"/>
      <c r="DZ10" s="667"/>
      <c r="EA10" s="667"/>
      <c r="EB10" s="667"/>
      <c r="EC10" s="667"/>
      <c r="ED10" s="667"/>
      <c r="EE10" s="667"/>
      <c r="EF10" s="667"/>
      <c r="EG10" s="667"/>
      <c r="EH10" s="667"/>
      <c r="EI10" s="667"/>
      <c r="EJ10" s="667"/>
      <c r="EK10" s="667"/>
      <c r="EL10" s="667"/>
      <c r="EM10" s="667"/>
      <c r="EN10" s="667"/>
      <c r="EO10" s="667"/>
      <c r="EP10" s="667"/>
      <c r="EQ10" s="667"/>
      <c r="ER10" s="667"/>
      <c r="ES10" s="667"/>
      <c r="ET10" s="667"/>
      <c r="EU10" s="667"/>
      <c r="EV10" s="667"/>
      <c r="EW10" s="667"/>
      <c r="EX10" s="667"/>
      <c r="EY10" s="667"/>
      <c r="EZ10" s="667"/>
      <c r="FA10" s="667"/>
      <c r="FB10" s="667"/>
      <c r="FC10" s="667"/>
      <c r="FD10" s="667"/>
      <c r="FE10" s="667"/>
      <c r="FF10" s="667"/>
      <c r="FG10" s="667"/>
      <c r="FH10" s="667"/>
      <c r="FI10" s="667"/>
      <c r="FJ10" s="667"/>
      <c r="FK10" s="667"/>
      <c r="FL10" s="667"/>
      <c r="FM10" s="667"/>
      <c r="FN10" s="667"/>
      <c r="FO10" s="667"/>
      <c r="FP10" s="667"/>
      <c r="FQ10" s="667"/>
      <c r="FR10" s="667"/>
      <c r="FS10" s="667"/>
      <c r="FT10" s="667"/>
      <c r="FU10" s="667"/>
      <c r="FV10" s="667"/>
      <c r="FW10" s="667"/>
      <c r="FX10" s="667"/>
      <c r="FY10" s="667"/>
      <c r="FZ10" s="667"/>
      <c r="GA10" s="667"/>
      <c r="GB10" s="667"/>
      <c r="GC10" s="667"/>
      <c r="GD10" s="667"/>
      <c r="GE10" s="667"/>
      <c r="GF10" s="667"/>
      <c r="GG10" s="667"/>
      <c r="GH10" s="667"/>
      <c r="GI10" s="667"/>
      <c r="GJ10" s="667"/>
      <c r="GK10" s="667"/>
      <c r="GL10" s="667"/>
      <c r="GM10" s="667"/>
      <c r="GN10" s="667"/>
      <c r="GO10" s="667"/>
      <c r="GP10" s="667"/>
      <c r="GQ10" s="667"/>
      <c r="GR10" s="667"/>
      <c r="GS10" s="667"/>
      <c r="GT10" s="667"/>
      <c r="GU10" s="667"/>
      <c r="GV10" s="667"/>
      <c r="GW10" s="667"/>
      <c r="GX10" s="667"/>
      <c r="GY10" s="667"/>
      <c r="GZ10" s="667"/>
      <c r="HA10" s="667"/>
      <c r="HB10" s="667"/>
      <c r="HC10" s="667"/>
      <c r="HD10" s="667"/>
      <c r="HE10" s="667"/>
      <c r="HF10" s="667"/>
      <c r="HG10" s="667"/>
      <c r="HH10" s="667"/>
      <c r="HI10" s="667"/>
      <c r="HJ10" s="667"/>
      <c r="HK10" s="667"/>
      <c r="HL10" s="667"/>
      <c r="HM10" s="667"/>
      <c r="HN10" s="667"/>
      <c r="HO10" s="667"/>
      <c r="HP10" s="667"/>
      <c r="HQ10" s="667"/>
      <c r="HR10" s="667"/>
      <c r="HS10" s="667"/>
      <c r="HT10" s="667"/>
      <c r="HU10" s="667"/>
      <c r="HV10" s="667"/>
      <c r="HW10" s="667"/>
      <c r="HX10" s="667"/>
      <c r="HY10" s="667"/>
      <c r="HZ10" s="667"/>
      <c r="IA10" s="667"/>
      <c r="IB10" s="667"/>
      <c r="IC10" s="667"/>
      <c r="ID10" s="667"/>
      <c r="IE10" s="667"/>
      <c r="IF10" s="667"/>
      <c r="IG10" s="667"/>
      <c r="IH10" s="667"/>
      <c r="II10" s="667"/>
      <c r="IJ10" s="667"/>
      <c r="IK10" s="667"/>
      <c r="IL10" s="667"/>
      <c r="IM10" s="667"/>
      <c r="IN10" s="667"/>
      <c r="IO10" s="667"/>
      <c r="IP10" s="667"/>
      <c r="IQ10" s="667"/>
      <c r="IR10" s="667"/>
      <c r="IS10" s="667"/>
      <c r="IT10" s="667"/>
      <c r="IU10" s="667"/>
      <c r="IV10" s="667"/>
      <c r="IW10" s="667"/>
      <c r="IX10" s="667"/>
      <c r="IY10" s="667"/>
      <c r="IZ10" s="667"/>
      <c r="JA10" s="667"/>
      <c r="JB10" s="667"/>
      <c r="JC10" s="667"/>
      <c r="JD10" s="667"/>
      <c r="JE10" s="667"/>
      <c r="JF10" s="667"/>
      <c r="JG10" s="667"/>
      <c r="JH10" s="667"/>
      <c r="JI10" s="667"/>
      <c r="JJ10" s="667"/>
      <c r="JK10" s="667"/>
      <c r="JL10" s="667"/>
      <c r="JM10" s="667"/>
      <c r="JN10" s="667"/>
      <c r="JO10" s="667"/>
      <c r="JP10" s="667"/>
      <c r="JQ10" s="667"/>
      <c r="JR10" s="667"/>
      <c r="JS10" s="667"/>
      <c r="JT10" s="667"/>
      <c r="JU10" s="667"/>
      <c r="JV10" s="667"/>
      <c r="JW10" s="667"/>
      <c r="JX10" s="667"/>
      <c r="JY10" s="667"/>
      <c r="JZ10" s="667"/>
      <c r="KA10" s="667"/>
      <c r="KB10" s="667"/>
      <c r="KC10" s="667"/>
      <c r="KD10" s="667"/>
      <c r="KE10" s="667"/>
      <c r="KF10" s="667"/>
      <c r="KG10" s="667"/>
      <c r="KH10" s="667"/>
      <c r="KI10" s="667"/>
      <c r="KJ10" s="667"/>
      <c r="KK10" s="667"/>
      <c r="KL10" s="667"/>
      <c r="KM10" s="667"/>
      <c r="KN10" s="667"/>
      <c r="KO10" s="667"/>
      <c r="KP10" s="667"/>
      <c r="KQ10" s="667"/>
      <c r="KR10" s="667"/>
      <c r="KS10" s="667"/>
      <c r="KT10" s="667"/>
      <c r="KU10" s="667"/>
      <c r="KV10" s="667"/>
      <c r="KW10" s="667"/>
      <c r="KX10" s="667"/>
      <c r="KY10" s="667"/>
      <c r="KZ10" s="667"/>
      <c r="LA10" s="667"/>
      <c r="LB10" s="667"/>
      <c r="LC10" s="667"/>
      <c r="LD10" s="667"/>
      <c r="LE10" s="667"/>
      <c r="LF10" s="667"/>
      <c r="LG10" s="667"/>
      <c r="LH10" s="667"/>
      <c r="LI10" s="667"/>
      <c r="LJ10" s="667"/>
      <c r="LK10" s="667"/>
      <c r="LL10" s="667"/>
      <c r="LM10" s="667"/>
      <c r="LN10" s="667"/>
      <c r="LO10" s="667"/>
      <c r="LP10" s="667"/>
      <c r="LQ10" s="667"/>
      <c r="LR10" s="667"/>
      <c r="LS10" s="667"/>
      <c r="LT10" s="667"/>
      <c r="LU10" s="667"/>
      <c r="LV10" s="667"/>
      <c r="LW10" s="667"/>
      <c r="LX10" s="667"/>
      <c r="LY10" s="667"/>
      <c r="LZ10" s="667"/>
      <c r="MA10" s="667"/>
      <c r="MB10" s="667"/>
      <c r="MC10" s="667"/>
      <c r="MD10" s="667"/>
      <c r="ME10" s="667"/>
      <c r="MF10" s="667"/>
      <c r="MG10" s="667"/>
      <c r="MH10" s="667"/>
      <c r="MI10" s="667"/>
      <c r="MJ10" s="667"/>
      <c r="MK10" s="667"/>
      <c r="ML10" s="667"/>
      <c r="MM10" s="667"/>
      <c r="MN10" s="667"/>
      <c r="MO10" s="667"/>
      <c r="MP10" s="667"/>
      <c r="MQ10" s="667"/>
      <c r="MR10" s="667"/>
      <c r="MS10" s="667"/>
      <c r="MT10" s="667"/>
      <c r="MU10" s="667"/>
      <c r="MV10" s="667"/>
      <c r="MW10" s="667"/>
      <c r="MX10" s="667"/>
      <c r="MY10" s="667"/>
      <c r="MZ10" s="667"/>
      <c r="NA10" s="667"/>
      <c r="NB10" s="667"/>
      <c r="NC10" s="667"/>
      <c r="ND10" s="667"/>
      <c r="NE10" s="667"/>
      <c r="NF10" s="667"/>
      <c r="NG10" s="667"/>
      <c r="NH10" s="667"/>
      <c r="NI10" s="667"/>
      <c r="NJ10" s="667"/>
      <c r="NK10" s="667"/>
      <c r="NL10" s="667"/>
      <c r="NM10" s="667"/>
      <c r="NN10" s="667"/>
      <c r="NO10" s="667"/>
      <c r="NP10" s="667"/>
      <c r="NQ10" s="667"/>
      <c r="NR10" s="667"/>
      <c r="NS10" s="667"/>
      <c r="NT10" s="667"/>
      <c r="NU10" s="667"/>
      <c r="NV10" s="667"/>
      <c r="NW10" s="667"/>
      <c r="NX10" s="667"/>
      <c r="NY10" s="667"/>
      <c r="NZ10" s="667"/>
      <c r="OA10" s="667"/>
      <c r="OB10" s="667"/>
      <c r="OC10" s="667"/>
      <c r="OD10" s="667"/>
      <c r="OE10" s="667"/>
      <c r="OF10" s="667"/>
      <c r="OG10" s="667"/>
      <c r="OH10" s="667"/>
      <c r="OI10" s="667"/>
      <c r="OJ10" s="667"/>
      <c r="OK10" s="667"/>
      <c r="OL10" s="667"/>
      <c r="OM10" s="667"/>
      <c r="ON10" s="667"/>
      <c r="OO10" s="667"/>
      <c r="OP10" s="667"/>
      <c r="OQ10" s="667"/>
      <c r="OR10" s="667"/>
      <c r="OS10" s="667"/>
      <c r="OT10" s="667"/>
      <c r="OU10" s="667"/>
      <c r="OV10" s="667"/>
      <c r="OW10" s="667"/>
      <c r="OX10" s="667"/>
      <c r="OY10" s="667"/>
      <c r="OZ10" s="667"/>
      <c r="PA10" s="667"/>
      <c r="PB10" s="667"/>
      <c r="PC10" s="667"/>
      <c r="PD10" s="667"/>
      <c r="PE10" s="667"/>
      <c r="PF10" s="667"/>
      <c r="PG10" s="667"/>
      <c r="PH10" s="667"/>
      <c r="PI10" s="667"/>
      <c r="PJ10" s="667"/>
      <c r="PK10" s="667"/>
      <c r="PL10" s="667"/>
      <c r="PM10" s="667"/>
      <c r="PN10" s="667"/>
      <c r="PO10" s="667"/>
      <c r="PP10" s="667"/>
      <c r="PQ10" s="667"/>
      <c r="PR10" s="667"/>
      <c r="PS10" s="667"/>
      <c r="PT10" s="667"/>
      <c r="PU10" s="667"/>
      <c r="PV10" s="667"/>
      <c r="PW10" s="667"/>
      <c r="PX10" s="667"/>
      <c r="PY10" s="667"/>
      <c r="PZ10" s="667"/>
      <c r="QA10" s="667"/>
      <c r="QB10" s="667"/>
      <c r="QC10" s="667"/>
      <c r="QD10" s="667"/>
      <c r="QE10" s="667"/>
      <c r="QF10" s="667"/>
      <c r="QG10" s="667"/>
      <c r="QH10" s="667"/>
      <c r="QI10" s="667"/>
      <c r="QJ10" s="667"/>
      <c r="QK10" s="667"/>
      <c r="QL10" s="667"/>
      <c r="QM10" s="667"/>
      <c r="QN10" s="667"/>
      <c r="QO10" s="667"/>
      <c r="QP10" s="667"/>
      <c r="QQ10" s="667"/>
      <c r="QR10" s="667"/>
      <c r="QS10" s="667"/>
      <c r="QT10" s="667"/>
      <c r="QU10" s="667"/>
      <c r="QV10" s="667"/>
      <c r="QW10" s="667"/>
      <c r="QX10" s="667"/>
      <c r="QY10" s="667"/>
      <c r="QZ10" s="667"/>
      <c r="RA10" s="667"/>
      <c r="RB10" s="667"/>
      <c r="RC10" s="667"/>
      <c r="RD10" s="667"/>
      <c r="RE10" s="667"/>
      <c r="RF10" s="667"/>
      <c r="RG10" s="667"/>
      <c r="RH10" s="667"/>
      <c r="RI10" s="667"/>
      <c r="RJ10" s="667"/>
      <c r="RK10" s="667"/>
      <c r="RL10" s="667"/>
      <c r="RM10" s="667"/>
      <c r="RN10" s="667"/>
      <c r="RO10" s="667"/>
      <c r="RP10" s="667"/>
      <c r="RQ10" s="667"/>
      <c r="RR10" s="667"/>
      <c r="RS10" s="667"/>
      <c r="RT10" s="667"/>
      <c r="RU10" s="667"/>
      <c r="RV10" s="667"/>
      <c r="RW10" s="667"/>
      <c r="RX10" s="667"/>
      <c r="RY10" s="667"/>
      <c r="RZ10" s="667"/>
      <c r="SA10" s="667"/>
      <c r="SB10" s="667"/>
      <c r="SC10" s="667"/>
      <c r="SD10" s="667"/>
      <c r="SE10" s="667"/>
      <c r="SF10" s="667"/>
      <c r="SG10" s="667"/>
      <c r="SH10" s="667"/>
      <c r="SI10" s="667"/>
      <c r="SJ10" s="667"/>
      <c r="SK10" s="667"/>
      <c r="SL10" s="667"/>
      <c r="SM10" s="667"/>
      <c r="SN10" s="667"/>
      <c r="SO10" s="667"/>
      <c r="SP10" s="667"/>
      <c r="SQ10" s="667"/>
      <c r="SR10" s="667"/>
      <c r="SS10" s="667"/>
      <c r="ST10" s="667"/>
      <c r="SU10" s="667"/>
      <c r="SV10" s="667"/>
      <c r="SW10" s="667"/>
      <c r="SX10" s="667"/>
      <c r="SY10" s="667"/>
      <c r="SZ10" s="667"/>
      <c r="TA10" s="667"/>
      <c r="TB10" s="667"/>
      <c r="TC10" s="667"/>
      <c r="TD10" s="667"/>
      <c r="TE10" s="667"/>
      <c r="TF10" s="667"/>
      <c r="TG10" s="667"/>
      <c r="TH10" s="667"/>
      <c r="TI10" s="667"/>
      <c r="TJ10" s="667"/>
      <c r="TK10" s="667"/>
      <c r="TL10" s="667"/>
      <c r="TM10" s="667"/>
      <c r="TN10" s="667"/>
      <c r="TO10" s="667"/>
      <c r="TP10" s="667"/>
      <c r="TQ10" s="667"/>
      <c r="TR10" s="667"/>
      <c r="TS10" s="667"/>
      <c r="TT10" s="667"/>
      <c r="TU10" s="667"/>
      <c r="TV10" s="667"/>
      <c r="TW10" s="667"/>
      <c r="TX10" s="667"/>
      <c r="TY10" s="667"/>
      <c r="TZ10" s="667"/>
      <c r="UA10" s="667"/>
      <c r="UB10" s="667"/>
      <c r="UC10" s="667"/>
      <c r="UD10" s="667"/>
      <c r="UE10" s="667"/>
      <c r="UF10" s="667"/>
      <c r="UG10" s="667"/>
      <c r="UH10" s="667"/>
      <c r="UI10" s="667"/>
      <c r="UJ10" s="667"/>
      <c r="UK10" s="667"/>
      <c r="UL10" s="667"/>
      <c r="UM10" s="667"/>
      <c r="UN10" s="667"/>
      <c r="UO10" s="667"/>
      <c r="UP10" s="667"/>
      <c r="UQ10" s="667"/>
      <c r="UR10" s="667"/>
      <c r="US10" s="667"/>
      <c r="UT10" s="667"/>
      <c r="UU10" s="667"/>
      <c r="UV10" s="667"/>
      <c r="UW10" s="667"/>
      <c r="UX10" s="667"/>
      <c r="UY10" s="667"/>
      <c r="UZ10" s="667"/>
      <c r="VA10" s="667"/>
      <c r="VB10" s="667"/>
      <c r="VC10" s="667"/>
      <c r="VD10" s="667"/>
      <c r="VE10" s="667"/>
      <c r="VF10" s="667"/>
      <c r="VG10" s="667"/>
      <c r="VH10" s="667"/>
      <c r="VI10" s="667"/>
      <c r="VJ10" s="667"/>
      <c r="VK10" s="667"/>
      <c r="VL10" s="667"/>
      <c r="VM10" s="667"/>
      <c r="VN10" s="667"/>
      <c r="VO10" s="667"/>
      <c r="VP10" s="667"/>
      <c r="VQ10" s="667"/>
      <c r="VR10" s="667"/>
      <c r="VS10" s="667"/>
      <c r="VT10" s="667"/>
      <c r="VU10" s="667"/>
      <c r="VV10" s="667"/>
      <c r="VW10" s="667"/>
      <c r="VX10" s="667"/>
      <c r="VY10" s="667"/>
      <c r="VZ10" s="667"/>
      <c r="WA10" s="667"/>
      <c r="WB10" s="667"/>
      <c r="WC10" s="667"/>
      <c r="WD10" s="667"/>
      <c r="WE10" s="667"/>
      <c r="WF10" s="667"/>
      <c r="WG10" s="667"/>
      <c r="WH10" s="667"/>
      <c r="WI10" s="667"/>
      <c r="WJ10" s="667"/>
      <c r="WK10" s="667"/>
      <c r="WL10" s="667"/>
      <c r="WM10" s="667"/>
      <c r="WN10" s="667"/>
      <c r="WO10" s="667"/>
      <c r="WP10" s="667"/>
      <c r="WQ10" s="667"/>
      <c r="WR10" s="667"/>
      <c r="WS10" s="667"/>
      <c r="WT10" s="667"/>
      <c r="WU10" s="667"/>
      <c r="WV10" s="667"/>
      <c r="WW10" s="667"/>
      <c r="WX10" s="667"/>
      <c r="WY10" s="667"/>
      <c r="WZ10" s="667"/>
      <c r="XA10" s="667"/>
      <c r="XB10" s="667"/>
      <c r="XC10" s="667"/>
      <c r="XD10" s="667"/>
      <c r="XE10" s="667"/>
      <c r="XF10" s="667"/>
      <c r="XG10" s="667"/>
      <c r="XH10" s="667"/>
      <c r="XI10" s="667"/>
      <c r="XJ10" s="667"/>
      <c r="XK10" s="667"/>
      <c r="XL10" s="667"/>
      <c r="XM10" s="667"/>
      <c r="XN10" s="667"/>
      <c r="XO10" s="667"/>
      <c r="XP10" s="667"/>
      <c r="XQ10" s="667"/>
      <c r="XR10" s="667"/>
      <c r="XS10" s="667"/>
      <c r="XT10" s="667"/>
      <c r="XU10" s="667"/>
      <c r="XV10" s="667"/>
      <c r="XW10" s="667"/>
      <c r="XX10" s="667"/>
      <c r="XY10" s="667"/>
      <c r="XZ10" s="667"/>
      <c r="YA10" s="667"/>
      <c r="YB10" s="667"/>
      <c r="YC10" s="667"/>
      <c r="YD10" s="667"/>
      <c r="YE10" s="667"/>
      <c r="YF10" s="667"/>
      <c r="YG10" s="667"/>
      <c r="YH10" s="667"/>
      <c r="YI10" s="667"/>
      <c r="YJ10" s="667"/>
      <c r="YK10" s="667"/>
      <c r="YL10" s="667"/>
      <c r="YM10" s="667"/>
      <c r="YN10" s="667"/>
      <c r="YO10" s="667"/>
      <c r="YP10" s="667"/>
      <c r="YQ10" s="667"/>
      <c r="YR10" s="667"/>
      <c r="YS10" s="667"/>
      <c r="YT10" s="667"/>
      <c r="YU10" s="667"/>
      <c r="YV10" s="667"/>
      <c r="YW10" s="667"/>
      <c r="YX10" s="667"/>
      <c r="YY10" s="667"/>
      <c r="YZ10" s="667"/>
      <c r="ZA10" s="667"/>
      <c r="ZB10" s="667"/>
      <c r="ZC10" s="667"/>
      <c r="ZD10" s="667"/>
      <c r="ZE10" s="667"/>
      <c r="ZF10" s="667"/>
      <c r="ZG10" s="667"/>
      <c r="ZH10" s="667"/>
      <c r="ZI10" s="667"/>
      <c r="ZJ10" s="667"/>
      <c r="ZK10" s="667"/>
      <c r="ZL10" s="667"/>
      <c r="ZM10" s="667"/>
      <c r="ZN10" s="667"/>
      <c r="ZO10" s="667"/>
      <c r="ZP10" s="667"/>
      <c r="ZQ10" s="667"/>
      <c r="ZR10" s="667"/>
      <c r="ZS10" s="667"/>
      <c r="ZT10" s="667"/>
      <c r="ZU10" s="667"/>
      <c r="ZV10" s="667"/>
      <c r="ZW10" s="667"/>
      <c r="ZX10" s="667"/>
      <c r="ZY10" s="667"/>
      <c r="ZZ10" s="667"/>
      <c r="AAA10" s="667"/>
      <c r="AAB10" s="667"/>
      <c r="AAC10" s="667"/>
      <c r="AAD10" s="667"/>
      <c r="AAE10" s="667"/>
      <c r="AAF10" s="667"/>
      <c r="AAG10" s="667"/>
      <c r="AAH10" s="667"/>
      <c r="AAI10" s="667"/>
      <c r="AAJ10" s="667"/>
      <c r="AAK10" s="667"/>
      <c r="AAL10" s="667"/>
      <c r="AAM10" s="667"/>
      <c r="AAN10" s="667"/>
      <c r="AAO10" s="667"/>
      <c r="AAP10" s="667"/>
      <c r="AAQ10" s="667"/>
      <c r="AAR10" s="667"/>
      <c r="AAS10" s="667"/>
      <c r="AAT10" s="667"/>
      <c r="AAU10" s="667"/>
      <c r="AAV10" s="667"/>
      <c r="AAW10" s="667"/>
      <c r="AAX10" s="667"/>
      <c r="AAY10" s="667"/>
      <c r="AAZ10" s="667"/>
      <c r="ABA10" s="667"/>
      <c r="ABB10" s="667"/>
      <c r="ABC10" s="667"/>
      <c r="ABD10" s="667"/>
      <c r="ABE10" s="667"/>
      <c r="ABF10" s="667"/>
      <c r="ABG10" s="667"/>
      <c r="ABH10" s="667"/>
      <c r="ABI10" s="667"/>
      <c r="ABJ10" s="667"/>
      <c r="ABK10" s="667"/>
      <c r="ABL10" s="667"/>
      <c r="ABM10" s="667"/>
      <c r="ABN10" s="667"/>
      <c r="ABO10" s="667"/>
      <c r="ABP10" s="667"/>
      <c r="ABQ10" s="667"/>
      <c r="ABR10" s="667"/>
      <c r="ABS10" s="667"/>
      <c r="ABT10" s="667"/>
      <c r="ABU10" s="667"/>
      <c r="ABV10" s="667"/>
      <c r="ABW10" s="667"/>
      <c r="ABX10" s="667"/>
      <c r="ABY10" s="667"/>
      <c r="ABZ10" s="667"/>
      <c r="ACA10" s="667"/>
      <c r="ACB10" s="667"/>
      <c r="ACC10" s="667"/>
      <c r="ACD10" s="667"/>
      <c r="ACE10" s="667"/>
      <c r="ACF10" s="667"/>
      <c r="ACG10" s="667"/>
      <c r="ACH10" s="667"/>
      <c r="ACI10" s="667"/>
      <c r="ACJ10" s="667"/>
      <c r="ACK10" s="667"/>
      <c r="ACL10" s="667"/>
      <c r="ACM10" s="667"/>
      <c r="ACN10" s="667"/>
      <c r="ACO10" s="667"/>
      <c r="ACP10" s="667"/>
      <c r="ACQ10" s="667"/>
      <c r="ACR10" s="667"/>
      <c r="ACS10" s="667"/>
      <c r="ACT10" s="667"/>
      <c r="ACU10" s="667"/>
      <c r="ACV10" s="667"/>
      <c r="ACW10" s="667"/>
      <c r="ACX10" s="667"/>
      <c r="ACY10" s="667"/>
      <c r="ACZ10" s="667"/>
      <c r="ADA10" s="667"/>
      <c r="ADB10" s="667"/>
      <c r="ADC10" s="667"/>
      <c r="ADD10" s="667"/>
      <c r="ADE10" s="667"/>
      <c r="ADF10" s="667"/>
      <c r="ADG10" s="667"/>
      <c r="ADH10" s="667"/>
      <c r="ADI10" s="667"/>
      <c r="ADJ10" s="667"/>
      <c r="ADK10" s="667"/>
      <c r="ADL10" s="667"/>
      <c r="ADM10" s="667"/>
      <c r="ADN10" s="667"/>
      <c r="ADO10" s="667"/>
      <c r="ADP10" s="667"/>
      <c r="ADQ10" s="667"/>
      <c r="ADR10" s="667"/>
      <c r="ADS10" s="667"/>
      <c r="ADT10" s="667"/>
      <c r="ADU10" s="667"/>
      <c r="ADV10" s="667"/>
      <c r="ADW10" s="667"/>
      <c r="ADX10" s="667"/>
      <c r="ADY10" s="667"/>
      <c r="ADZ10" s="667"/>
      <c r="AEA10" s="667"/>
      <c r="AEB10" s="667"/>
      <c r="AEC10" s="667"/>
      <c r="AED10" s="667"/>
      <c r="AEE10" s="667"/>
      <c r="AEF10" s="667"/>
      <c r="AEG10" s="667"/>
      <c r="AEH10" s="667"/>
      <c r="AEI10" s="667"/>
      <c r="AEJ10" s="667"/>
      <c r="AEK10" s="667"/>
      <c r="AEL10" s="667"/>
      <c r="AEM10" s="667"/>
      <c r="AEN10" s="667"/>
      <c r="AEO10" s="667"/>
      <c r="AEP10" s="667"/>
      <c r="AEQ10" s="667"/>
      <c r="AER10" s="667"/>
      <c r="AES10" s="667"/>
      <c r="AET10" s="667"/>
      <c r="AEU10" s="667"/>
      <c r="AEV10" s="667"/>
      <c r="AEW10" s="667"/>
      <c r="AEX10" s="667"/>
      <c r="AEY10" s="667"/>
      <c r="AEZ10" s="667"/>
      <c r="AFA10" s="667"/>
      <c r="AFB10" s="667"/>
      <c r="AFC10" s="667"/>
      <c r="AFD10" s="667"/>
      <c r="AFE10" s="667"/>
      <c r="AFF10" s="667"/>
      <c r="AFG10" s="667"/>
      <c r="AFH10" s="667"/>
      <c r="AFI10" s="667"/>
      <c r="AFJ10" s="667"/>
      <c r="AFK10" s="667"/>
      <c r="AFL10" s="667"/>
      <c r="AFM10" s="667"/>
      <c r="AFN10" s="667"/>
      <c r="AFO10" s="667"/>
      <c r="AFP10" s="667"/>
      <c r="AFQ10" s="667"/>
      <c r="AFR10" s="667"/>
      <c r="AFS10" s="667"/>
      <c r="AFT10" s="667"/>
      <c r="AFU10" s="667"/>
      <c r="AFV10" s="667"/>
      <c r="AFW10" s="667"/>
      <c r="AFX10" s="667"/>
      <c r="AFY10" s="667"/>
      <c r="AFZ10" s="667"/>
      <c r="AGA10" s="667"/>
      <c r="AGB10" s="667"/>
      <c r="AGC10" s="667"/>
      <c r="AGD10" s="667"/>
      <c r="AGE10" s="667"/>
      <c r="AGF10" s="667"/>
      <c r="AGG10" s="667"/>
      <c r="AGH10" s="667"/>
      <c r="AGI10" s="667"/>
      <c r="AGJ10" s="667"/>
      <c r="AGK10" s="667"/>
      <c r="AGL10" s="667"/>
      <c r="AGM10" s="667"/>
      <c r="AGN10" s="667"/>
      <c r="AGO10" s="667"/>
      <c r="AGP10" s="667"/>
      <c r="AGQ10" s="667"/>
      <c r="AGR10" s="667"/>
      <c r="AGS10" s="667"/>
      <c r="AGT10" s="667"/>
      <c r="AGU10" s="667"/>
      <c r="AGV10" s="667"/>
      <c r="AGW10" s="667"/>
      <c r="AGX10" s="667"/>
      <c r="AGY10" s="667"/>
      <c r="AGZ10" s="667"/>
      <c r="AHA10" s="667"/>
      <c r="AHB10" s="667"/>
      <c r="AHC10" s="667"/>
      <c r="AHD10" s="667"/>
      <c r="AHE10" s="667"/>
      <c r="AHF10" s="667"/>
      <c r="AHG10" s="667"/>
      <c r="AHH10" s="667"/>
      <c r="AHI10" s="667"/>
      <c r="AHJ10" s="667"/>
      <c r="AHK10" s="667"/>
      <c r="AHL10" s="667"/>
      <c r="AHM10" s="667"/>
      <c r="AHN10" s="667"/>
      <c r="AHO10" s="667"/>
      <c r="AHP10" s="667"/>
      <c r="AHQ10" s="667"/>
      <c r="AHR10" s="667"/>
      <c r="AHS10" s="667"/>
      <c r="AHT10" s="667"/>
      <c r="AHU10" s="667"/>
      <c r="AHV10" s="667"/>
      <c r="AHW10" s="667"/>
      <c r="AHX10" s="667"/>
      <c r="AHY10" s="667"/>
      <c r="AHZ10" s="667"/>
      <c r="AIA10" s="667"/>
      <c r="AIB10" s="667"/>
      <c r="AIC10" s="667"/>
      <c r="AID10" s="667"/>
      <c r="AIE10" s="667"/>
      <c r="AIF10" s="667"/>
      <c r="AIG10" s="667"/>
      <c r="AIH10" s="667"/>
      <c r="AII10" s="667"/>
      <c r="AIJ10" s="667"/>
      <c r="AIK10" s="667"/>
      <c r="AIL10" s="667"/>
      <c r="AIM10" s="667"/>
      <c r="AIN10" s="667"/>
      <c r="AIO10" s="667"/>
      <c r="AIP10" s="667"/>
      <c r="AIQ10" s="667"/>
      <c r="AIR10" s="667"/>
      <c r="AIS10" s="667"/>
      <c r="AIT10" s="667"/>
      <c r="AIU10" s="667"/>
      <c r="AIV10" s="667"/>
      <c r="AIW10" s="667"/>
      <c r="AIX10" s="667"/>
      <c r="AIY10" s="667"/>
      <c r="AIZ10" s="667"/>
      <c r="AJA10" s="667"/>
      <c r="AJB10" s="667"/>
      <c r="AJC10" s="667"/>
      <c r="AJD10" s="667"/>
      <c r="AJE10" s="667"/>
      <c r="AJF10" s="667"/>
      <c r="AJG10" s="667"/>
      <c r="AJH10" s="667"/>
      <c r="AJI10" s="667"/>
      <c r="AJJ10" s="667"/>
      <c r="AJK10" s="667"/>
      <c r="AJL10" s="667"/>
      <c r="AJM10" s="667"/>
      <c r="AJN10" s="667"/>
      <c r="AJO10" s="667"/>
      <c r="AJP10" s="667"/>
      <c r="AJQ10" s="667"/>
      <c r="AJR10" s="667"/>
      <c r="AJS10" s="667"/>
      <c r="AJT10" s="667"/>
      <c r="AJU10" s="667"/>
      <c r="AJV10" s="667"/>
      <c r="AJW10" s="667"/>
      <c r="AJX10" s="667"/>
      <c r="AJY10" s="667"/>
      <c r="AJZ10" s="667"/>
      <c r="AKA10" s="667"/>
      <c r="AKB10" s="667"/>
      <c r="AKC10" s="667"/>
      <c r="AKD10" s="667"/>
      <c r="AKE10" s="667"/>
      <c r="AKF10" s="667"/>
      <c r="AKG10" s="667"/>
      <c r="AKH10" s="667"/>
      <c r="AKI10" s="667"/>
      <c r="AKJ10" s="667"/>
      <c r="AKK10" s="667"/>
      <c r="AKL10" s="667"/>
      <c r="AKM10" s="667"/>
      <c r="AKN10" s="667"/>
      <c r="AKO10" s="667"/>
      <c r="AKP10" s="667"/>
      <c r="AKQ10" s="667"/>
      <c r="AKR10" s="667"/>
      <c r="AKS10" s="667"/>
      <c r="AKT10" s="667"/>
      <c r="AKU10" s="667"/>
      <c r="AKV10" s="667"/>
      <c r="AKW10" s="667"/>
      <c r="AKX10" s="667"/>
      <c r="AKY10" s="667"/>
      <c r="AKZ10" s="667"/>
      <c r="ALA10" s="667"/>
      <c r="ALB10" s="667"/>
      <c r="ALC10" s="667"/>
      <c r="ALD10" s="667"/>
      <c r="ALE10" s="667"/>
      <c r="ALF10" s="667"/>
      <c r="ALG10" s="667"/>
      <c r="ALH10" s="667"/>
      <c r="ALI10" s="667"/>
      <c r="ALJ10" s="667"/>
      <c r="ALK10" s="667"/>
      <c r="ALL10" s="667"/>
      <c r="ALM10" s="667"/>
      <c r="ALN10" s="667"/>
      <c r="ALO10" s="667"/>
      <c r="ALP10" s="667"/>
      <c r="ALQ10" s="667"/>
      <c r="ALR10" s="667"/>
      <c r="ALS10" s="667"/>
      <c r="ALT10" s="667"/>
      <c r="ALU10" s="667"/>
      <c r="ALV10" s="667"/>
      <c r="ALW10" s="667"/>
      <c r="ALX10" s="667"/>
      <c r="ALY10" s="667"/>
      <c r="ALZ10" s="667"/>
      <c r="AMA10" s="667"/>
      <c r="AMB10" s="667"/>
      <c r="AMC10" s="667"/>
      <c r="AMD10" s="667"/>
      <c r="AME10" s="667"/>
      <c r="AMF10" s="667"/>
      <c r="AMG10" s="667"/>
      <c r="AMH10" s="667"/>
      <c r="AMI10" s="667"/>
      <c r="AMJ10" s="667"/>
      <c r="AMK10" s="667"/>
      <c r="AML10" s="667"/>
      <c r="AMM10" s="667"/>
      <c r="AMN10" s="667"/>
      <c r="AMO10" s="667"/>
      <c r="AMP10" s="667"/>
      <c r="AMQ10" s="667"/>
      <c r="AMR10" s="667"/>
      <c r="AMS10" s="667"/>
      <c r="AMT10" s="667"/>
      <c r="AMU10" s="667"/>
      <c r="AMV10" s="667"/>
      <c r="AMW10" s="667"/>
      <c r="AMX10" s="667"/>
      <c r="AMY10" s="667"/>
      <c r="AMZ10" s="667"/>
      <c r="ANA10" s="667"/>
      <c r="ANB10" s="667"/>
      <c r="ANC10" s="667"/>
      <c r="AND10" s="667"/>
      <c r="ANE10" s="667"/>
      <c r="ANF10" s="667"/>
      <c r="ANG10" s="667"/>
      <c r="ANH10" s="667"/>
      <c r="ANI10" s="667"/>
      <c r="ANJ10" s="667"/>
      <c r="ANK10" s="667"/>
      <c r="ANL10" s="667"/>
      <c r="ANM10" s="667"/>
      <c r="ANN10" s="667"/>
      <c r="ANO10" s="667"/>
      <c r="ANP10" s="667"/>
      <c r="ANQ10" s="667"/>
      <c r="ANR10" s="667"/>
      <c r="ANS10" s="667"/>
      <c r="ANT10" s="667"/>
      <c r="ANU10" s="667"/>
      <c r="ANV10" s="667"/>
      <c r="ANW10" s="667"/>
      <c r="ANX10" s="667"/>
      <c r="ANY10" s="667"/>
      <c r="ANZ10" s="667"/>
      <c r="AOA10" s="667"/>
      <c r="AOB10" s="667"/>
      <c r="AOC10" s="667"/>
      <c r="AOD10" s="667"/>
      <c r="AOE10" s="667"/>
      <c r="AOF10" s="667"/>
      <c r="AOG10" s="667"/>
      <c r="AOH10" s="667"/>
      <c r="AOI10" s="667"/>
      <c r="AOJ10" s="667"/>
      <c r="AOK10" s="667"/>
      <c r="AOL10" s="667"/>
      <c r="AOM10" s="667"/>
      <c r="AON10" s="667"/>
      <c r="AOO10" s="667"/>
      <c r="AOP10" s="667"/>
      <c r="AOQ10" s="667"/>
      <c r="AOR10" s="667"/>
      <c r="AOS10" s="667"/>
      <c r="AOT10" s="667"/>
      <c r="AOU10" s="667"/>
      <c r="AOV10" s="667"/>
      <c r="AOW10" s="667"/>
      <c r="AOX10" s="667"/>
      <c r="AOY10" s="667"/>
      <c r="AOZ10" s="667"/>
      <c r="APA10" s="667"/>
      <c r="APB10" s="667"/>
      <c r="APC10" s="667"/>
      <c r="APD10" s="667"/>
      <c r="APE10" s="667"/>
      <c r="APF10" s="667"/>
      <c r="APG10" s="667"/>
      <c r="APH10" s="667"/>
      <c r="API10" s="667"/>
      <c r="APJ10" s="667"/>
      <c r="APK10" s="667"/>
      <c r="APL10" s="667"/>
      <c r="APM10" s="667"/>
      <c r="APN10" s="667"/>
      <c r="APO10" s="667"/>
      <c r="APP10" s="667"/>
      <c r="APQ10" s="667"/>
      <c r="APR10" s="667"/>
      <c r="APS10" s="667"/>
      <c r="APT10" s="667"/>
      <c r="APU10" s="667"/>
      <c r="APV10" s="667"/>
      <c r="APW10" s="667"/>
      <c r="APX10" s="667"/>
      <c r="APY10" s="667"/>
      <c r="APZ10" s="667"/>
      <c r="AQA10" s="667"/>
      <c r="AQB10" s="667"/>
      <c r="AQC10" s="667"/>
      <c r="AQD10" s="667"/>
      <c r="AQE10" s="667"/>
      <c r="AQF10" s="667"/>
      <c r="AQG10" s="667"/>
      <c r="AQH10" s="667"/>
      <c r="AQI10" s="667"/>
      <c r="AQJ10" s="667"/>
      <c r="AQK10" s="667"/>
      <c r="AQL10" s="667"/>
      <c r="AQM10" s="667"/>
      <c r="AQN10" s="667"/>
      <c r="AQO10" s="667"/>
      <c r="AQP10" s="667"/>
      <c r="AQQ10" s="667"/>
      <c r="AQR10" s="667"/>
      <c r="AQS10" s="667"/>
      <c r="AQT10" s="667"/>
      <c r="AQU10" s="667"/>
      <c r="AQV10" s="667"/>
      <c r="AQW10" s="667"/>
      <c r="AQX10" s="667"/>
      <c r="AQY10" s="667"/>
      <c r="AQZ10" s="667"/>
      <c r="ARA10" s="667"/>
      <c r="ARB10" s="667"/>
      <c r="ARC10" s="667"/>
      <c r="ARD10" s="667"/>
      <c r="ARE10" s="667"/>
      <c r="ARF10" s="667"/>
      <c r="ARG10" s="667"/>
      <c r="ARH10" s="667"/>
      <c r="ARI10" s="667"/>
      <c r="ARJ10" s="667"/>
      <c r="ARK10" s="667"/>
      <c r="ARL10" s="667"/>
      <c r="ARM10" s="667"/>
      <c r="ARN10" s="667"/>
      <c r="ARO10" s="667"/>
      <c r="ARP10" s="667"/>
      <c r="ARQ10" s="667"/>
      <c r="ARR10" s="667"/>
      <c r="ARS10" s="667"/>
      <c r="ART10" s="667"/>
      <c r="ARU10" s="667"/>
      <c r="ARV10" s="667"/>
      <c r="ARW10" s="667"/>
      <c r="ARX10" s="667"/>
      <c r="ARY10" s="667"/>
      <c r="ARZ10" s="667"/>
      <c r="ASA10" s="667"/>
      <c r="ASB10" s="667"/>
      <c r="ASC10" s="667"/>
      <c r="ASD10" s="667"/>
      <c r="ASE10" s="667"/>
      <c r="ASF10" s="667"/>
      <c r="ASG10" s="667"/>
      <c r="ASH10" s="667"/>
      <c r="ASI10" s="667"/>
      <c r="ASJ10" s="667"/>
      <c r="ASK10" s="667"/>
      <c r="ASL10" s="667"/>
      <c r="ASM10" s="667"/>
      <c r="ASN10" s="667"/>
      <c r="ASO10" s="667"/>
      <c r="ASP10" s="667"/>
      <c r="ASQ10" s="667"/>
      <c r="ASR10" s="667"/>
      <c r="ASS10" s="667"/>
      <c r="AST10" s="667"/>
      <c r="ASU10" s="667"/>
      <c r="ASV10" s="667"/>
      <c r="ASW10" s="667"/>
      <c r="ASX10" s="667"/>
      <c r="ASY10" s="667"/>
      <c r="ASZ10" s="667"/>
      <c r="ATA10" s="667"/>
      <c r="ATB10" s="667"/>
      <c r="ATC10" s="667"/>
      <c r="ATD10" s="667"/>
      <c r="ATE10" s="667"/>
      <c r="ATF10" s="667"/>
      <c r="ATG10" s="667"/>
      <c r="ATH10" s="667"/>
      <c r="ATI10" s="667"/>
      <c r="ATJ10" s="667"/>
      <c r="ATK10" s="667"/>
      <c r="ATL10" s="667"/>
      <c r="ATM10" s="667"/>
      <c r="ATN10" s="667"/>
      <c r="ATO10" s="667"/>
      <c r="ATP10" s="667"/>
      <c r="ATQ10" s="667"/>
      <c r="ATR10" s="667"/>
      <c r="ATS10" s="667"/>
      <c r="ATT10" s="667"/>
      <c r="ATU10" s="667"/>
      <c r="ATV10" s="667"/>
      <c r="ATW10" s="667"/>
      <c r="ATX10" s="667"/>
      <c r="ATY10" s="667"/>
      <c r="ATZ10" s="667"/>
      <c r="AUA10" s="667"/>
      <c r="AUB10" s="667"/>
      <c r="AUC10" s="667"/>
      <c r="AUD10" s="667"/>
      <c r="AUE10" s="667"/>
      <c r="AUF10" s="667"/>
      <c r="AUG10" s="667"/>
      <c r="AUH10" s="667"/>
      <c r="AUI10" s="667"/>
      <c r="AUJ10" s="667"/>
      <c r="AUK10" s="667"/>
      <c r="AUL10" s="667"/>
      <c r="AUM10" s="667"/>
      <c r="AUN10" s="667"/>
      <c r="AUO10" s="667"/>
      <c r="AUP10" s="667"/>
      <c r="AUQ10" s="667"/>
      <c r="AUR10" s="667"/>
      <c r="AUS10" s="667"/>
      <c r="AUT10" s="667"/>
      <c r="AUU10" s="667"/>
      <c r="AUV10" s="667"/>
      <c r="AUW10" s="667"/>
      <c r="AUX10" s="667"/>
      <c r="AUY10" s="667"/>
      <c r="AUZ10" s="667"/>
      <c r="AVA10" s="667"/>
      <c r="AVB10" s="667"/>
      <c r="AVC10" s="667"/>
      <c r="AVD10" s="667"/>
      <c r="AVE10" s="667"/>
      <c r="AVF10" s="667"/>
      <c r="AVG10" s="667"/>
      <c r="AVH10" s="667"/>
      <c r="AVI10" s="667"/>
      <c r="AVJ10" s="667"/>
      <c r="AVK10" s="667"/>
      <c r="AVL10" s="667"/>
      <c r="AVM10" s="667"/>
      <c r="AVN10" s="667"/>
      <c r="AVO10" s="667"/>
      <c r="AVP10" s="667"/>
      <c r="AVQ10" s="667"/>
      <c r="AVR10" s="667"/>
      <c r="AVS10" s="667"/>
      <c r="AVT10" s="667"/>
      <c r="AVU10" s="667"/>
      <c r="AVV10" s="667"/>
      <c r="AVW10" s="667"/>
      <c r="AVX10" s="667"/>
      <c r="AVY10" s="667"/>
      <c r="AVZ10" s="667"/>
      <c r="AWA10" s="667"/>
      <c r="AWB10" s="667"/>
      <c r="AWC10" s="667"/>
      <c r="AWD10" s="667"/>
      <c r="AWE10" s="667"/>
      <c r="AWF10" s="667"/>
      <c r="AWG10" s="667"/>
      <c r="AWH10" s="667"/>
      <c r="AWI10" s="667"/>
      <c r="AWJ10" s="667"/>
      <c r="AWK10" s="667"/>
      <c r="AWL10" s="667"/>
      <c r="AWM10" s="667"/>
      <c r="AWN10" s="667"/>
      <c r="AWO10" s="667"/>
      <c r="AWP10" s="667"/>
      <c r="AWQ10" s="667"/>
      <c r="AWR10" s="667"/>
      <c r="AWS10" s="667"/>
      <c r="AWT10" s="667"/>
      <c r="AWU10" s="667"/>
      <c r="AWV10" s="667"/>
      <c r="AWW10" s="667"/>
      <c r="AWX10" s="667"/>
      <c r="AWY10" s="667"/>
      <c r="AWZ10" s="667"/>
      <c r="AXA10" s="667"/>
      <c r="AXB10" s="667"/>
      <c r="AXC10" s="667"/>
      <c r="AXD10" s="667"/>
      <c r="AXE10" s="667"/>
      <c r="AXF10" s="667"/>
      <c r="AXG10" s="667"/>
      <c r="AXH10" s="667"/>
      <c r="AXI10" s="667"/>
      <c r="AXJ10" s="667"/>
      <c r="AXK10" s="667"/>
      <c r="AXL10" s="667"/>
      <c r="AXM10" s="667"/>
      <c r="AXN10" s="667"/>
      <c r="AXO10" s="667"/>
      <c r="AXP10" s="667"/>
      <c r="AXQ10" s="667"/>
      <c r="AXR10" s="667"/>
      <c r="AXS10" s="667"/>
      <c r="AXT10" s="667"/>
      <c r="AXU10" s="667"/>
      <c r="AXV10" s="667"/>
      <c r="AXW10" s="667"/>
      <c r="AXX10" s="667"/>
      <c r="AXY10" s="667"/>
      <c r="AXZ10" s="667"/>
      <c r="AYA10" s="667"/>
      <c r="AYB10" s="667"/>
      <c r="AYC10" s="667"/>
      <c r="AYD10" s="667"/>
      <c r="AYE10" s="667"/>
      <c r="AYF10" s="667"/>
      <c r="AYG10" s="667"/>
      <c r="AYH10" s="667"/>
      <c r="AYI10" s="667"/>
      <c r="AYJ10" s="667"/>
      <c r="AYK10" s="667"/>
      <c r="AYL10" s="667"/>
      <c r="AYM10" s="667"/>
      <c r="AYN10" s="667"/>
      <c r="AYO10" s="667"/>
      <c r="AYP10" s="667"/>
      <c r="AYQ10" s="667"/>
      <c r="AYR10" s="667"/>
      <c r="AYS10" s="667"/>
      <c r="AYT10" s="667"/>
      <c r="AYU10" s="667"/>
      <c r="AYV10" s="667"/>
      <c r="AYW10" s="667"/>
      <c r="AYX10" s="667"/>
      <c r="AYY10" s="667"/>
      <c r="AYZ10" s="667"/>
      <c r="AZA10" s="667"/>
      <c r="AZB10" s="667"/>
      <c r="AZC10" s="667"/>
      <c r="AZD10" s="667"/>
      <c r="AZE10" s="667"/>
      <c r="AZF10" s="667"/>
      <c r="AZG10" s="667"/>
      <c r="AZH10" s="667"/>
      <c r="AZI10" s="667"/>
      <c r="AZJ10" s="667"/>
      <c r="AZK10" s="667"/>
      <c r="AZL10" s="667"/>
      <c r="AZM10" s="667"/>
      <c r="AZN10" s="667"/>
      <c r="AZO10" s="667"/>
      <c r="AZP10" s="667"/>
      <c r="AZQ10" s="667"/>
      <c r="AZR10" s="667"/>
      <c r="AZS10" s="667"/>
      <c r="AZT10" s="667"/>
      <c r="AZU10" s="667"/>
      <c r="AZV10" s="667"/>
      <c r="AZW10" s="667"/>
      <c r="AZX10" s="667"/>
      <c r="AZY10" s="667"/>
      <c r="AZZ10" s="667"/>
      <c r="BAA10" s="667"/>
      <c r="BAB10" s="667"/>
      <c r="BAC10" s="667"/>
      <c r="BAD10" s="667"/>
      <c r="BAE10" s="667"/>
      <c r="BAF10" s="667"/>
      <c r="BAG10" s="667"/>
      <c r="BAH10" s="667"/>
      <c r="BAI10" s="667"/>
      <c r="BAJ10" s="667"/>
      <c r="BAK10" s="667"/>
      <c r="BAL10" s="667"/>
      <c r="BAM10" s="667"/>
      <c r="BAN10" s="667"/>
      <c r="BAO10" s="667"/>
      <c r="BAP10" s="667"/>
      <c r="BAQ10" s="667"/>
      <c r="BAR10" s="667"/>
      <c r="BAS10" s="667"/>
      <c r="BAT10" s="667"/>
      <c r="BAU10" s="667"/>
      <c r="BAV10" s="667"/>
      <c r="BAW10" s="667"/>
      <c r="BAX10" s="667"/>
      <c r="BAY10" s="667"/>
      <c r="BAZ10" s="667"/>
      <c r="BBA10" s="667"/>
      <c r="BBB10" s="667"/>
      <c r="BBC10" s="667"/>
      <c r="BBD10" s="667"/>
      <c r="BBE10" s="667"/>
      <c r="BBF10" s="667"/>
      <c r="BBG10" s="667"/>
      <c r="BBH10" s="667"/>
      <c r="BBI10" s="667"/>
      <c r="BBJ10" s="667"/>
      <c r="BBK10" s="667"/>
      <c r="BBL10" s="667"/>
      <c r="BBM10" s="667"/>
      <c r="BBN10" s="667"/>
      <c r="BBO10" s="667"/>
      <c r="BBP10" s="667"/>
      <c r="BBQ10" s="667"/>
      <c r="BBR10" s="667"/>
      <c r="BBS10" s="667"/>
      <c r="BBT10" s="667"/>
      <c r="BBU10" s="667"/>
      <c r="BBV10" s="667"/>
      <c r="BBW10" s="667"/>
      <c r="BBX10" s="667"/>
      <c r="BBY10" s="667"/>
      <c r="BBZ10" s="667"/>
      <c r="BCA10" s="667"/>
      <c r="BCB10" s="667"/>
      <c r="BCC10" s="667"/>
      <c r="BCD10" s="667"/>
      <c r="BCE10" s="667"/>
      <c r="BCF10" s="667"/>
      <c r="BCG10" s="667"/>
      <c r="BCH10" s="667"/>
      <c r="BCI10" s="667"/>
      <c r="BCJ10" s="667"/>
      <c r="BCK10" s="667"/>
      <c r="BCL10" s="667"/>
      <c r="BCM10" s="667"/>
      <c r="BCN10" s="667"/>
      <c r="BCO10" s="667"/>
      <c r="BCP10" s="667"/>
      <c r="BCQ10" s="667"/>
      <c r="BCR10" s="667"/>
      <c r="BCS10" s="667"/>
      <c r="BCT10" s="667"/>
      <c r="BCU10" s="667"/>
      <c r="BCV10" s="667"/>
      <c r="BCW10" s="667"/>
      <c r="BCX10" s="667"/>
      <c r="BCY10" s="667"/>
      <c r="BCZ10" s="667"/>
      <c r="BDA10" s="667"/>
      <c r="BDB10" s="667"/>
      <c r="BDC10" s="667"/>
      <c r="BDD10" s="667"/>
      <c r="BDE10" s="667"/>
      <c r="BDF10" s="667"/>
      <c r="BDG10" s="667"/>
      <c r="BDH10" s="667"/>
      <c r="BDI10" s="667"/>
      <c r="BDJ10" s="667"/>
      <c r="BDK10" s="667"/>
      <c r="BDL10" s="667"/>
      <c r="BDM10" s="667"/>
      <c r="BDN10" s="667"/>
      <c r="BDO10" s="667"/>
      <c r="BDP10" s="667"/>
      <c r="BDQ10" s="667"/>
      <c r="BDR10" s="667"/>
      <c r="BDS10" s="667"/>
      <c r="BDT10" s="667"/>
      <c r="BDU10" s="667"/>
      <c r="BDV10" s="667"/>
      <c r="BDW10" s="667"/>
      <c r="BDX10" s="667"/>
      <c r="BDY10" s="667"/>
      <c r="BDZ10" s="667"/>
      <c r="BEA10" s="667"/>
      <c r="BEB10" s="667"/>
      <c r="BEC10" s="667"/>
      <c r="BED10" s="667"/>
      <c r="BEE10" s="667"/>
      <c r="BEF10" s="667"/>
      <c r="BEG10" s="667"/>
      <c r="BEH10" s="667"/>
      <c r="BEI10" s="667"/>
      <c r="BEJ10" s="667"/>
      <c r="BEK10" s="667"/>
      <c r="BEL10" s="667"/>
      <c r="BEM10" s="667"/>
      <c r="BEN10" s="667"/>
      <c r="BEO10" s="667"/>
      <c r="BEP10" s="667"/>
      <c r="BEQ10" s="667"/>
      <c r="BER10" s="667"/>
      <c r="BES10" s="667"/>
      <c r="BET10" s="667"/>
      <c r="BEU10" s="667"/>
      <c r="BEV10" s="667"/>
      <c r="BEW10" s="667"/>
      <c r="BEX10" s="667"/>
      <c r="BEY10" s="667"/>
      <c r="BEZ10" s="667"/>
      <c r="BFA10" s="667"/>
      <c r="BFB10" s="667"/>
      <c r="BFC10" s="667"/>
      <c r="BFD10" s="667"/>
      <c r="BFE10" s="667"/>
      <c r="BFF10" s="667"/>
      <c r="BFG10" s="667"/>
      <c r="BFH10" s="667"/>
      <c r="BFI10" s="667"/>
      <c r="BFJ10" s="667"/>
      <c r="BFK10" s="667"/>
      <c r="BFL10" s="667"/>
      <c r="BFM10" s="667"/>
      <c r="BFN10" s="667"/>
      <c r="BFO10" s="667"/>
      <c r="BFP10" s="667"/>
      <c r="BFQ10" s="667"/>
      <c r="BFR10" s="667"/>
      <c r="BFS10" s="667"/>
      <c r="BFT10" s="667"/>
      <c r="BFU10" s="667"/>
      <c r="BFV10" s="667"/>
      <c r="BFW10" s="667"/>
      <c r="BFX10" s="667"/>
      <c r="BFY10" s="667"/>
      <c r="BFZ10" s="667"/>
      <c r="BGA10" s="667"/>
      <c r="BGB10" s="667"/>
      <c r="BGC10" s="667"/>
      <c r="BGD10" s="667"/>
      <c r="BGE10" s="667"/>
      <c r="BGF10" s="667"/>
      <c r="BGG10" s="667"/>
      <c r="BGH10" s="667"/>
      <c r="BGI10" s="667"/>
      <c r="BGJ10" s="667"/>
      <c r="BGK10" s="667"/>
      <c r="BGL10" s="667"/>
      <c r="BGM10" s="667"/>
      <c r="BGN10" s="667"/>
      <c r="BGO10" s="667"/>
      <c r="BGP10" s="667"/>
      <c r="BGQ10" s="667"/>
      <c r="BGR10" s="667"/>
      <c r="BGS10" s="667"/>
      <c r="BGT10" s="667"/>
      <c r="BGU10" s="667"/>
      <c r="BGV10" s="667"/>
      <c r="BGW10" s="667"/>
      <c r="BGX10" s="667"/>
      <c r="BGY10" s="667"/>
      <c r="BGZ10" s="667"/>
      <c r="BHA10" s="667"/>
      <c r="BHB10" s="667"/>
      <c r="BHC10" s="667"/>
      <c r="BHD10" s="667"/>
      <c r="BHE10" s="667"/>
      <c r="BHF10" s="667"/>
      <c r="BHG10" s="667"/>
      <c r="BHH10" s="667"/>
      <c r="BHI10" s="667"/>
      <c r="BHJ10" s="667"/>
      <c r="BHK10" s="667"/>
      <c r="BHL10" s="667"/>
      <c r="BHM10" s="667"/>
      <c r="BHN10" s="667"/>
      <c r="BHO10" s="667"/>
      <c r="BHP10" s="667"/>
      <c r="BHQ10" s="667"/>
      <c r="BHR10" s="667"/>
      <c r="BHS10" s="667"/>
      <c r="BHT10" s="667"/>
      <c r="BHU10" s="667"/>
      <c r="BHV10" s="667"/>
      <c r="BHW10" s="667"/>
      <c r="BHX10" s="667"/>
      <c r="BHY10" s="667"/>
      <c r="BHZ10" s="667"/>
      <c r="BIA10" s="667"/>
      <c r="BIB10" s="667"/>
      <c r="BIC10" s="667"/>
      <c r="BID10" s="667"/>
      <c r="BIE10" s="667"/>
      <c r="BIF10" s="667"/>
      <c r="BIG10" s="667"/>
      <c r="BIH10" s="667"/>
      <c r="BII10" s="667"/>
      <c r="BIJ10" s="667"/>
      <c r="BIK10" s="667"/>
      <c r="BIL10" s="667"/>
      <c r="BIM10" s="667"/>
      <c r="BIN10" s="667"/>
      <c r="BIO10" s="667"/>
      <c r="BIP10" s="667"/>
      <c r="BIQ10" s="667"/>
      <c r="BIR10" s="667"/>
      <c r="BIS10" s="667"/>
      <c r="BIT10" s="667"/>
      <c r="BIU10" s="667"/>
      <c r="BIV10" s="667"/>
      <c r="BIW10" s="667"/>
      <c r="BIX10" s="667"/>
      <c r="BIY10" s="667"/>
      <c r="BIZ10" s="667"/>
      <c r="BJA10" s="667"/>
      <c r="BJB10" s="667"/>
      <c r="BJC10" s="667"/>
      <c r="BJD10" s="667"/>
      <c r="BJE10" s="667"/>
      <c r="BJF10" s="667"/>
      <c r="BJG10" s="667"/>
      <c r="BJH10" s="667"/>
      <c r="BJI10" s="667"/>
      <c r="BJJ10" s="667"/>
      <c r="BJK10" s="667"/>
      <c r="BJL10" s="667"/>
      <c r="BJM10" s="667"/>
      <c r="BJN10" s="667"/>
      <c r="BJO10" s="667"/>
      <c r="BJP10" s="667"/>
      <c r="BJQ10" s="667"/>
      <c r="BJR10" s="667"/>
      <c r="BJS10" s="667"/>
      <c r="BJT10" s="667"/>
      <c r="BJU10" s="667"/>
      <c r="BJV10" s="667"/>
      <c r="BJW10" s="667"/>
      <c r="BJX10" s="667"/>
      <c r="BJY10" s="667"/>
      <c r="BJZ10" s="667"/>
      <c r="BKA10" s="667"/>
      <c r="BKB10" s="667"/>
      <c r="BKC10" s="667"/>
      <c r="BKD10" s="667"/>
      <c r="BKE10" s="667"/>
      <c r="BKF10" s="667"/>
      <c r="BKG10" s="667"/>
      <c r="BKH10" s="667"/>
      <c r="BKI10" s="667"/>
      <c r="BKJ10" s="667"/>
      <c r="BKK10" s="667"/>
      <c r="BKL10" s="667"/>
      <c r="BKM10" s="667"/>
      <c r="BKN10" s="667"/>
      <c r="BKO10" s="667"/>
      <c r="BKP10" s="667"/>
      <c r="BKQ10" s="667"/>
      <c r="BKR10" s="667"/>
      <c r="BKS10" s="667"/>
      <c r="BKT10" s="667"/>
      <c r="BKU10" s="667"/>
      <c r="BKV10" s="667"/>
      <c r="BKW10" s="667"/>
      <c r="BKX10" s="667"/>
      <c r="BKY10" s="667"/>
      <c r="BKZ10" s="667"/>
      <c r="BLA10" s="667"/>
      <c r="BLB10" s="667"/>
      <c r="BLC10" s="667"/>
      <c r="BLD10" s="667"/>
      <c r="BLE10" s="667"/>
      <c r="BLF10" s="667"/>
      <c r="BLG10" s="667"/>
      <c r="BLH10" s="667"/>
      <c r="BLI10" s="667"/>
      <c r="BLJ10" s="667"/>
      <c r="BLK10" s="667"/>
      <c r="BLL10" s="667"/>
      <c r="BLM10" s="667"/>
      <c r="BLN10" s="667"/>
      <c r="BLO10" s="667"/>
      <c r="BLP10" s="667"/>
      <c r="BLQ10" s="667"/>
      <c r="BLR10" s="667"/>
      <c r="BLS10" s="667"/>
      <c r="BLT10" s="667"/>
      <c r="BLU10" s="667"/>
      <c r="BLV10" s="667"/>
      <c r="BLW10" s="667"/>
      <c r="BLX10" s="667"/>
      <c r="BLY10" s="667"/>
      <c r="BLZ10" s="667"/>
      <c r="BMA10" s="667"/>
      <c r="BMB10" s="667"/>
      <c r="BMC10" s="667"/>
      <c r="BMD10" s="667"/>
      <c r="BME10" s="667"/>
      <c r="BMF10" s="667"/>
      <c r="BMG10" s="667"/>
      <c r="BMH10" s="667"/>
      <c r="BMI10" s="667"/>
      <c r="BMJ10" s="667"/>
      <c r="BMK10" s="667"/>
      <c r="BML10" s="667"/>
      <c r="BMM10" s="667"/>
      <c r="BMN10" s="667"/>
      <c r="BMO10" s="667"/>
      <c r="BMP10" s="667"/>
      <c r="BMQ10" s="667"/>
      <c r="BMR10" s="667"/>
      <c r="BMS10" s="667"/>
      <c r="BMT10" s="667"/>
      <c r="BMU10" s="667"/>
      <c r="BMV10" s="667"/>
      <c r="BMW10" s="667"/>
      <c r="BMX10" s="667"/>
      <c r="BMY10" s="667"/>
      <c r="BMZ10" s="667"/>
      <c r="BNA10" s="667"/>
      <c r="BNB10" s="667"/>
      <c r="BNC10" s="667"/>
      <c r="BND10" s="667"/>
      <c r="BNE10" s="667"/>
      <c r="BNF10" s="667"/>
      <c r="BNG10" s="667"/>
      <c r="BNH10" s="667"/>
      <c r="BNI10" s="667"/>
      <c r="BNJ10" s="667"/>
      <c r="BNK10" s="667"/>
      <c r="BNL10" s="667"/>
      <c r="BNM10" s="667"/>
      <c r="BNN10" s="667"/>
      <c r="BNO10" s="667"/>
      <c r="BNP10" s="667"/>
      <c r="BNQ10" s="667"/>
      <c r="BNR10" s="667"/>
      <c r="BNS10" s="667"/>
      <c r="BNT10" s="667"/>
      <c r="BNU10" s="667"/>
      <c r="BNV10" s="667"/>
      <c r="BNW10" s="667"/>
      <c r="BNX10" s="667"/>
      <c r="BNY10" s="667"/>
      <c r="BNZ10" s="667"/>
      <c r="BOA10" s="667"/>
      <c r="BOB10" s="667"/>
      <c r="BOC10" s="667"/>
      <c r="BOD10" s="667"/>
      <c r="BOE10" s="667"/>
      <c r="BOF10" s="667"/>
      <c r="BOG10" s="667"/>
      <c r="BOH10" s="667"/>
      <c r="BOI10" s="667"/>
      <c r="BOJ10" s="667"/>
      <c r="BOK10" s="667"/>
      <c r="BOL10" s="667"/>
      <c r="BOM10" s="667"/>
      <c r="BON10" s="667"/>
      <c r="BOO10" s="667"/>
      <c r="BOP10" s="667"/>
      <c r="BOQ10" s="667"/>
      <c r="BOR10" s="667"/>
      <c r="BOS10" s="667"/>
      <c r="BOT10" s="667"/>
      <c r="BOU10" s="667"/>
      <c r="BOV10" s="667"/>
      <c r="BOW10" s="667"/>
      <c r="BOX10" s="667"/>
      <c r="BOY10" s="667"/>
      <c r="BOZ10" s="667"/>
      <c r="BPA10" s="667"/>
      <c r="BPB10" s="667"/>
      <c r="BPC10" s="667"/>
      <c r="BPD10" s="667"/>
      <c r="BPE10" s="667"/>
      <c r="BPF10" s="667"/>
      <c r="BPG10" s="667"/>
      <c r="BPH10" s="667"/>
      <c r="BPI10" s="667"/>
      <c r="BPJ10" s="667"/>
      <c r="BPK10" s="667"/>
      <c r="BPL10" s="667"/>
      <c r="BPM10" s="667"/>
      <c r="BPN10" s="667"/>
      <c r="BPO10" s="667"/>
      <c r="BPP10" s="667"/>
      <c r="BPQ10" s="667"/>
      <c r="BPR10" s="667"/>
      <c r="BPS10" s="667"/>
      <c r="BPT10" s="667"/>
      <c r="BPU10" s="667"/>
      <c r="BPV10" s="667"/>
      <c r="BPW10" s="667"/>
      <c r="BPX10" s="667"/>
      <c r="BPY10" s="667"/>
      <c r="BPZ10" s="667"/>
      <c r="BQA10" s="667"/>
      <c r="BQB10" s="667"/>
      <c r="BQC10" s="667"/>
      <c r="BQD10" s="667"/>
      <c r="BQE10" s="667"/>
      <c r="BQF10" s="667"/>
      <c r="BQG10" s="667"/>
      <c r="BQH10" s="667"/>
      <c r="BQI10" s="667"/>
      <c r="BQJ10" s="667"/>
      <c r="BQK10" s="667"/>
      <c r="BQL10" s="667"/>
      <c r="BQM10" s="667"/>
      <c r="BQN10" s="667"/>
      <c r="BQO10" s="667"/>
      <c r="BQP10" s="667"/>
      <c r="BQQ10" s="667"/>
      <c r="BQR10" s="667"/>
      <c r="BQS10" s="667"/>
      <c r="BQT10" s="667"/>
      <c r="BQU10" s="667"/>
      <c r="BQV10" s="667"/>
      <c r="BQW10" s="667"/>
      <c r="BQX10" s="667"/>
      <c r="BQY10" s="667"/>
      <c r="BQZ10" s="667"/>
      <c r="BRA10" s="667"/>
      <c r="BRB10" s="667"/>
      <c r="BRC10" s="667"/>
      <c r="BRD10" s="667"/>
      <c r="BRE10" s="667"/>
      <c r="BRF10" s="667"/>
      <c r="BRG10" s="667"/>
      <c r="BRH10" s="667"/>
      <c r="BRI10" s="667"/>
      <c r="BRJ10" s="667"/>
      <c r="BRK10" s="667"/>
      <c r="BRL10" s="667"/>
      <c r="BRM10" s="667"/>
      <c r="BRN10" s="667"/>
      <c r="BRO10" s="667"/>
      <c r="BRP10" s="667"/>
      <c r="BRQ10" s="667"/>
      <c r="BRR10" s="667"/>
      <c r="BRS10" s="667"/>
      <c r="BRT10" s="667"/>
      <c r="BRU10" s="667"/>
      <c r="BRV10" s="667"/>
      <c r="BRW10" s="667"/>
      <c r="BRX10" s="667"/>
      <c r="BRY10" s="667"/>
      <c r="BRZ10" s="667"/>
      <c r="BSA10" s="667"/>
      <c r="BSB10" s="667"/>
      <c r="BSC10" s="667"/>
      <c r="BSD10" s="667"/>
      <c r="BSE10" s="667"/>
      <c r="BSF10" s="667"/>
      <c r="BSG10" s="667"/>
      <c r="BSH10" s="667"/>
      <c r="BSI10" s="667"/>
      <c r="BSJ10" s="667"/>
      <c r="BSK10" s="667"/>
      <c r="BSL10" s="667"/>
      <c r="BSM10" s="667"/>
      <c r="BSN10" s="667"/>
      <c r="BSO10" s="667"/>
      <c r="BSP10" s="667"/>
      <c r="BSQ10" s="667"/>
      <c r="BSR10" s="667"/>
      <c r="BSS10" s="667"/>
      <c r="BST10" s="667"/>
      <c r="BSU10" s="667"/>
      <c r="BSV10" s="667"/>
      <c r="BSW10" s="667"/>
      <c r="BSX10" s="667"/>
      <c r="BSY10" s="667"/>
      <c r="BSZ10" s="667"/>
      <c r="BTA10" s="667"/>
      <c r="BTB10" s="667"/>
      <c r="BTC10" s="667"/>
      <c r="BTD10" s="667"/>
      <c r="BTE10" s="667"/>
      <c r="BTF10" s="667"/>
      <c r="BTG10" s="667"/>
      <c r="BTH10" s="667"/>
      <c r="BTI10" s="667"/>
      <c r="BTJ10" s="667"/>
      <c r="BTK10" s="667"/>
      <c r="BTL10" s="667"/>
      <c r="BTM10" s="667"/>
      <c r="BTN10" s="667"/>
      <c r="BTO10" s="667"/>
      <c r="BTP10" s="667"/>
      <c r="BTQ10" s="667"/>
      <c r="BTR10" s="667"/>
      <c r="BTS10" s="667"/>
      <c r="BTT10" s="667"/>
      <c r="BTU10" s="667"/>
      <c r="BTV10" s="667"/>
      <c r="BTW10" s="667"/>
      <c r="BTX10" s="667"/>
      <c r="BTY10" s="667"/>
      <c r="BTZ10" s="667"/>
      <c r="BUA10" s="667"/>
      <c r="BUB10" s="667"/>
      <c r="BUC10" s="667"/>
      <c r="BUD10" s="667"/>
      <c r="BUE10" s="667"/>
      <c r="BUF10" s="667"/>
      <c r="BUG10" s="667"/>
      <c r="BUH10" s="667"/>
      <c r="BUI10" s="667"/>
      <c r="BUJ10" s="667"/>
      <c r="BUK10" s="667"/>
      <c r="BUL10" s="667"/>
      <c r="BUM10" s="667"/>
      <c r="BUN10" s="667"/>
      <c r="BUO10" s="667"/>
      <c r="BUP10" s="667"/>
      <c r="BUQ10" s="667"/>
      <c r="BUR10" s="667"/>
      <c r="BUS10" s="667"/>
      <c r="BUT10" s="667"/>
      <c r="BUU10" s="667"/>
      <c r="BUV10" s="667"/>
      <c r="BUW10" s="667"/>
      <c r="BUX10" s="667"/>
      <c r="BUY10" s="667"/>
      <c r="BUZ10" s="667"/>
      <c r="BVA10" s="667"/>
      <c r="BVB10" s="667"/>
      <c r="BVC10" s="667"/>
      <c r="BVD10" s="667"/>
      <c r="BVE10" s="667"/>
      <c r="BVF10" s="667"/>
      <c r="BVG10" s="667"/>
      <c r="BVH10" s="667"/>
      <c r="BVI10" s="667"/>
      <c r="BVJ10" s="667"/>
      <c r="BVK10" s="667"/>
      <c r="BVL10" s="667"/>
      <c r="BVM10" s="667"/>
      <c r="BVN10" s="667"/>
      <c r="BVO10" s="667"/>
      <c r="BVP10" s="667"/>
      <c r="BVQ10" s="667"/>
      <c r="BVR10" s="667"/>
      <c r="BVS10" s="667"/>
      <c r="BVT10" s="667"/>
      <c r="BVU10" s="667"/>
      <c r="BVV10" s="667"/>
      <c r="BVW10" s="667"/>
      <c r="BVX10" s="667"/>
      <c r="BVY10" s="667"/>
      <c r="BVZ10" s="667"/>
      <c r="BWA10" s="667"/>
      <c r="BWB10" s="667"/>
      <c r="BWC10" s="667"/>
      <c r="BWD10" s="667"/>
      <c r="BWE10" s="667"/>
      <c r="BWF10" s="667"/>
      <c r="BWG10" s="667"/>
      <c r="BWH10" s="667"/>
      <c r="BWI10" s="667"/>
      <c r="BWJ10" s="667"/>
      <c r="BWK10" s="667"/>
      <c r="BWL10" s="667"/>
      <c r="BWM10" s="667"/>
      <c r="BWN10" s="667"/>
      <c r="BWO10" s="667"/>
      <c r="BWP10" s="667"/>
      <c r="BWQ10" s="667"/>
      <c r="BWR10" s="667"/>
      <c r="BWS10" s="667"/>
      <c r="BWT10" s="667"/>
      <c r="BWU10" s="667"/>
      <c r="BWV10" s="667"/>
      <c r="BWW10" s="667"/>
      <c r="BWX10" s="667"/>
      <c r="BWY10" s="667"/>
      <c r="BWZ10" s="667"/>
      <c r="BXA10" s="667"/>
      <c r="BXB10" s="667"/>
      <c r="BXC10" s="667"/>
      <c r="BXD10" s="667"/>
      <c r="BXE10" s="667"/>
      <c r="BXF10" s="667"/>
      <c r="BXG10" s="667"/>
      <c r="BXH10" s="667"/>
      <c r="BXI10" s="667"/>
      <c r="BXJ10" s="667"/>
      <c r="BXK10" s="667"/>
      <c r="BXL10" s="667"/>
      <c r="BXM10" s="667"/>
      <c r="BXN10" s="667"/>
      <c r="BXO10" s="667"/>
      <c r="BXP10" s="667"/>
      <c r="BXQ10" s="667"/>
      <c r="BXR10" s="667"/>
      <c r="BXS10" s="667"/>
      <c r="BXT10" s="667"/>
      <c r="BXU10" s="667"/>
      <c r="BXV10" s="667"/>
      <c r="BXW10" s="667"/>
      <c r="BXX10" s="667"/>
      <c r="BXY10" s="667"/>
      <c r="BXZ10" s="667"/>
      <c r="BYA10" s="667"/>
      <c r="BYB10" s="667"/>
      <c r="BYC10" s="667"/>
      <c r="BYD10" s="667"/>
      <c r="BYE10" s="667"/>
      <c r="BYF10" s="667"/>
      <c r="BYG10" s="667"/>
      <c r="BYH10" s="667"/>
      <c r="BYI10" s="667"/>
      <c r="BYJ10" s="667"/>
      <c r="BYK10" s="667"/>
      <c r="BYL10" s="667"/>
      <c r="BYM10" s="667"/>
      <c r="BYN10" s="667"/>
      <c r="BYO10" s="667"/>
      <c r="BYP10" s="667"/>
      <c r="BYQ10" s="667"/>
      <c r="BYR10" s="667"/>
      <c r="BYS10" s="667"/>
      <c r="BYT10" s="667"/>
      <c r="BYU10" s="667"/>
      <c r="BYV10" s="667"/>
      <c r="BYW10" s="667"/>
      <c r="BYX10" s="667"/>
      <c r="BYY10" s="667"/>
      <c r="BYZ10" s="667"/>
      <c r="BZA10" s="667"/>
      <c r="BZB10" s="667"/>
      <c r="BZC10" s="667"/>
      <c r="BZD10" s="667"/>
      <c r="BZE10" s="667"/>
      <c r="BZF10" s="667"/>
      <c r="BZG10" s="667"/>
      <c r="BZH10" s="667"/>
      <c r="BZI10" s="667"/>
      <c r="BZJ10" s="667"/>
      <c r="BZK10" s="667"/>
      <c r="BZL10" s="667"/>
      <c r="BZM10" s="667"/>
      <c r="BZN10" s="667"/>
      <c r="BZO10" s="667"/>
      <c r="BZP10" s="667"/>
      <c r="BZQ10" s="667"/>
      <c r="BZR10" s="667"/>
      <c r="BZS10" s="667"/>
      <c r="BZT10" s="667"/>
      <c r="BZU10" s="667"/>
      <c r="BZV10" s="667"/>
      <c r="BZW10" s="667"/>
      <c r="BZX10" s="667"/>
      <c r="BZY10" s="667"/>
      <c r="BZZ10" s="667"/>
      <c r="CAA10" s="667"/>
      <c r="CAB10" s="667"/>
      <c r="CAC10" s="667"/>
      <c r="CAD10" s="667"/>
      <c r="CAE10" s="667"/>
      <c r="CAF10" s="667"/>
      <c r="CAG10" s="667"/>
      <c r="CAH10" s="667"/>
      <c r="CAI10" s="667"/>
      <c r="CAJ10" s="667"/>
      <c r="CAK10" s="667"/>
      <c r="CAL10" s="667"/>
      <c r="CAM10" s="667"/>
      <c r="CAN10" s="667"/>
      <c r="CAO10" s="667"/>
      <c r="CAP10" s="667"/>
      <c r="CAQ10" s="667"/>
      <c r="CAR10" s="667"/>
      <c r="CAS10" s="667"/>
      <c r="CAT10" s="667"/>
      <c r="CAU10" s="667"/>
      <c r="CAV10" s="667"/>
      <c r="CAW10" s="667"/>
      <c r="CAX10" s="667"/>
      <c r="CAY10" s="667"/>
      <c r="CAZ10" s="667"/>
      <c r="CBA10" s="667"/>
      <c r="CBB10" s="667"/>
      <c r="CBC10" s="667"/>
      <c r="CBD10" s="667"/>
      <c r="CBE10" s="667"/>
      <c r="CBF10" s="667"/>
      <c r="CBG10" s="667"/>
      <c r="CBH10" s="667"/>
      <c r="CBI10" s="667"/>
      <c r="CBJ10" s="667"/>
      <c r="CBK10" s="667"/>
      <c r="CBL10" s="667"/>
      <c r="CBM10" s="667"/>
      <c r="CBN10" s="667"/>
      <c r="CBO10" s="667"/>
      <c r="CBP10" s="667"/>
      <c r="CBQ10" s="667"/>
      <c r="CBR10" s="667"/>
      <c r="CBS10" s="667"/>
      <c r="CBT10" s="667"/>
      <c r="CBU10" s="667"/>
      <c r="CBV10" s="667"/>
      <c r="CBW10" s="667"/>
      <c r="CBX10" s="667"/>
      <c r="CBY10" s="667"/>
      <c r="CBZ10" s="667"/>
      <c r="CCA10" s="667"/>
      <c r="CCB10" s="667"/>
      <c r="CCC10" s="667"/>
      <c r="CCD10" s="667"/>
      <c r="CCE10" s="667"/>
      <c r="CCF10" s="667"/>
      <c r="CCG10" s="667"/>
      <c r="CCH10" s="667"/>
      <c r="CCI10" s="667"/>
      <c r="CCJ10" s="667"/>
      <c r="CCK10" s="667"/>
      <c r="CCL10" s="667"/>
      <c r="CCM10" s="667"/>
      <c r="CCN10" s="667"/>
      <c r="CCO10" s="667"/>
      <c r="CCP10" s="667"/>
      <c r="CCQ10" s="667"/>
      <c r="CCR10" s="667"/>
      <c r="CCS10" s="667"/>
      <c r="CCT10" s="667"/>
      <c r="CCU10" s="667"/>
      <c r="CCV10" s="667"/>
      <c r="CCW10" s="667"/>
      <c r="CCX10" s="667"/>
      <c r="CCY10" s="667"/>
      <c r="CCZ10" s="667"/>
      <c r="CDA10" s="667"/>
      <c r="CDB10" s="667"/>
      <c r="CDC10" s="667"/>
      <c r="CDD10" s="667"/>
      <c r="CDE10" s="667"/>
      <c r="CDF10" s="667"/>
      <c r="CDG10" s="667"/>
      <c r="CDH10" s="667"/>
      <c r="CDI10" s="667"/>
      <c r="CDJ10" s="667"/>
      <c r="CDK10" s="667"/>
      <c r="CDL10" s="667"/>
      <c r="CDM10" s="667"/>
      <c r="CDN10" s="667"/>
      <c r="CDO10" s="667"/>
      <c r="CDP10" s="667"/>
      <c r="CDQ10" s="667"/>
      <c r="CDR10" s="667"/>
      <c r="CDS10" s="667"/>
      <c r="CDT10" s="667"/>
      <c r="CDU10" s="667"/>
      <c r="CDV10" s="667"/>
      <c r="CDW10" s="667"/>
      <c r="CDX10" s="667"/>
      <c r="CDY10" s="667"/>
      <c r="CDZ10" s="667"/>
      <c r="CEA10" s="667"/>
      <c r="CEB10" s="667"/>
      <c r="CEC10" s="667"/>
      <c r="CED10" s="667"/>
      <c r="CEE10" s="667"/>
      <c r="CEF10" s="667"/>
      <c r="CEG10" s="667"/>
      <c r="CEH10" s="667"/>
      <c r="CEI10" s="667"/>
      <c r="CEJ10" s="667"/>
      <c r="CEK10" s="667"/>
      <c r="CEL10" s="667"/>
      <c r="CEM10" s="667"/>
      <c r="CEN10" s="667"/>
      <c r="CEO10" s="667"/>
      <c r="CEP10" s="667"/>
      <c r="CEQ10" s="667"/>
      <c r="CER10" s="667"/>
      <c r="CES10" s="667"/>
      <c r="CET10" s="667"/>
      <c r="CEU10" s="667"/>
      <c r="CEV10" s="667"/>
      <c r="CEW10" s="667"/>
      <c r="CEX10" s="667"/>
      <c r="CEY10" s="667"/>
      <c r="CEZ10" s="667"/>
      <c r="CFA10" s="667"/>
      <c r="CFB10" s="667"/>
      <c r="CFC10" s="667"/>
      <c r="CFD10" s="667"/>
      <c r="CFE10" s="667"/>
      <c r="CFF10" s="667"/>
      <c r="CFG10" s="667"/>
      <c r="CFH10" s="667"/>
      <c r="CFI10" s="667"/>
      <c r="CFJ10" s="667"/>
      <c r="CFK10" s="667"/>
      <c r="CFL10" s="667"/>
      <c r="CFM10" s="667"/>
      <c r="CFN10" s="667"/>
      <c r="CFO10" s="667"/>
      <c r="CFP10" s="667"/>
      <c r="CFQ10" s="667"/>
      <c r="CFR10" s="667"/>
      <c r="CFS10" s="667"/>
      <c r="CFT10" s="667"/>
      <c r="CFU10" s="667"/>
      <c r="CFV10" s="667"/>
      <c r="CFW10" s="667"/>
      <c r="CFX10" s="667"/>
      <c r="CFY10" s="667"/>
      <c r="CFZ10" s="667"/>
      <c r="CGA10" s="667"/>
      <c r="CGB10" s="667"/>
      <c r="CGC10" s="667"/>
      <c r="CGD10" s="667"/>
      <c r="CGE10" s="667"/>
      <c r="CGF10" s="667"/>
      <c r="CGG10" s="667"/>
      <c r="CGH10" s="667"/>
      <c r="CGI10" s="667"/>
      <c r="CGJ10" s="667"/>
      <c r="CGK10" s="667"/>
      <c r="CGL10" s="667"/>
      <c r="CGM10" s="667"/>
      <c r="CGN10" s="667"/>
      <c r="CGO10" s="667"/>
      <c r="CGP10" s="667"/>
      <c r="CGQ10" s="667"/>
      <c r="CGR10" s="667"/>
      <c r="CGS10" s="667"/>
      <c r="CGT10" s="667"/>
      <c r="CGU10" s="667"/>
      <c r="CGV10" s="667"/>
      <c r="CGW10" s="667"/>
      <c r="CGX10" s="667"/>
      <c r="CGY10" s="667"/>
      <c r="CGZ10" s="667"/>
      <c r="CHA10" s="667"/>
      <c r="CHB10" s="667"/>
      <c r="CHC10" s="667"/>
      <c r="CHD10" s="667"/>
      <c r="CHE10" s="667"/>
      <c r="CHF10" s="667"/>
      <c r="CHG10" s="667"/>
      <c r="CHH10" s="667"/>
      <c r="CHI10" s="667"/>
      <c r="CHJ10" s="667"/>
      <c r="CHK10" s="667"/>
      <c r="CHL10" s="667"/>
      <c r="CHM10" s="667"/>
      <c r="CHN10" s="667"/>
      <c r="CHO10" s="667"/>
      <c r="CHP10" s="667"/>
      <c r="CHQ10" s="667"/>
      <c r="CHR10" s="667"/>
      <c r="CHS10" s="667"/>
      <c r="CHT10" s="667"/>
      <c r="CHU10" s="667"/>
      <c r="CHV10" s="667"/>
      <c r="CHW10" s="667"/>
      <c r="CHX10" s="667"/>
      <c r="CHY10" s="667"/>
      <c r="CHZ10" s="667"/>
      <c r="CIA10" s="667"/>
      <c r="CIB10" s="667"/>
      <c r="CIC10" s="667"/>
      <c r="CID10" s="667"/>
      <c r="CIE10" s="667"/>
      <c r="CIF10" s="667"/>
      <c r="CIG10" s="667"/>
      <c r="CIH10" s="667"/>
      <c r="CII10" s="667"/>
      <c r="CIJ10" s="667"/>
      <c r="CIK10" s="667"/>
      <c r="CIL10" s="667"/>
      <c r="CIM10" s="667"/>
      <c r="CIN10" s="667"/>
      <c r="CIO10" s="667"/>
      <c r="CIP10" s="667"/>
      <c r="CIQ10" s="667"/>
      <c r="CIR10" s="667"/>
      <c r="CIS10" s="667"/>
      <c r="CIT10" s="667"/>
      <c r="CIU10" s="667"/>
      <c r="CIV10" s="667"/>
      <c r="CIW10" s="667"/>
      <c r="CIX10" s="667"/>
      <c r="CIY10" s="667"/>
      <c r="CIZ10" s="667"/>
      <c r="CJA10" s="667"/>
      <c r="CJB10" s="667"/>
      <c r="CJC10" s="667"/>
      <c r="CJD10" s="667"/>
      <c r="CJE10" s="667"/>
      <c r="CJF10" s="667"/>
      <c r="CJG10" s="667"/>
      <c r="CJH10" s="667"/>
      <c r="CJI10" s="667"/>
      <c r="CJJ10" s="667"/>
      <c r="CJK10" s="667"/>
      <c r="CJL10" s="667"/>
      <c r="CJM10" s="667"/>
      <c r="CJN10" s="667"/>
      <c r="CJO10" s="667"/>
      <c r="CJP10" s="667"/>
      <c r="CJQ10" s="667"/>
      <c r="CJR10" s="667"/>
      <c r="CJS10" s="667"/>
      <c r="CJT10" s="667"/>
      <c r="CJU10" s="667"/>
      <c r="CJV10" s="667"/>
      <c r="CJW10" s="667"/>
      <c r="CJX10" s="667"/>
      <c r="CJY10" s="667"/>
      <c r="CJZ10" s="667"/>
      <c r="CKA10" s="667"/>
      <c r="CKB10" s="667"/>
      <c r="CKC10" s="667"/>
      <c r="CKD10" s="667"/>
      <c r="CKE10" s="667"/>
      <c r="CKF10" s="667"/>
      <c r="CKG10" s="667"/>
      <c r="CKH10" s="667"/>
      <c r="CKI10" s="667"/>
      <c r="CKJ10" s="667"/>
      <c r="CKK10" s="667"/>
      <c r="CKL10" s="667"/>
      <c r="CKM10" s="667"/>
      <c r="CKN10" s="667"/>
      <c r="CKO10" s="667"/>
      <c r="CKP10" s="667"/>
      <c r="CKQ10" s="667"/>
      <c r="CKR10" s="667"/>
      <c r="CKS10" s="667"/>
      <c r="CKT10" s="667"/>
      <c r="CKU10" s="667"/>
      <c r="CKV10" s="667"/>
      <c r="CKW10" s="667"/>
      <c r="CKX10" s="667"/>
      <c r="CKY10" s="667"/>
      <c r="CKZ10" s="667"/>
      <c r="CLA10" s="667"/>
      <c r="CLB10" s="667"/>
      <c r="CLC10" s="667"/>
      <c r="CLD10" s="667"/>
      <c r="CLE10" s="667"/>
      <c r="CLF10" s="667"/>
      <c r="CLG10" s="667"/>
      <c r="CLH10" s="667"/>
      <c r="CLI10" s="667"/>
      <c r="CLJ10" s="667"/>
      <c r="CLK10" s="667"/>
      <c r="CLL10" s="667"/>
      <c r="CLM10" s="667"/>
      <c r="CLN10" s="667"/>
      <c r="CLO10" s="667"/>
      <c r="CLP10" s="667"/>
      <c r="CLQ10" s="667"/>
      <c r="CLR10" s="667"/>
      <c r="CLS10" s="667"/>
      <c r="CLT10" s="667"/>
      <c r="CLU10" s="667"/>
      <c r="CLV10" s="667"/>
      <c r="CLW10" s="667"/>
      <c r="CLX10" s="667"/>
      <c r="CLY10" s="667"/>
      <c r="CLZ10" s="667"/>
      <c r="CMA10" s="667"/>
      <c r="CMB10" s="667"/>
      <c r="CMC10" s="667"/>
      <c r="CMD10" s="667"/>
      <c r="CME10" s="667"/>
      <c r="CMF10" s="667"/>
      <c r="CMG10" s="667"/>
      <c r="CMH10" s="667"/>
      <c r="CMI10" s="667"/>
      <c r="CMJ10" s="667"/>
      <c r="CMK10" s="667"/>
      <c r="CML10" s="667"/>
      <c r="CMM10" s="667"/>
      <c r="CMN10" s="667"/>
      <c r="CMO10" s="667"/>
      <c r="CMP10" s="667"/>
      <c r="CMQ10" s="667"/>
      <c r="CMR10" s="667"/>
      <c r="CMS10" s="667"/>
      <c r="CMT10" s="667"/>
      <c r="CMU10" s="667"/>
      <c r="CMV10" s="667"/>
      <c r="CMW10" s="667"/>
      <c r="CMX10" s="667"/>
      <c r="CMY10" s="667"/>
      <c r="CMZ10" s="667"/>
      <c r="CNA10" s="667"/>
      <c r="CNB10" s="667"/>
      <c r="CNC10" s="667"/>
      <c r="CND10" s="667"/>
      <c r="CNE10" s="667"/>
      <c r="CNF10" s="667"/>
      <c r="CNG10" s="667"/>
      <c r="CNH10" s="667"/>
      <c r="CNI10" s="667"/>
      <c r="CNJ10" s="667"/>
      <c r="CNK10" s="667"/>
      <c r="CNL10" s="667"/>
      <c r="CNM10" s="667"/>
      <c r="CNN10" s="667"/>
      <c r="CNO10" s="667"/>
      <c r="CNP10" s="667"/>
      <c r="CNQ10" s="667"/>
      <c r="CNR10" s="667"/>
      <c r="CNS10" s="667"/>
      <c r="CNT10" s="667"/>
      <c r="CNU10" s="667"/>
      <c r="CNV10" s="667"/>
      <c r="CNW10" s="667"/>
      <c r="CNX10" s="667"/>
      <c r="CNY10" s="667"/>
      <c r="CNZ10" s="667"/>
      <c r="COA10" s="667"/>
      <c r="COB10" s="667"/>
      <c r="COC10" s="667"/>
      <c r="COD10" s="667"/>
      <c r="COE10" s="667"/>
      <c r="COF10" s="667"/>
      <c r="COG10" s="667"/>
      <c r="COH10" s="667"/>
      <c r="COI10" s="667"/>
      <c r="COJ10" s="667"/>
      <c r="COK10" s="667"/>
      <c r="COL10" s="667"/>
      <c r="COM10" s="667"/>
      <c r="CON10" s="667"/>
      <c r="COO10" s="667"/>
      <c r="COP10" s="667"/>
      <c r="COQ10" s="667"/>
      <c r="COR10" s="667"/>
      <c r="COS10" s="667"/>
      <c r="COT10" s="667"/>
      <c r="COU10" s="667"/>
      <c r="COV10" s="667"/>
      <c r="COW10" s="667"/>
      <c r="COX10" s="667"/>
      <c r="COY10" s="667"/>
      <c r="COZ10" s="667"/>
      <c r="CPA10" s="667"/>
      <c r="CPB10" s="667"/>
      <c r="CPC10" s="667"/>
      <c r="CPD10" s="667"/>
      <c r="CPE10" s="667"/>
      <c r="CPF10" s="667"/>
      <c r="CPG10" s="667"/>
      <c r="CPH10" s="667"/>
      <c r="CPI10" s="667"/>
      <c r="CPJ10" s="667"/>
      <c r="CPK10" s="667"/>
      <c r="CPL10" s="667"/>
      <c r="CPM10" s="667"/>
      <c r="CPN10" s="667"/>
      <c r="CPO10" s="667"/>
      <c r="CPP10" s="667"/>
      <c r="CPQ10" s="667"/>
      <c r="CPR10" s="667"/>
      <c r="CPS10" s="667"/>
      <c r="CPT10" s="667"/>
      <c r="CPU10" s="667"/>
      <c r="CPV10" s="667"/>
      <c r="CPW10" s="667"/>
      <c r="CPX10" s="667"/>
      <c r="CPY10" s="667"/>
      <c r="CPZ10" s="667"/>
      <c r="CQA10" s="667"/>
      <c r="CQB10" s="667"/>
      <c r="CQC10" s="667"/>
      <c r="CQD10" s="667"/>
      <c r="CQE10" s="667"/>
      <c r="CQF10" s="667"/>
      <c r="CQG10" s="667"/>
      <c r="CQH10" s="667"/>
      <c r="CQI10" s="667"/>
      <c r="CQJ10" s="667"/>
      <c r="CQK10" s="667"/>
      <c r="CQL10" s="667"/>
      <c r="CQM10" s="667"/>
      <c r="CQN10" s="667"/>
      <c r="CQO10" s="667"/>
      <c r="CQP10" s="667"/>
      <c r="CQQ10" s="667"/>
      <c r="CQR10" s="667"/>
      <c r="CQS10" s="667"/>
      <c r="CQT10" s="667"/>
      <c r="CQU10" s="667"/>
      <c r="CQV10" s="667"/>
      <c r="CQW10" s="667"/>
      <c r="CQX10" s="667"/>
      <c r="CQY10" s="667"/>
      <c r="CQZ10" s="667"/>
      <c r="CRA10" s="667"/>
      <c r="CRB10" s="667"/>
      <c r="CRC10" s="667"/>
      <c r="CRD10" s="667"/>
      <c r="CRE10" s="667"/>
      <c r="CRF10" s="667"/>
      <c r="CRG10" s="667"/>
      <c r="CRH10" s="667"/>
      <c r="CRI10" s="667"/>
      <c r="CRJ10" s="667"/>
      <c r="CRK10" s="667"/>
      <c r="CRL10" s="667"/>
      <c r="CRM10" s="667"/>
      <c r="CRN10" s="667"/>
      <c r="CRO10" s="667"/>
      <c r="CRP10" s="667"/>
      <c r="CRQ10" s="667"/>
      <c r="CRR10" s="667"/>
      <c r="CRS10" s="667"/>
      <c r="CRT10" s="667"/>
      <c r="CRU10" s="667"/>
      <c r="CRV10" s="667"/>
      <c r="CRW10" s="667"/>
      <c r="CRX10" s="667"/>
      <c r="CRY10" s="667"/>
      <c r="CRZ10" s="667"/>
      <c r="CSA10" s="667"/>
      <c r="CSB10" s="667"/>
      <c r="CSC10" s="667"/>
      <c r="CSD10" s="667"/>
      <c r="CSE10" s="667"/>
      <c r="CSF10" s="667"/>
      <c r="CSG10" s="667"/>
      <c r="CSH10" s="667"/>
      <c r="CSI10" s="667"/>
      <c r="CSJ10" s="667"/>
      <c r="CSK10" s="667"/>
      <c r="CSL10" s="667"/>
      <c r="CSM10" s="667"/>
      <c r="CSN10" s="667"/>
      <c r="CSO10" s="667"/>
      <c r="CSP10" s="667"/>
      <c r="CSQ10" s="667"/>
      <c r="CSR10" s="667"/>
      <c r="CSS10" s="667"/>
      <c r="CST10" s="667"/>
      <c r="CSU10" s="667"/>
      <c r="CSV10" s="667"/>
      <c r="CSW10" s="667"/>
      <c r="CSX10" s="667"/>
      <c r="CSY10" s="667"/>
      <c r="CSZ10" s="667"/>
      <c r="CTA10" s="667"/>
      <c r="CTB10" s="667"/>
      <c r="CTC10" s="667"/>
      <c r="CTD10" s="667"/>
      <c r="CTE10" s="667"/>
      <c r="CTF10" s="667"/>
      <c r="CTG10" s="667"/>
      <c r="CTH10" s="667"/>
      <c r="CTI10" s="667"/>
      <c r="CTJ10" s="667"/>
      <c r="CTK10" s="667"/>
      <c r="CTL10" s="667"/>
      <c r="CTM10" s="667"/>
      <c r="CTN10" s="667"/>
      <c r="CTO10" s="667"/>
      <c r="CTP10" s="667"/>
      <c r="CTQ10" s="667"/>
      <c r="CTR10" s="667"/>
      <c r="CTS10" s="667"/>
      <c r="CTT10" s="667"/>
      <c r="CTU10" s="667"/>
      <c r="CTV10" s="667"/>
      <c r="CTW10" s="667"/>
      <c r="CTX10" s="667"/>
      <c r="CTY10" s="667"/>
      <c r="CTZ10" s="667"/>
      <c r="CUA10" s="667"/>
      <c r="CUB10" s="667"/>
      <c r="CUC10" s="667"/>
      <c r="CUD10" s="667"/>
      <c r="CUE10" s="667"/>
      <c r="CUF10" s="667"/>
      <c r="CUG10" s="667"/>
      <c r="CUH10" s="667"/>
      <c r="CUI10" s="667"/>
      <c r="CUJ10" s="667"/>
      <c r="CUK10" s="667"/>
      <c r="CUL10" s="667"/>
      <c r="CUM10" s="667"/>
      <c r="CUN10" s="667"/>
      <c r="CUO10" s="667"/>
      <c r="CUP10" s="667"/>
      <c r="CUQ10" s="667"/>
      <c r="CUR10" s="667"/>
      <c r="CUS10" s="667"/>
      <c r="CUT10" s="667"/>
      <c r="CUU10" s="667"/>
      <c r="CUV10" s="667"/>
      <c r="CUW10" s="667"/>
      <c r="CUX10" s="667"/>
      <c r="CUY10" s="667"/>
      <c r="CUZ10" s="667"/>
      <c r="CVA10" s="667"/>
      <c r="CVB10" s="667"/>
      <c r="CVC10" s="667"/>
      <c r="CVD10" s="667"/>
      <c r="CVE10" s="667"/>
      <c r="CVF10" s="667"/>
      <c r="CVG10" s="667"/>
      <c r="CVH10" s="667"/>
      <c r="CVI10" s="667"/>
      <c r="CVJ10" s="667"/>
      <c r="CVK10" s="667"/>
      <c r="CVL10" s="667"/>
      <c r="CVM10" s="667"/>
      <c r="CVN10" s="667"/>
      <c r="CVO10" s="667"/>
      <c r="CVP10" s="667"/>
      <c r="CVQ10" s="667"/>
      <c r="CVR10" s="667"/>
      <c r="CVS10" s="667"/>
      <c r="CVT10" s="667"/>
      <c r="CVU10" s="667"/>
      <c r="CVV10" s="667"/>
      <c r="CVW10" s="667"/>
      <c r="CVX10" s="667"/>
      <c r="CVY10" s="667"/>
      <c r="CVZ10" s="667"/>
      <c r="CWA10" s="667"/>
      <c r="CWB10" s="667"/>
      <c r="CWC10" s="667"/>
      <c r="CWD10" s="667"/>
      <c r="CWE10" s="667"/>
      <c r="CWF10" s="667"/>
      <c r="CWG10" s="667"/>
      <c r="CWH10" s="667"/>
      <c r="CWI10" s="667"/>
      <c r="CWJ10" s="667"/>
      <c r="CWK10" s="667"/>
      <c r="CWL10" s="667"/>
      <c r="CWM10" s="667"/>
      <c r="CWN10" s="667"/>
      <c r="CWO10" s="667"/>
      <c r="CWP10" s="667"/>
      <c r="CWQ10" s="667"/>
      <c r="CWR10" s="667"/>
      <c r="CWS10" s="667"/>
      <c r="CWT10" s="667"/>
      <c r="CWU10" s="667"/>
      <c r="CWV10" s="667"/>
      <c r="CWW10" s="667"/>
      <c r="CWX10" s="667"/>
      <c r="CWY10" s="667"/>
      <c r="CWZ10" s="667"/>
      <c r="CXA10" s="667"/>
      <c r="CXB10" s="667"/>
      <c r="CXC10" s="667"/>
      <c r="CXD10" s="667"/>
      <c r="CXE10" s="667"/>
      <c r="CXF10" s="667"/>
      <c r="CXG10" s="667"/>
      <c r="CXH10" s="667"/>
      <c r="CXI10" s="667"/>
      <c r="CXJ10" s="667"/>
      <c r="CXK10" s="667"/>
      <c r="CXL10" s="667"/>
      <c r="CXM10" s="667"/>
      <c r="CXN10" s="667"/>
      <c r="CXO10" s="667"/>
      <c r="CXP10" s="667"/>
      <c r="CXQ10" s="667"/>
      <c r="CXR10" s="667"/>
      <c r="CXS10" s="667"/>
      <c r="CXT10" s="667"/>
      <c r="CXU10" s="667"/>
      <c r="CXV10" s="667"/>
      <c r="CXW10" s="667"/>
      <c r="CXX10" s="667"/>
      <c r="CXY10" s="667"/>
      <c r="CXZ10" s="667"/>
      <c r="CYA10" s="667"/>
      <c r="CYB10" s="667"/>
      <c r="CYC10" s="667"/>
      <c r="CYD10" s="667"/>
      <c r="CYE10" s="667"/>
      <c r="CYF10" s="667"/>
      <c r="CYG10" s="667"/>
      <c r="CYH10" s="667"/>
      <c r="CYI10" s="667"/>
      <c r="CYJ10" s="667"/>
      <c r="CYK10" s="667"/>
      <c r="CYL10" s="667"/>
      <c r="CYM10" s="667"/>
      <c r="CYN10" s="667"/>
      <c r="CYO10" s="667"/>
      <c r="CYP10" s="667"/>
      <c r="CYQ10" s="667"/>
      <c r="CYR10" s="667"/>
      <c r="CYS10" s="667"/>
      <c r="CYT10" s="667"/>
      <c r="CYU10" s="667"/>
      <c r="CYV10" s="667"/>
      <c r="CYW10" s="667"/>
      <c r="CYX10" s="667"/>
      <c r="CYY10" s="667"/>
      <c r="CYZ10" s="667"/>
      <c r="CZA10" s="667"/>
      <c r="CZB10" s="667"/>
      <c r="CZC10" s="667"/>
      <c r="CZD10" s="667"/>
      <c r="CZE10" s="667"/>
      <c r="CZF10" s="667"/>
      <c r="CZG10" s="667"/>
      <c r="CZH10" s="667"/>
      <c r="CZI10" s="667"/>
      <c r="CZJ10" s="667"/>
      <c r="CZK10" s="667"/>
      <c r="CZL10" s="667"/>
      <c r="CZM10" s="667"/>
      <c r="CZN10" s="667"/>
      <c r="CZO10" s="667"/>
      <c r="CZP10" s="667"/>
      <c r="CZQ10" s="667"/>
      <c r="CZR10" s="667"/>
      <c r="CZS10" s="667"/>
      <c r="CZT10" s="667"/>
      <c r="CZU10" s="667"/>
      <c r="CZV10" s="667"/>
      <c r="CZW10" s="667"/>
      <c r="CZX10" s="667"/>
      <c r="CZY10" s="667"/>
      <c r="CZZ10" s="667"/>
      <c r="DAA10" s="667"/>
      <c r="DAB10" s="667"/>
      <c r="DAC10" s="667"/>
      <c r="DAD10" s="667"/>
      <c r="DAE10" s="667"/>
      <c r="DAF10" s="667"/>
      <c r="DAG10" s="667"/>
      <c r="DAH10" s="667"/>
      <c r="DAI10" s="667"/>
      <c r="DAJ10" s="667"/>
      <c r="DAK10" s="667"/>
      <c r="DAL10" s="667"/>
      <c r="DAM10" s="667"/>
      <c r="DAN10" s="667"/>
      <c r="DAO10" s="667"/>
      <c r="DAP10" s="667"/>
      <c r="DAQ10" s="667"/>
      <c r="DAR10" s="667"/>
      <c r="DAS10" s="667"/>
      <c r="DAT10" s="667"/>
      <c r="DAU10" s="667"/>
      <c r="DAV10" s="667"/>
      <c r="DAW10" s="667"/>
      <c r="DAX10" s="667"/>
      <c r="DAY10" s="667"/>
      <c r="DAZ10" s="667"/>
      <c r="DBA10" s="667"/>
      <c r="DBB10" s="667"/>
      <c r="DBC10" s="667"/>
      <c r="DBD10" s="667"/>
      <c r="DBE10" s="667"/>
      <c r="DBF10" s="667"/>
      <c r="DBG10" s="667"/>
      <c r="DBH10" s="667"/>
      <c r="DBI10" s="667"/>
      <c r="DBJ10" s="667"/>
      <c r="DBK10" s="667"/>
      <c r="DBL10" s="667"/>
      <c r="DBM10" s="667"/>
      <c r="DBN10" s="667"/>
      <c r="DBO10" s="667"/>
      <c r="DBP10" s="667"/>
      <c r="DBQ10" s="667"/>
      <c r="DBR10" s="667"/>
      <c r="DBS10" s="667"/>
      <c r="DBT10" s="667"/>
      <c r="DBU10" s="667"/>
      <c r="DBV10" s="667"/>
      <c r="DBW10" s="667"/>
      <c r="DBX10" s="667"/>
      <c r="DBY10" s="667"/>
      <c r="DBZ10" s="667"/>
      <c r="DCA10" s="667"/>
      <c r="DCB10" s="667"/>
      <c r="DCC10" s="667"/>
      <c r="DCD10" s="667"/>
      <c r="DCE10" s="667"/>
      <c r="DCF10" s="667"/>
      <c r="DCG10" s="667"/>
      <c r="DCH10" s="667"/>
      <c r="DCI10" s="667"/>
      <c r="DCJ10" s="667"/>
      <c r="DCK10" s="667"/>
      <c r="DCL10" s="667"/>
      <c r="DCM10" s="667"/>
      <c r="DCN10" s="667"/>
      <c r="DCO10" s="667"/>
      <c r="DCP10" s="667"/>
      <c r="DCQ10" s="667"/>
      <c r="DCR10" s="667"/>
      <c r="DCS10" s="667"/>
      <c r="DCT10" s="667"/>
      <c r="DCU10" s="667"/>
      <c r="DCV10" s="667"/>
      <c r="DCW10" s="667"/>
      <c r="DCX10" s="667"/>
      <c r="DCY10" s="667"/>
      <c r="DCZ10" s="667"/>
      <c r="DDA10" s="667"/>
      <c r="DDB10" s="667"/>
      <c r="DDC10" s="667"/>
      <c r="DDD10" s="667"/>
      <c r="DDE10" s="667"/>
      <c r="DDF10" s="667"/>
      <c r="DDG10" s="667"/>
      <c r="DDH10" s="667"/>
      <c r="DDI10" s="667"/>
      <c r="DDJ10" s="667"/>
      <c r="DDK10" s="667"/>
      <c r="DDL10" s="667"/>
      <c r="DDM10" s="667"/>
      <c r="DDN10" s="667"/>
      <c r="DDO10" s="667"/>
      <c r="DDP10" s="667"/>
      <c r="DDQ10" s="667"/>
      <c r="DDR10" s="667"/>
      <c r="DDS10" s="667"/>
      <c r="DDT10" s="667"/>
      <c r="DDU10" s="667"/>
      <c r="DDV10" s="667"/>
      <c r="DDW10" s="667"/>
      <c r="DDX10" s="667"/>
      <c r="DDY10" s="667"/>
      <c r="DDZ10" s="667"/>
      <c r="DEA10" s="667"/>
      <c r="DEB10" s="667"/>
      <c r="DEC10" s="667"/>
      <c r="DED10" s="667"/>
      <c r="DEE10" s="667"/>
      <c r="DEF10" s="667"/>
      <c r="DEG10" s="667"/>
      <c r="DEH10" s="667"/>
      <c r="DEI10" s="667"/>
      <c r="DEJ10" s="667"/>
      <c r="DEK10" s="667"/>
      <c r="DEL10" s="667"/>
      <c r="DEM10" s="667"/>
      <c r="DEN10" s="667"/>
      <c r="DEO10" s="667"/>
      <c r="DEP10" s="667"/>
      <c r="DEQ10" s="667"/>
      <c r="DER10" s="667"/>
      <c r="DES10" s="667"/>
      <c r="DET10" s="667"/>
      <c r="DEU10" s="667"/>
      <c r="DEV10" s="667"/>
      <c r="DEW10" s="667"/>
      <c r="DEX10" s="667"/>
      <c r="DEY10" s="667"/>
      <c r="DEZ10" s="667"/>
      <c r="DFA10" s="667"/>
      <c r="DFB10" s="667"/>
      <c r="DFC10" s="667"/>
      <c r="DFD10" s="667"/>
      <c r="DFE10" s="667"/>
      <c r="DFF10" s="667"/>
      <c r="DFG10" s="667"/>
      <c r="DFH10" s="667"/>
      <c r="DFI10" s="667"/>
      <c r="DFJ10" s="667"/>
      <c r="DFK10" s="667"/>
      <c r="DFL10" s="667"/>
      <c r="DFM10" s="667"/>
      <c r="DFN10" s="667"/>
      <c r="DFO10" s="667"/>
      <c r="DFP10" s="667"/>
      <c r="DFQ10" s="667"/>
      <c r="DFR10" s="667"/>
      <c r="DFS10" s="667"/>
      <c r="DFT10" s="667"/>
      <c r="DFU10" s="667"/>
      <c r="DFV10" s="667"/>
      <c r="DFW10" s="667"/>
      <c r="DFX10" s="667"/>
      <c r="DFY10" s="667"/>
      <c r="DFZ10" s="667"/>
      <c r="DGA10" s="667"/>
      <c r="DGB10" s="667"/>
      <c r="DGC10" s="667"/>
      <c r="DGD10" s="667"/>
      <c r="DGE10" s="667"/>
      <c r="DGF10" s="667"/>
      <c r="DGG10" s="667"/>
      <c r="DGH10" s="667"/>
      <c r="DGI10" s="667"/>
      <c r="DGJ10" s="667"/>
      <c r="DGK10" s="667"/>
      <c r="DGL10" s="667"/>
      <c r="DGM10" s="667"/>
      <c r="DGN10" s="667"/>
      <c r="DGO10" s="667"/>
      <c r="DGP10" s="667"/>
      <c r="DGQ10" s="667"/>
      <c r="DGR10" s="667"/>
      <c r="DGS10" s="667"/>
      <c r="DGT10" s="667"/>
      <c r="DGU10" s="667"/>
      <c r="DGV10" s="667"/>
      <c r="DGW10" s="667"/>
      <c r="DGX10" s="667"/>
      <c r="DGY10" s="667"/>
      <c r="DGZ10" s="667"/>
      <c r="DHA10" s="667"/>
      <c r="DHB10" s="667"/>
      <c r="DHC10" s="667"/>
      <c r="DHD10" s="667"/>
      <c r="DHE10" s="667"/>
      <c r="DHF10" s="667"/>
      <c r="DHG10" s="667"/>
      <c r="DHH10" s="667"/>
      <c r="DHI10" s="667"/>
      <c r="DHJ10" s="667"/>
      <c r="DHK10" s="667"/>
      <c r="DHL10" s="667"/>
      <c r="DHM10" s="667"/>
      <c r="DHN10" s="667"/>
      <c r="DHO10" s="667"/>
      <c r="DHP10" s="667"/>
      <c r="DHQ10" s="667"/>
      <c r="DHR10" s="667"/>
      <c r="DHS10" s="667"/>
      <c r="DHT10" s="667"/>
      <c r="DHU10" s="667"/>
      <c r="DHV10" s="667"/>
      <c r="DHW10" s="667"/>
      <c r="DHX10" s="667"/>
      <c r="DHY10" s="667"/>
      <c r="DHZ10" s="667"/>
      <c r="DIA10" s="667"/>
      <c r="DIB10" s="667"/>
      <c r="DIC10" s="667"/>
      <c r="DID10" s="667"/>
      <c r="DIE10" s="667"/>
      <c r="DIF10" s="667"/>
      <c r="DIG10" s="667"/>
      <c r="DIH10" s="667"/>
      <c r="DII10" s="667"/>
      <c r="DIJ10" s="667"/>
      <c r="DIK10" s="667"/>
      <c r="DIL10" s="667"/>
      <c r="DIM10" s="667"/>
      <c r="DIN10" s="667"/>
      <c r="DIO10" s="667"/>
      <c r="DIP10" s="667"/>
      <c r="DIQ10" s="667"/>
      <c r="DIR10" s="667"/>
      <c r="DIS10" s="667"/>
      <c r="DIT10" s="667"/>
      <c r="DIU10" s="667"/>
      <c r="DIV10" s="667"/>
      <c r="DIW10" s="667"/>
      <c r="DIX10" s="667"/>
      <c r="DIY10" s="667"/>
      <c r="DIZ10" s="667"/>
      <c r="DJA10" s="667"/>
      <c r="DJB10" s="667"/>
      <c r="DJC10" s="667"/>
      <c r="DJD10" s="667"/>
      <c r="DJE10" s="667"/>
      <c r="DJF10" s="667"/>
      <c r="DJG10" s="667"/>
      <c r="DJH10" s="667"/>
      <c r="DJI10" s="667"/>
      <c r="DJJ10" s="667"/>
      <c r="DJK10" s="667"/>
      <c r="DJL10" s="667"/>
      <c r="DJM10" s="667"/>
      <c r="DJN10" s="667"/>
      <c r="DJO10" s="667"/>
      <c r="DJP10" s="667"/>
      <c r="DJQ10" s="667"/>
      <c r="DJR10" s="667"/>
      <c r="DJS10" s="667"/>
      <c r="DJT10" s="667"/>
      <c r="DJU10" s="667"/>
      <c r="DJV10" s="667"/>
      <c r="DJW10" s="667"/>
      <c r="DJX10" s="667"/>
      <c r="DJY10" s="667"/>
      <c r="DJZ10" s="667"/>
      <c r="DKA10" s="667"/>
      <c r="DKB10" s="667"/>
      <c r="DKC10" s="667"/>
      <c r="DKD10" s="667"/>
      <c r="DKE10" s="667"/>
      <c r="DKF10" s="667"/>
      <c r="DKG10" s="667"/>
      <c r="DKH10" s="667"/>
      <c r="DKI10" s="667"/>
      <c r="DKJ10" s="667"/>
      <c r="DKK10" s="667"/>
      <c r="DKL10" s="667"/>
      <c r="DKM10" s="667"/>
      <c r="DKN10" s="667"/>
      <c r="DKO10" s="667"/>
      <c r="DKP10" s="667"/>
      <c r="DKQ10" s="667"/>
      <c r="DKR10" s="667"/>
      <c r="DKS10" s="667"/>
      <c r="DKT10" s="667"/>
      <c r="DKU10" s="667"/>
      <c r="DKV10" s="667"/>
      <c r="DKW10" s="667"/>
      <c r="DKX10" s="667"/>
      <c r="DKY10" s="667"/>
      <c r="DKZ10" s="667"/>
      <c r="DLA10" s="667"/>
      <c r="DLB10" s="667"/>
      <c r="DLC10" s="667"/>
      <c r="DLD10" s="667"/>
      <c r="DLE10" s="667"/>
      <c r="DLF10" s="667"/>
      <c r="DLG10" s="667"/>
      <c r="DLH10" s="667"/>
      <c r="DLI10" s="667"/>
      <c r="DLJ10" s="667"/>
      <c r="DLK10" s="667"/>
      <c r="DLL10" s="667"/>
      <c r="DLM10" s="667"/>
      <c r="DLN10" s="667"/>
      <c r="DLO10" s="667"/>
      <c r="DLP10" s="667"/>
      <c r="DLQ10" s="667"/>
      <c r="DLR10" s="667"/>
      <c r="DLS10" s="667"/>
      <c r="DLT10" s="667"/>
      <c r="DLU10" s="667"/>
      <c r="DLV10" s="667"/>
      <c r="DLW10" s="667"/>
      <c r="DLX10" s="667"/>
      <c r="DLY10" s="667"/>
      <c r="DLZ10" s="667"/>
      <c r="DMA10" s="667"/>
      <c r="DMB10" s="667"/>
      <c r="DMC10" s="667"/>
      <c r="DMD10" s="667"/>
      <c r="DME10" s="667"/>
      <c r="DMF10" s="667"/>
      <c r="DMG10" s="667"/>
      <c r="DMH10" s="667"/>
      <c r="DMI10" s="667"/>
      <c r="DMJ10" s="667"/>
      <c r="DMK10" s="667"/>
      <c r="DML10" s="667"/>
      <c r="DMM10" s="667"/>
      <c r="DMN10" s="667"/>
      <c r="DMO10" s="667"/>
      <c r="DMP10" s="667"/>
      <c r="DMQ10" s="667"/>
      <c r="DMR10" s="667"/>
      <c r="DMS10" s="667"/>
      <c r="DMT10" s="667"/>
      <c r="DMU10" s="667"/>
      <c r="DMV10" s="667"/>
      <c r="DMW10" s="667"/>
      <c r="DMX10" s="667"/>
      <c r="DMY10" s="667"/>
      <c r="DMZ10" s="667"/>
      <c r="DNA10" s="667"/>
      <c r="DNB10" s="667"/>
      <c r="DNC10" s="667"/>
      <c r="DND10" s="667"/>
      <c r="DNE10" s="667"/>
      <c r="DNF10" s="667"/>
      <c r="DNG10" s="667"/>
      <c r="DNH10" s="667"/>
      <c r="DNI10" s="667"/>
      <c r="DNJ10" s="667"/>
      <c r="DNK10" s="667"/>
      <c r="DNL10" s="667"/>
      <c r="DNM10" s="667"/>
      <c r="DNN10" s="667"/>
      <c r="DNO10" s="667"/>
      <c r="DNP10" s="667"/>
      <c r="DNQ10" s="667"/>
      <c r="DNR10" s="667"/>
      <c r="DNS10" s="667"/>
      <c r="DNT10" s="667"/>
      <c r="DNU10" s="667"/>
      <c r="DNV10" s="667"/>
      <c r="DNW10" s="667"/>
      <c r="DNX10" s="667"/>
      <c r="DNY10" s="667"/>
      <c r="DNZ10" s="667"/>
      <c r="DOA10" s="667"/>
      <c r="DOB10" s="667"/>
      <c r="DOC10" s="667"/>
      <c r="DOD10" s="667"/>
      <c r="DOE10" s="667"/>
      <c r="DOF10" s="667"/>
      <c r="DOG10" s="667"/>
      <c r="DOH10" s="667"/>
      <c r="DOI10" s="667"/>
      <c r="DOJ10" s="667"/>
      <c r="DOK10" s="667"/>
      <c r="DOL10" s="667"/>
      <c r="DOM10" s="667"/>
      <c r="DON10" s="667"/>
      <c r="DOO10" s="667"/>
      <c r="DOP10" s="667"/>
      <c r="DOQ10" s="667"/>
      <c r="DOR10" s="667"/>
      <c r="DOS10" s="667"/>
      <c r="DOT10" s="667"/>
      <c r="DOU10" s="667"/>
      <c r="DOV10" s="667"/>
      <c r="DOW10" s="667"/>
      <c r="DOX10" s="667"/>
      <c r="DOY10" s="667"/>
      <c r="DOZ10" s="667"/>
      <c r="DPA10" s="667"/>
      <c r="DPB10" s="667"/>
      <c r="DPC10" s="667"/>
      <c r="DPD10" s="667"/>
      <c r="DPE10" s="667"/>
      <c r="DPF10" s="667"/>
      <c r="DPG10" s="667"/>
      <c r="DPH10" s="667"/>
      <c r="DPI10" s="667"/>
      <c r="DPJ10" s="667"/>
      <c r="DPK10" s="667"/>
      <c r="DPL10" s="667"/>
      <c r="DPM10" s="667"/>
      <c r="DPN10" s="667"/>
      <c r="DPO10" s="667"/>
      <c r="DPP10" s="667"/>
      <c r="DPQ10" s="667"/>
      <c r="DPR10" s="667"/>
      <c r="DPS10" s="667"/>
      <c r="DPT10" s="667"/>
      <c r="DPU10" s="667"/>
      <c r="DPV10" s="667"/>
      <c r="DPW10" s="667"/>
      <c r="DPX10" s="667"/>
      <c r="DPY10" s="667"/>
      <c r="DPZ10" s="667"/>
      <c r="DQA10" s="667"/>
      <c r="DQB10" s="667"/>
      <c r="DQC10" s="667"/>
      <c r="DQD10" s="667"/>
      <c r="DQE10" s="667"/>
      <c r="DQF10" s="667"/>
      <c r="DQG10" s="667"/>
      <c r="DQH10" s="667"/>
      <c r="DQI10" s="667"/>
      <c r="DQJ10" s="667"/>
      <c r="DQK10" s="667"/>
      <c r="DQL10" s="667"/>
      <c r="DQM10" s="667"/>
      <c r="DQN10" s="667"/>
      <c r="DQO10" s="667"/>
      <c r="DQP10" s="667"/>
      <c r="DQQ10" s="667"/>
      <c r="DQR10" s="667"/>
      <c r="DQS10" s="667"/>
      <c r="DQT10" s="667"/>
      <c r="DQU10" s="667"/>
      <c r="DQV10" s="667"/>
      <c r="DQW10" s="667"/>
      <c r="DQX10" s="667"/>
      <c r="DQY10" s="667"/>
      <c r="DQZ10" s="667"/>
      <c r="DRA10" s="667"/>
      <c r="DRB10" s="667"/>
      <c r="DRC10" s="667"/>
      <c r="DRD10" s="667"/>
      <c r="DRE10" s="667"/>
      <c r="DRF10" s="667"/>
      <c r="DRG10" s="667"/>
      <c r="DRH10" s="667"/>
      <c r="DRI10" s="667"/>
      <c r="DRJ10" s="667"/>
      <c r="DRK10" s="667"/>
      <c r="DRL10" s="667"/>
      <c r="DRM10" s="667"/>
      <c r="DRN10" s="667"/>
      <c r="DRO10" s="667"/>
      <c r="DRP10" s="667"/>
      <c r="DRQ10" s="667"/>
      <c r="DRR10" s="667"/>
      <c r="DRS10" s="667"/>
      <c r="DRT10" s="667"/>
      <c r="DRU10" s="667"/>
      <c r="DRV10" s="667"/>
      <c r="DRW10" s="667"/>
      <c r="DRX10" s="667"/>
      <c r="DRY10" s="667"/>
      <c r="DRZ10" s="667"/>
      <c r="DSA10" s="667"/>
      <c r="DSB10" s="667"/>
      <c r="DSC10" s="667"/>
      <c r="DSD10" s="667"/>
      <c r="DSE10" s="667"/>
      <c r="DSF10" s="667"/>
      <c r="DSG10" s="667"/>
      <c r="DSH10" s="667"/>
      <c r="DSI10" s="667"/>
      <c r="DSJ10" s="667"/>
      <c r="DSK10" s="667"/>
      <c r="DSL10" s="667"/>
      <c r="DSM10" s="667"/>
      <c r="DSN10" s="667"/>
      <c r="DSO10" s="667"/>
      <c r="DSP10" s="667"/>
      <c r="DSQ10" s="667"/>
      <c r="DSR10" s="667"/>
      <c r="DSS10" s="667"/>
      <c r="DST10" s="667"/>
      <c r="DSU10" s="667"/>
      <c r="DSV10" s="667"/>
      <c r="DSW10" s="667"/>
      <c r="DSX10" s="667"/>
      <c r="DSY10" s="667"/>
      <c r="DSZ10" s="667"/>
      <c r="DTA10" s="667"/>
      <c r="DTB10" s="667"/>
      <c r="DTC10" s="667"/>
      <c r="DTD10" s="667"/>
      <c r="DTE10" s="667"/>
      <c r="DTF10" s="667"/>
      <c r="DTG10" s="667"/>
      <c r="DTH10" s="667"/>
      <c r="DTI10" s="667"/>
      <c r="DTJ10" s="667"/>
      <c r="DTK10" s="667"/>
      <c r="DTL10" s="667"/>
      <c r="DTM10" s="667"/>
      <c r="DTN10" s="667"/>
      <c r="DTO10" s="667"/>
      <c r="DTP10" s="667"/>
      <c r="DTQ10" s="667"/>
      <c r="DTR10" s="667"/>
      <c r="DTS10" s="667"/>
      <c r="DTT10" s="667"/>
      <c r="DTU10" s="667"/>
      <c r="DTV10" s="667"/>
      <c r="DTW10" s="667"/>
      <c r="DTX10" s="667"/>
      <c r="DTY10" s="667"/>
      <c r="DTZ10" s="667"/>
      <c r="DUA10" s="667"/>
      <c r="DUB10" s="667"/>
      <c r="DUC10" s="667"/>
      <c r="DUD10" s="667"/>
      <c r="DUE10" s="667"/>
      <c r="DUF10" s="667"/>
      <c r="DUG10" s="667"/>
      <c r="DUH10" s="667"/>
      <c r="DUI10" s="667"/>
      <c r="DUJ10" s="667"/>
      <c r="DUK10" s="667"/>
      <c r="DUL10" s="667"/>
      <c r="DUM10" s="667"/>
      <c r="DUN10" s="667"/>
      <c r="DUO10" s="667"/>
      <c r="DUP10" s="667"/>
      <c r="DUQ10" s="667"/>
      <c r="DUR10" s="667"/>
      <c r="DUS10" s="667"/>
      <c r="DUT10" s="667"/>
      <c r="DUU10" s="667"/>
      <c r="DUV10" s="667"/>
      <c r="DUW10" s="667"/>
      <c r="DUX10" s="667"/>
      <c r="DUY10" s="667"/>
      <c r="DUZ10" s="667"/>
      <c r="DVA10" s="667"/>
      <c r="DVB10" s="667"/>
      <c r="DVC10" s="667"/>
      <c r="DVD10" s="667"/>
      <c r="DVE10" s="667"/>
      <c r="DVF10" s="667"/>
      <c r="DVG10" s="667"/>
      <c r="DVH10" s="667"/>
      <c r="DVI10" s="667"/>
      <c r="DVJ10" s="667"/>
      <c r="DVK10" s="667"/>
      <c r="DVL10" s="667"/>
      <c r="DVM10" s="667"/>
      <c r="DVN10" s="667"/>
      <c r="DVO10" s="667"/>
      <c r="DVP10" s="667"/>
      <c r="DVQ10" s="667"/>
      <c r="DVR10" s="667"/>
      <c r="DVS10" s="667"/>
      <c r="DVT10" s="667"/>
      <c r="DVU10" s="667"/>
      <c r="DVV10" s="667"/>
      <c r="DVW10" s="667"/>
      <c r="DVX10" s="667"/>
      <c r="DVY10" s="667"/>
      <c r="DVZ10" s="667"/>
      <c r="DWA10" s="667"/>
      <c r="DWB10" s="667"/>
      <c r="DWC10" s="667"/>
      <c r="DWD10" s="667"/>
      <c r="DWE10" s="667"/>
      <c r="DWF10" s="667"/>
      <c r="DWG10" s="667"/>
      <c r="DWH10" s="667"/>
      <c r="DWI10" s="667"/>
      <c r="DWJ10" s="667"/>
      <c r="DWK10" s="667"/>
      <c r="DWL10" s="667"/>
      <c r="DWM10" s="667"/>
      <c r="DWN10" s="667"/>
      <c r="DWO10" s="667"/>
      <c r="DWP10" s="667"/>
      <c r="DWQ10" s="667"/>
      <c r="DWR10" s="667"/>
      <c r="DWS10" s="667"/>
      <c r="DWT10" s="667"/>
      <c r="DWU10" s="667"/>
      <c r="DWV10" s="667"/>
      <c r="DWW10" s="667"/>
      <c r="DWX10" s="667"/>
      <c r="DWY10" s="667"/>
      <c r="DWZ10" s="667"/>
      <c r="DXA10" s="667"/>
      <c r="DXB10" s="667"/>
      <c r="DXC10" s="667"/>
      <c r="DXD10" s="667"/>
      <c r="DXE10" s="667"/>
      <c r="DXF10" s="667"/>
      <c r="DXG10" s="667"/>
      <c r="DXH10" s="667"/>
      <c r="DXI10" s="667"/>
      <c r="DXJ10" s="667"/>
      <c r="DXK10" s="667"/>
      <c r="DXL10" s="667"/>
      <c r="DXM10" s="667"/>
      <c r="DXN10" s="667"/>
      <c r="DXO10" s="667"/>
      <c r="DXP10" s="667"/>
      <c r="DXQ10" s="667"/>
      <c r="DXR10" s="667"/>
      <c r="DXS10" s="667"/>
      <c r="DXT10" s="667"/>
      <c r="DXU10" s="667"/>
      <c r="DXV10" s="667"/>
      <c r="DXW10" s="667"/>
      <c r="DXX10" s="667"/>
      <c r="DXY10" s="667"/>
      <c r="DXZ10" s="667"/>
      <c r="DYA10" s="667"/>
      <c r="DYB10" s="667"/>
      <c r="DYC10" s="667"/>
      <c r="DYD10" s="667"/>
      <c r="DYE10" s="667"/>
      <c r="DYF10" s="667"/>
      <c r="DYG10" s="667"/>
      <c r="DYH10" s="667"/>
      <c r="DYI10" s="667"/>
      <c r="DYJ10" s="667"/>
      <c r="DYK10" s="667"/>
      <c r="DYL10" s="667"/>
      <c r="DYM10" s="667"/>
      <c r="DYN10" s="667"/>
      <c r="DYO10" s="667"/>
      <c r="DYP10" s="667"/>
      <c r="DYQ10" s="667"/>
      <c r="DYR10" s="667"/>
      <c r="DYS10" s="667"/>
      <c r="DYT10" s="667"/>
      <c r="DYU10" s="667"/>
      <c r="DYV10" s="667"/>
      <c r="DYW10" s="667"/>
      <c r="DYX10" s="667"/>
      <c r="DYY10" s="667"/>
      <c r="DYZ10" s="667"/>
      <c r="DZA10" s="667"/>
      <c r="DZB10" s="667"/>
      <c r="DZC10" s="667"/>
      <c r="DZD10" s="667"/>
      <c r="DZE10" s="667"/>
      <c r="DZF10" s="667"/>
      <c r="DZG10" s="667"/>
      <c r="DZH10" s="667"/>
      <c r="DZI10" s="667"/>
      <c r="DZJ10" s="667"/>
      <c r="DZK10" s="667"/>
      <c r="DZL10" s="667"/>
      <c r="DZM10" s="667"/>
      <c r="DZN10" s="667"/>
      <c r="DZO10" s="667"/>
      <c r="DZP10" s="667"/>
      <c r="DZQ10" s="667"/>
      <c r="DZR10" s="667"/>
      <c r="DZS10" s="667"/>
      <c r="DZT10" s="667"/>
      <c r="DZU10" s="667"/>
      <c r="DZV10" s="667"/>
      <c r="DZW10" s="667"/>
      <c r="DZX10" s="667"/>
      <c r="DZY10" s="667"/>
      <c r="DZZ10" s="667"/>
      <c r="EAA10" s="667"/>
      <c r="EAB10" s="667"/>
      <c r="EAC10" s="667"/>
      <c r="EAD10" s="667"/>
      <c r="EAE10" s="667"/>
      <c r="EAF10" s="667"/>
      <c r="EAG10" s="667"/>
      <c r="EAH10" s="667"/>
      <c r="EAI10" s="667"/>
      <c r="EAJ10" s="667"/>
      <c r="EAK10" s="667"/>
      <c r="EAL10" s="667"/>
      <c r="EAM10" s="667"/>
      <c r="EAN10" s="667"/>
      <c r="EAO10" s="667"/>
      <c r="EAP10" s="667"/>
      <c r="EAQ10" s="667"/>
      <c r="EAR10" s="667"/>
      <c r="EAS10" s="667"/>
      <c r="EAT10" s="667"/>
      <c r="EAU10" s="667"/>
      <c r="EAV10" s="667"/>
      <c r="EAW10" s="667"/>
      <c r="EAX10" s="667"/>
      <c r="EAY10" s="667"/>
      <c r="EAZ10" s="667"/>
      <c r="EBA10" s="667"/>
      <c r="EBB10" s="667"/>
      <c r="EBC10" s="667"/>
      <c r="EBD10" s="667"/>
      <c r="EBE10" s="667"/>
      <c r="EBF10" s="667"/>
      <c r="EBG10" s="667"/>
      <c r="EBH10" s="667"/>
      <c r="EBI10" s="667"/>
      <c r="EBJ10" s="667"/>
      <c r="EBK10" s="667"/>
      <c r="EBL10" s="667"/>
      <c r="EBM10" s="667"/>
      <c r="EBN10" s="667"/>
      <c r="EBO10" s="667"/>
      <c r="EBP10" s="667"/>
      <c r="EBQ10" s="667"/>
      <c r="EBR10" s="667"/>
      <c r="EBS10" s="667"/>
      <c r="EBT10" s="667"/>
      <c r="EBU10" s="667"/>
      <c r="EBV10" s="667"/>
      <c r="EBW10" s="667"/>
      <c r="EBX10" s="667"/>
      <c r="EBY10" s="667"/>
      <c r="EBZ10" s="667"/>
      <c r="ECA10" s="667"/>
      <c r="ECB10" s="667"/>
      <c r="ECC10" s="667"/>
      <c r="ECD10" s="667"/>
      <c r="ECE10" s="667"/>
      <c r="ECF10" s="667"/>
      <c r="ECG10" s="667"/>
      <c r="ECH10" s="667"/>
      <c r="ECI10" s="667"/>
      <c r="ECJ10" s="667"/>
      <c r="ECK10" s="667"/>
      <c r="ECL10" s="667"/>
      <c r="ECM10" s="667"/>
      <c r="ECN10" s="667"/>
      <c r="ECO10" s="667"/>
      <c r="ECP10" s="667"/>
      <c r="ECQ10" s="667"/>
      <c r="ECR10" s="667"/>
      <c r="ECS10" s="667"/>
      <c r="ECT10" s="667"/>
      <c r="ECU10" s="667"/>
      <c r="ECV10" s="667"/>
      <c r="ECW10" s="667"/>
      <c r="ECX10" s="667"/>
      <c r="ECY10" s="667"/>
      <c r="ECZ10" s="667"/>
      <c r="EDA10" s="667"/>
      <c r="EDB10" s="667"/>
      <c r="EDC10" s="667"/>
      <c r="EDD10" s="667"/>
      <c r="EDE10" s="667"/>
      <c r="EDF10" s="667"/>
      <c r="EDG10" s="667"/>
      <c r="EDH10" s="667"/>
      <c r="EDI10" s="667"/>
      <c r="EDJ10" s="667"/>
      <c r="EDK10" s="667"/>
      <c r="EDL10" s="667"/>
      <c r="EDM10" s="667"/>
      <c r="EDN10" s="667"/>
      <c r="EDO10" s="667"/>
      <c r="EDP10" s="667"/>
      <c r="EDQ10" s="667"/>
      <c r="EDR10" s="667"/>
      <c r="EDS10" s="667"/>
      <c r="EDT10" s="667"/>
      <c r="EDU10" s="667"/>
      <c r="EDV10" s="667"/>
      <c r="EDW10" s="667"/>
      <c r="EDX10" s="667"/>
      <c r="EDY10" s="667"/>
      <c r="EDZ10" s="667"/>
      <c r="EEA10" s="667"/>
      <c r="EEB10" s="667"/>
      <c r="EEC10" s="667"/>
      <c r="EED10" s="667"/>
      <c r="EEE10" s="667"/>
      <c r="EEF10" s="667"/>
      <c r="EEG10" s="667"/>
      <c r="EEH10" s="667"/>
      <c r="EEI10" s="667"/>
      <c r="EEJ10" s="667"/>
      <c r="EEK10" s="667"/>
      <c r="EEL10" s="667"/>
      <c r="EEM10" s="667"/>
      <c r="EEN10" s="667"/>
      <c r="EEO10" s="667"/>
      <c r="EEP10" s="667"/>
      <c r="EEQ10" s="667"/>
      <c r="EER10" s="667"/>
      <c r="EES10" s="667"/>
      <c r="EET10" s="667"/>
      <c r="EEU10" s="667"/>
      <c r="EEV10" s="667"/>
      <c r="EEW10" s="667"/>
      <c r="EEX10" s="667"/>
      <c r="EEY10" s="667"/>
      <c r="EEZ10" s="667"/>
      <c r="EFA10" s="667"/>
      <c r="EFB10" s="667"/>
      <c r="EFC10" s="667"/>
      <c r="EFD10" s="667"/>
      <c r="EFE10" s="667"/>
      <c r="EFF10" s="667"/>
      <c r="EFG10" s="667"/>
      <c r="EFH10" s="667"/>
      <c r="EFI10" s="667"/>
      <c r="EFJ10" s="667"/>
      <c r="EFK10" s="667"/>
      <c r="EFL10" s="667"/>
      <c r="EFM10" s="667"/>
      <c r="EFN10" s="667"/>
      <c r="EFO10" s="667"/>
      <c r="EFP10" s="667"/>
      <c r="EFQ10" s="667"/>
      <c r="EFR10" s="667"/>
      <c r="EFS10" s="667"/>
      <c r="EFT10" s="667"/>
      <c r="EFU10" s="667"/>
      <c r="EFV10" s="667"/>
      <c r="EFW10" s="667"/>
      <c r="EFX10" s="667"/>
      <c r="EFY10" s="667"/>
      <c r="EFZ10" s="667"/>
      <c r="EGA10" s="667"/>
      <c r="EGB10" s="667"/>
      <c r="EGC10" s="667"/>
      <c r="EGD10" s="667"/>
      <c r="EGE10" s="667"/>
      <c r="EGF10" s="667"/>
      <c r="EGG10" s="667"/>
      <c r="EGH10" s="667"/>
      <c r="EGI10" s="667"/>
      <c r="EGJ10" s="667"/>
      <c r="EGK10" s="667"/>
      <c r="EGL10" s="667"/>
      <c r="EGM10" s="667"/>
      <c r="EGN10" s="667"/>
      <c r="EGO10" s="667"/>
      <c r="EGP10" s="667"/>
      <c r="EGQ10" s="667"/>
      <c r="EGR10" s="667"/>
      <c r="EGS10" s="667"/>
      <c r="EGT10" s="667"/>
      <c r="EGU10" s="667"/>
      <c r="EGV10" s="667"/>
      <c r="EGW10" s="667"/>
      <c r="EGX10" s="667"/>
      <c r="EGY10" s="667"/>
      <c r="EGZ10" s="667"/>
      <c r="EHA10" s="667"/>
      <c r="EHB10" s="667"/>
      <c r="EHC10" s="667"/>
      <c r="EHD10" s="667"/>
      <c r="EHE10" s="667"/>
      <c r="EHF10" s="667"/>
      <c r="EHG10" s="667"/>
      <c r="EHH10" s="667"/>
      <c r="EHI10" s="667"/>
      <c r="EHJ10" s="667"/>
      <c r="EHK10" s="667"/>
      <c r="EHL10" s="667"/>
      <c r="EHM10" s="667"/>
      <c r="EHN10" s="667"/>
      <c r="EHO10" s="667"/>
      <c r="EHP10" s="667"/>
      <c r="EHQ10" s="667"/>
      <c r="EHR10" s="667"/>
      <c r="EHS10" s="667"/>
      <c r="EHT10" s="667"/>
      <c r="EHU10" s="667"/>
      <c r="EHV10" s="667"/>
      <c r="EHW10" s="667"/>
      <c r="EHX10" s="667"/>
      <c r="EHY10" s="667"/>
      <c r="EHZ10" s="667"/>
      <c r="EIA10" s="667"/>
      <c r="EIB10" s="667"/>
      <c r="EIC10" s="667"/>
      <c r="EID10" s="667"/>
      <c r="EIE10" s="667"/>
      <c r="EIF10" s="667"/>
      <c r="EIG10" s="667"/>
      <c r="EIH10" s="667"/>
      <c r="EII10" s="667"/>
      <c r="EIJ10" s="667"/>
      <c r="EIK10" s="667"/>
      <c r="EIL10" s="667"/>
      <c r="EIM10" s="667"/>
      <c r="EIN10" s="667"/>
      <c r="EIO10" s="667"/>
      <c r="EIP10" s="667"/>
      <c r="EIQ10" s="667"/>
      <c r="EIR10" s="667"/>
      <c r="EIS10" s="667"/>
      <c r="EIT10" s="667"/>
      <c r="EIU10" s="667"/>
      <c r="EIV10" s="667"/>
      <c r="EIW10" s="667"/>
      <c r="EIX10" s="667"/>
      <c r="EIY10" s="667"/>
      <c r="EIZ10" s="667"/>
      <c r="EJA10" s="667"/>
      <c r="EJB10" s="667"/>
      <c r="EJC10" s="667"/>
      <c r="EJD10" s="667"/>
      <c r="EJE10" s="667"/>
      <c r="EJF10" s="667"/>
      <c r="EJG10" s="667"/>
      <c r="EJH10" s="667"/>
      <c r="EJI10" s="667"/>
      <c r="EJJ10" s="667"/>
      <c r="EJK10" s="667"/>
      <c r="EJL10" s="667"/>
      <c r="EJM10" s="667"/>
      <c r="EJN10" s="667"/>
      <c r="EJO10" s="667"/>
      <c r="EJP10" s="667"/>
      <c r="EJQ10" s="667"/>
      <c r="EJR10" s="667"/>
      <c r="EJS10" s="667"/>
      <c r="EJT10" s="667"/>
      <c r="EJU10" s="667"/>
      <c r="EJV10" s="667"/>
      <c r="EJW10" s="667"/>
      <c r="EJX10" s="667"/>
      <c r="EJY10" s="667"/>
      <c r="EJZ10" s="667"/>
      <c r="EKA10" s="667"/>
      <c r="EKB10" s="667"/>
      <c r="EKC10" s="667"/>
      <c r="EKD10" s="667"/>
      <c r="EKE10" s="667"/>
      <c r="EKF10" s="667"/>
      <c r="EKG10" s="667"/>
      <c r="EKH10" s="667"/>
      <c r="EKI10" s="667"/>
      <c r="EKJ10" s="667"/>
      <c r="EKK10" s="667"/>
      <c r="EKL10" s="667"/>
      <c r="EKM10" s="667"/>
      <c r="EKN10" s="667"/>
      <c r="EKO10" s="667"/>
      <c r="EKP10" s="667"/>
      <c r="EKQ10" s="667"/>
      <c r="EKR10" s="667"/>
      <c r="EKS10" s="667"/>
      <c r="EKT10" s="667"/>
      <c r="EKU10" s="667"/>
      <c r="EKV10" s="667"/>
      <c r="EKW10" s="667"/>
      <c r="EKX10" s="667"/>
      <c r="EKY10" s="667"/>
      <c r="EKZ10" s="667"/>
      <c r="ELA10" s="667"/>
      <c r="ELB10" s="667"/>
      <c r="ELC10" s="667"/>
      <c r="ELD10" s="667"/>
      <c r="ELE10" s="667"/>
      <c r="ELF10" s="667"/>
      <c r="ELG10" s="667"/>
      <c r="ELH10" s="667"/>
      <c r="ELI10" s="667"/>
      <c r="ELJ10" s="667"/>
      <c r="ELK10" s="667"/>
      <c r="ELL10" s="667"/>
      <c r="ELM10" s="667"/>
      <c r="ELN10" s="667"/>
      <c r="ELO10" s="667"/>
      <c r="ELP10" s="667"/>
      <c r="ELQ10" s="667"/>
      <c r="ELR10" s="667"/>
      <c r="ELS10" s="667"/>
      <c r="ELT10" s="667"/>
      <c r="ELU10" s="667"/>
      <c r="ELV10" s="667"/>
      <c r="ELW10" s="667"/>
      <c r="ELX10" s="667"/>
      <c r="ELY10" s="667"/>
      <c r="ELZ10" s="667"/>
      <c r="EMA10" s="667"/>
      <c r="EMB10" s="667"/>
      <c r="EMC10" s="667"/>
      <c r="EMD10" s="667"/>
      <c r="EME10" s="667"/>
      <c r="EMF10" s="667"/>
      <c r="EMG10" s="667"/>
      <c r="EMH10" s="667"/>
      <c r="EMI10" s="667"/>
      <c r="EMJ10" s="667"/>
      <c r="EMK10" s="667"/>
      <c r="EML10" s="667"/>
      <c r="EMM10" s="667"/>
      <c r="EMN10" s="667"/>
      <c r="EMO10" s="667"/>
      <c r="EMP10" s="667"/>
      <c r="EMQ10" s="667"/>
      <c r="EMR10" s="667"/>
      <c r="EMS10" s="667"/>
      <c r="EMT10" s="667"/>
      <c r="EMU10" s="667"/>
      <c r="EMV10" s="667"/>
      <c r="EMW10" s="667"/>
      <c r="EMX10" s="667"/>
      <c r="EMY10" s="667"/>
      <c r="EMZ10" s="667"/>
      <c r="ENA10" s="667"/>
      <c r="ENB10" s="667"/>
      <c r="ENC10" s="667"/>
      <c r="END10" s="667"/>
      <c r="ENE10" s="667"/>
      <c r="ENF10" s="667"/>
      <c r="ENG10" s="667"/>
      <c r="ENH10" s="667"/>
      <c r="ENI10" s="667"/>
      <c r="ENJ10" s="667"/>
      <c r="ENK10" s="667"/>
      <c r="ENL10" s="667"/>
      <c r="ENM10" s="667"/>
      <c r="ENN10" s="667"/>
      <c r="ENO10" s="667"/>
      <c r="ENP10" s="667"/>
      <c r="ENQ10" s="667"/>
      <c r="ENR10" s="667"/>
      <c r="ENS10" s="667"/>
      <c r="ENT10" s="667"/>
      <c r="ENU10" s="667"/>
      <c r="ENV10" s="667"/>
      <c r="ENW10" s="667"/>
      <c r="ENX10" s="667"/>
      <c r="ENY10" s="667"/>
      <c r="ENZ10" s="667"/>
      <c r="EOA10" s="667"/>
      <c r="EOB10" s="667"/>
      <c r="EOC10" s="667"/>
      <c r="EOD10" s="667"/>
      <c r="EOE10" s="667"/>
      <c r="EOF10" s="667"/>
      <c r="EOG10" s="667"/>
      <c r="EOH10" s="667"/>
      <c r="EOI10" s="667"/>
      <c r="EOJ10" s="667"/>
      <c r="EOK10" s="667"/>
      <c r="EOL10" s="667"/>
      <c r="EOM10" s="667"/>
      <c r="EON10" s="667"/>
      <c r="EOO10" s="667"/>
      <c r="EOP10" s="667"/>
      <c r="EOQ10" s="667"/>
      <c r="EOR10" s="667"/>
      <c r="EOS10" s="667"/>
      <c r="EOT10" s="667"/>
      <c r="EOU10" s="667"/>
      <c r="EOV10" s="667"/>
      <c r="EOW10" s="667"/>
      <c r="EOX10" s="667"/>
      <c r="EOY10" s="667"/>
      <c r="EOZ10" s="667"/>
      <c r="EPA10" s="667"/>
      <c r="EPB10" s="667"/>
      <c r="EPC10" s="667"/>
      <c r="EPD10" s="667"/>
      <c r="EPE10" s="667"/>
      <c r="EPF10" s="667"/>
      <c r="EPG10" s="667"/>
      <c r="EPH10" s="667"/>
      <c r="EPI10" s="667"/>
      <c r="EPJ10" s="667"/>
      <c r="EPK10" s="667"/>
      <c r="EPL10" s="667"/>
      <c r="EPM10" s="667"/>
      <c r="EPN10" s="667"/>
      <c r="EPO10" s="667"/>
      <c r="EPP10" s="667"/>
      <c r="EPQ10" s="667"/>
      <c r="EPR10" s="667"/>
      <c r="EPS10" s="667"/>
      <c r="EPT10" s="667"/>
      <c r="EPU10" s="667"/>
      <c r="EPV10" s="667"/>
      <c r="EPW10" s="667"/>
      <c r="EPX10" s="667"/>
      <c r="EPY10" s="667"/>
      <c r="EPZ10" s="667"/>
      <c r="EQA10" s="667"/>
      <c r="EQB10" s="667"/>
      <c r="EQC10" s="667"/>
      <c r="EQD10" s="667"/>
      <c r="EQE10" s="667"/>
      <c r="EQF10" s="667"/>
      <c r="EQG10" s="667"/>
      <c r="EQH10" s="667"/>
      <c r="EQI10" s="667"/>
      <c r="EQJ10" s="667"/>
      <c r="EQK10" s="667"/>
      <c r="EQL10" s="667"/>
      <c r="EQM10" s="667"/>
      <c r="EQN10" s="667"/>
      <c r="EQO10" s="667"/>
      <c r="EQP10" s="667"/>
      <c r="EQQ10" s="667"/>
      <c r="EQR10" s="667"/>
      <c r="EQS10" s="667"/>
      <c r="EQT10" s="667"/>
      <c r="EQU10" s="667"/>
      <c r="EQV10" s="667"/>
      <c r="EQW10" s="667"/>
      <c r="EQX10" s="667"/>
      <c r="EQY10" s="667"/>
      <c r="EQZ10" s="667"/>
      <c r="ERA10" s="667"/>
      <c r="ERB10" s="667"/>
      <c r="ERC10" s="667"/>
      <c r="ERD10" s="667"/>
      <c r="ERE10" s="667"/>
      <c r="ERF10" s="667"/>
      <c r="ERG10" s="667"/>
      <c r="ERH10" s="667"/>
      <c r="ERI10" s="667"/>
      <c r="ERJ10" s="667"/>
      <c r="ERK10" s="667"/>
      <c r="ERL10" s="667"/>
      <c r="ERM10" s="667"/>
      <c r="ERN10" s="667"/>
      <c r="ERO10" s="667"/>
      <c r="ERP10" s="667"/>
      <c r="ERQ10" s="667"/>
      <c r="ERR10" s="667"/>
      <c r="ERS10" s="667"/>
      <c r="ERT10" s="667"/>
      <c r="ERU10" s="667"/>
      <c r="ERV10" s="667"/>
      <c r="ERW10" s="667"/>
      <c r="ERX10" s="667"/>
      <c r="ERY10" s="667"/>
      <c r="ERZ10" s="667"/>
      <c r="ESA10" s="667"/>
      <c r="ESB10" s="667"/>
      <c r="ESC10" s="667"/>
      <c r="ESD10" s="667"/>
      <c r="ESE10" s="667"/>
      <c r="ESF10" s="667"/>
      <c r="ESG10" s="667"/>
      <c r="ESH10" s="667"/>
      <c r="ESI10" s="667"/>
      <c r="ESJ10" s="667"/>
      <c r="ESK10" s="667"/>
      <c r="ESL10" s="667"/>
      <c r="ESM10" s="667"/>
      <c r="ESN10" s="667"/>
      <c r="ESO10" s="667"/>
      <c r="ESP10" s="667"/>
      <c r="ESQ10" s="667"/>
      <c r="ESR10" s="667"/>
      <c r="ESS10" s="667"/>
      <c r="EST10" s="667"/>
      <c r="ESU10" s="667"/>
      <c r="ESV10" s="667"/>
      <c r="ESW10" s="667"/>
      <c r="ESX10" s="667"/>
      <c r="ESY10" s="667"/>
      <c r="ESZ10" s="667"/>
      <c r="ETA10" s="667"/>
      <c r="ETB10" s="667"/>
      <c r="ETC10" s="667"/>
      <c r="ETD10" s="667"/>
      <c r="ETE10" s="667"/>
      <c r="ETF10" s="667"/>
      <c r="ETG10" s="667"/>
      <c r="ETH10" s="667"/>
      <c r="ETI10" s="667"/>
      <c r="ETJ10" s="667"/>
      <c r="ETK10" s="667"/>
      <c r="ETL10" s="667"/>
      <c r="ETM10" s="667"/>
      <c r="ETN10" s="667"/>
      <c r="ETO10" s="667"/>
      <c r="ETP10" s="667"/>
      <c r="ETQ10" s="667"/>
      <c r="ETR10" s="667"/>
      <c r="ETS10" s="667"/>
      <c r="ETT10" s="667"/>
      <c r="ETU10" s="667"/>
      <c r="ETV10" s="667"/>
      <c r="ETW10" s="667"/>
      <c r="ETX10" s="667"/>
      <c r="ETY10" s="667"/>
      <c r="ETZ10" s="667"/>
      <c r="EUA10" s="667"/>
      <c r="EUB10" s="667"/>
      <c r="EUC10" s="667"/>
      <c r="EUD10" s="667"/>
      <c r="EUE10" s="667"/>
      <c r="EUF10" s="667"/>
      <c r="EUG10" s="667"/>
      <c r="EUH10" s="667"/>
      <c r="EUI10" s="667"/>
      <c r="EUJ10" s="667"/>
      <c r="EUK10" s="667"/>
      <c r="EUL10" s="667"/>
      <c r="EUM10" s="667"/>
      <c r="EUN10" s="667"/>
      <c r="EUO10" s="667"/>
      <c r="EUP10" s="667"/>
      <c r="EUQ10" s="667"/>
      <c r="EUR10" s="667"/>
      <c r="EUS10" s="667"/>
      <c r="EUT10" s="667"/>
      <c r="EUU10" s="667"/>
      <c r="EUV10" s="667"/>
      <c r="EUW10" s="667"/>
      <c r="EUX10" s="667"/>
      <c r="EUY10" s="667"/>
      <c r="EUZ10" s="667"/>
      <c r="EVA10" s="667"/>
      <c r="EVB10" s="667"/>
      <c r="EVC10" s="667"/>
      <c r="EVD10" s="667"/>
      <c r="EVE10" s="667"/>
      <c r="EVF10" s="667"/>
      <c r="EVG10" s="667"/>
      <c r="EVH10" s="667"/>
      <c r="EVI10" s="667"/>
      <c r="EVJ10" s="667"/>
      <c r="EVK10" s="667"/>
      <c r="EVL10" s="667"/>
      <c r="EVM10" s="667"/>
      <c r="EVN10" s="667"/>
      <c r="EVO10" s="667"/>
      <c r="EVP10" s="667"/>
      <c r="EVQ10" s="667"/>
      <c r="EVR10" s="667"/>
      <c r="EVS10" s="667"/>
      <c r="EVT10" s="667"/>
      <c r="EVU10" s="667"/>
      <c r="EVV10" s="667"/>
      <c r="EVW10" s="667"/>
      <c r="EVX10" s="667"/>
      <c r="EVY10" s="667"/>
      <c r="EVZ10" s="667"/>
      <c r="EWA10" s="667"/>
      <c r="EWB10" s="667"/>
      <c r="EWC10" s="667"/>
      <c r="EWD10" s="667"/>
      <c r="EWE10" s="667"/>
      <c r="EWF10" s="667"/>
      <c r="EWG10" s="667"/>
      <c r="EWH10" s="667"/>
      <c r="EWI10" s="667"/>
      <c r="EWJ10" s="667"/>
      <c r="EWK10" s="667"/>
      <c r="EWL10" s="667"/>
      <c r="EWM10" s="667"/>
      <c r="EWN10" s="667"/>
      <c r="EWO10" s="667"/>
      <c r="EWP10" s="667"/>
      <c r="EWQ10" s="667"/>
      <c r="EWR10" s="667"/>
      <c r="EWS10" s="667"/>
      <c r="EWT10" s="667"/>
      <c r="EWU10" s="667"/>
      <c r="EWV10" s="667"/>
      <c r="EWW10" s="667"/>
      <c r="EWX10" s="667"/>
      <c r="EWY10" s="667"/>
      <c r="EWZ10" s="667"/>
      <c r="EXA10" s="667"/>
      <c r="EXB10" s="667"/>
      <c r="EXC10" s="667"/>
      <c r="EXD10" s="667"/>
      <c r="EXE10" s="667"/>
      <c r="EXF10" s="667"/>
      <c r="EXG10" s="667"/>
      <c r="EXH10" s="667"/>
      <c r="EXI10" s="667"/>
      <c r="EXJ10" s="667"/>
      <c r="EXK10" s="667"/>
      <c r="EXL10" s="667"/>
      <c r="EXM10" s="667"/>
      <c r="EXN10" s="667"/>
      <c r="EXO10" s="667"/>
      <c r="EXP10" s="667"/>
      <c r="EXQ10" s="667"/>
      <c r="EXR10" s="667"/>
      <c r="EXS10" s="667"/>
      <c r="EXT10" s="667"/>
      <c r="EXU10" s="667"/>
      <c r="EXV10" s="667"/>
      <c r="EXW10" s="667"/>
      <c r="EXX10" s="667"/>
      <c r="EXY10" s="667"/>
      <c r="EXZ10" s="667"/>
      <c r="EYA10" s="667"/>
      <c r="EYB10" s="667"/>
      <c r="EYC10" s="667"/>
      <c r="EYD10" s="667"/>
      <c r="EYE10" s="667"/>
      <c r="EYF10" s="667"/>
      <c r="EYG10" s="667"/>
      <c r="EYH10" s="667"/>
      <c r="EYI10" s="667"/>
      <c r="EYJ10" s="667"/>
      <c r="EYK10" s="667"/>
      <c r="EYL10" s="667"/>
      <c r="EYM10" s="667"/>
      <c r="EYN10" s="667"/>
      <c r="EYO10" s="667"/>
      <c r="EYP10" s="667"/>
      <c r="EYQ10" s="667"/>
      <c r="EYR10" s="667"/>
      <c r="EYS10" s="667"/>
      <c r="EYT10" s="667"/>
      <c r="EYU10" s="667"/>
      <c r="EYV10" s="667"/>
      <c r="EYW10" s="667"/>
      <c r="EYX10" s="667"/>
      <c r="EYY10" s="667"/>
      <c r="EYZ10" s="667"/>
      <c r="EZA10" s="667"/>
      <c r="EZB10" s="667"/>
      <c r="EZC10" s="667"/>
      <c r="EZD10" s="667"/>
      <c r="EZE10" s="667"/>
      <c r="EZF10" s="667"/>
      <c r="EZG10" s="667"/>
      <c r="EZH10" s="667"/>
      <c r="EZI10" s="667"/>
      <c r="EZJ10" s="667"/>
      <c r="EZK10" s="667"/>
      <c r="EZL10" s="667"/>
      <c r="EZM10" s="667"/>
      <c r="EZN10" s="667"/>
      <c r="EZO10" s="667"/>
      <c r="EZP10" s="667"/>
      <c r="EZQ10" s="667"/>
      <c r="EZR10" s="667"/>
      <c r="EZS10" s="667"/>
      <c r="EZT10" s="667"/>
      <c r="EZU10" s="667"/>
      <c r="EZV10" s="667"/>
      <c r="EZW10" s="667"/>
      <c r="EZX10" s="667"/>
      <c r="EZY10" s="667"/>
      <c r="EZZ10" s="667"/>
      <c r="FAA10" s="667"/>
      <c r="FAB10" s="667"/>
      <c r="FAC10" s="667"/>
      <c r="FAD10" s="667"/>
      <c r="FAE10" s="667"/>
      <c r="FAF10" s="667"/>
      <c r="FAG10" s="667"/>
      <c r="FAH10" s="667"/>
      <c r="FAI10" s="667"/>
      <c r="FAJ10" s="667"/>
      <c r="FAK10" s="667"/>
      <c r="FAL10" s="667"/>
      <c r="FAM10" s="667"/>
      <c r="FAN10" s="667"/>
      <c r="FAO10" s="667"/>
      <c r="FAP10" s="667"/>
      <c r="FAQ10" s="667"/>
      <c r="FAR10" s="667"/>
      <c r="FAS10" s="667"/>
      <c r="FAT10" s="667"/>
      <c r="FAU10" s="667"/>
      <c r="FAV10" s="667"/>
      <c r="FAW10" s="667"/>
      <c r="FAX10" s="667"/>
      <c r="FAY10" s="667"/>
      <c r="FAZ10" s="667"/>
      <c r="FBA10" s="667"/>
      <c r="FBB10" s="667"/>
      <c r="FBC10" s="667"/>
      <c r="FBD10" s="667"/>
      <c r="FBE10" s="667"/>
      <c r="FBF10" s="667"/>
      <c r="FBG10" s="667"/>
      <c r="FBH10" s="667"/>
      <c r="FBI10" s="667"/>
      <c r="FBJ10" s="667"/>
      <c r="FBK10" s="667"/>
      <c r="FBL10" s="667"/>
      <c r="FBM10" s="667"/>
      <c r="FBN10" s="667"/>
      <c r="FBO10" s="667"/>
      <c r="FBP10" s="667"/>
      <c r="FBQ10" s="667"/>
      <c r="FBR10" s="667"/>
      <c r="FBS10" s="667"/>
      <c r="FBT10" s="667"/>
      <c r="FBU10" s="667"/>
      <c r="FBV10" s="667"/>
      <c r="FBW10" s="667"/>
      <c r="FBX10" s="667"/>
      <c r="FBY10" s="667"/>
      <c r="FBZ10" s="667"/>
      <c r="FCA10" s="667"/>
      <c r="FCB10" s="667"/>
      <c r="FCC10" s="667"/>
      <c r="FCD10" s="667"/>
      <c r="FCE10" s="667"/>
      <c r="FCF10" s="667"/>
      <c r="FCG10" s="667"/>
      <c r="FCH10" s="667"/>
      <c r="FCI10" s="667"/>
      <c r="FCJ10" s="667"/>
      <c r="FCK10" s="667"/>
      <c r="FCL10" s="667"/>
      <c r="FCM10" s="667"/>
      <c r="FCN10" s="667"/>
      <c r="FCO10" s="667"/>
      <c r="FCP10" s="667"/>
      <c r="FCQ10" s="667"/>
      <c r="FCR10" s="667"/>
      <c r="FCS10" s="667"/>
      <c r="FCT10" s="667"/>
      <c r="FCU10" s="667"/>
      <c r="FCV10" s="667"/>
      <c r="FCW10" s="667"/>
      <c r="FCX10" s="667"/>
      <c r="FCY10" s="667"/>
      <c r="FCZ10" s="667"/>
      <c r="FDA10" s="667"/>
      <c r="FDB10" s="667"/>
      <c r="FDC10" s="667"/>
      <c r="FDD10" s="667"/>
      <c r="FDE10" s="667"/>
      <c r="FDF10" s="667"/>
      <c r="FDG10" s="667"/>
      <c r="FDH10" s="667"/>
      <c r="FDI10" s="667"/>
      <c r="FDJ10" s="667"/>
      <c r="FDK10" s="667"/>
      <c r="FDL10" s="667"/>
      <c r="FDM10" s="667"/>
      <c r="FDN10" s="667"/>
      <c r="FDO10" s="667"/>
      <c r="FDP10" s="667"/>
      <c r="FDQ10" s="667"/>
      <c r="FDR10" s="667"/>
      <c r="FDS10" s="667"/>
      <c r="FDT10" s="667"/>
      <c r="FDU10" s="667"/>
      <c r="FDV10" s="667"/>
      <c r="FDW10" s="667"/>
      <c r="FDX10" s="667"/>
      <c r="FDY10" s="667"/>
      <c r="FDZ10" s="667"/>
      <c r="FEA10" s="667"/>
      <c r="FEB10" s="667"/>
      <c r="FEC10" s="667"/>
      <c r="FED10" s="667"/>
      <c r="FEE10" s="667"/>
      <c r="FEF10" s="667"/>
      <c r="FEG10" s="667"/>
      <c r="FEH10" s="667"/>
      <c r="FEI10" s="667"/>
      <c r="FEJ10" s="667"/>
      <c r="FEK10" s="667"/>
      <c r="FEL10" s="667"/>
      <c r="FEM10" s="667"/>
      <c r="FEN10" s="667"/>
      <c r="FEO10" s="667"/>
      <c r="FEP10" s="667"/>
      <c r="FEQ10" s="667"/>
      <c r="FER10" s="667"/>
      <c r="FES10" s="667"/>
      <c r="FET10" s="667"/>
      <c r="FEU10" s="667"/>
      <c r="FEV10" s="667"/>
      <c r="FEW10" s="667"/>
      <c r="FEX10" s="667"/>
      <c r="FEY10" s="667"/>
      <c r="FEZ10" s="667"/>
      <c r="FFA10" s="667"/>
      <c r="FFB10" s="667"/>
      <c r="FFC10" s="667"/>
      <c r="FFD10" s="667"/>
      <c r="FFE10" s="667"/>
      <c r="FFF10" s="667"/>
      <c r="FFG10" s="667"/>
      <c r="FFH10" s="667"/>
      <c r="FFI10" s="667"/>
      <c r="FFJ10" s="667"/>
      <c r="FFK10" s="667"/>
      <c r="FFL10" s="667"/>
      <c r="FFM10" s="667"/>
      <c r="FFN10" s="667"/>
      <c r="FFO10" s="667"/>
      <c r="FFP10" s="667"/>
      <c r="FFQ10" s="667"/>
      <c r="FFR10" s="667"/>
      <c r="FFS10" s="667"/>
      <c r="FFT10" s="667"/>
      <c r="FFU10" s="667"/>
      <c r="FFV10" s="667"/>
      <c r="FFW10" s="667"/>
      <c r="FFX10" s="667"/>
      <c r="FFY10" s="667"/>
      <c r="FFZ10" s="667"/>
      <c r="FGA10" s="667"/>
      <c r="FGB10" s="667"/>
      <c r="FGC10" s="667"/>
      <c r="FGD10" s="667"/>
      <c r="FGE10" s="667"/>
      <c r="FGF10" s="667"/>
      <c r="FGG10" s="667"/>
      <c r="FGH10" s="667"/>
      <c r="FGI10" s="667"/>
      <c r="FGJ10" s="667"/>
      <c r="FGK10" s="667"/>
      <c r="FGL10" s="667"/>
      <c r="FGM10" s="667"/>
      <c r="FGN10" s="667"/>
      <c r="FGO10" s="667"/>
      <c r="FGP10" s="667"/>
      <c r="FGQ10" s="667"/>
      <c r="FGR10" s="667"/>
      <c r="FGS10" s="667"/>
      <c r="FGT10" s="667"/>
      <c r="FGU10" s="667"/>
      <c r="FGV10" s="667"/>
      <c r="FGW10" s="667"/>
      <c r="FGX10" s="667"/>
      <c r="FGY10" s="667"/>
      <c r="FGZ10" s="667"/>
      <c r="FHA10" s="667"/>
      <c r="FHB10" s="667"/>
      <c r="FHC10" s="667"/>
      <c r="FHD10" s="667"/>
      <c r="FHE10" s="667"/>
      <c r="FHF10" s="667"/>
      <c r="FHG10" s="667"/>
      <c r="FHH10" s="667"/>
      <c r="FHI10" s="667"/>
      <c r="FHJ10" s="667"/>
      <c r="FHK10" s="667"/>
      <c r="FHL10" s="667"/>
      <c r="FHM10" s="667"/>
      <c r="FHN10" s="667"/>
      <c r="FHO10" s="667"/>
      <c r="FHP10" s="667"/>
      <c r="FHQ10" s="667"/>
      <c r="FHR10" s="667"/>
      <c r="FHS10" s="667"/>
      <c r="FHT10" s="667"/>
      <c r="FHU10" s="667"/>
      <c r="FHV10" s="667"/>
      <c r="FHW10" s="667"/>
      <c r="FHX10" s="667"/>
      <c r="FHY10" s="667"/>
      <c r="FHZ10" s="667"/>
      <c r="FIA10" s="667"/>
      <c r="FIB10" s="667"/>
      <c r="FIC10" s="667"/>
      <c r="FID10" s="667"/>
      <c r="FIE10" s="667"/>
      <c r="FIF10" s="667"/>
      <c r="FIG10" s="667"/>
      <c r="FIH10" s="667"/>
      <c r="FII10" s="667"/>
      <c r="FIJ10" s="667"/>
      <c r="FIK10" s="667"/>
      <c r="FIL10" s="667"/>
      <c r="FIM10" s="667"/>
      <c r="FIN10" s="667"/>
      <c r="FIO10" s="667"/>
      <c r="FIP10" s="667"/>
      <c r="FIQ10" s="667"/>
      <c r="FIR10" s="667"/>
      <c r="FIS10" s="667"/>
      <c r="FIT10" s="667"/>
      <c r="FIU10" s="667"/>
      <c r="FIV10" s="667"/>
      <c r="FIW10" s="667"/>
      <c r="FIX10" s="667"/>
      <c r="FIY10" s="667"/>
      <c r="FIZ10" s="667"/>
      <c r="FJA10" s="667"/>
      <c r="FJB10" s="667"/>
      <c r="FJC10" s="667"/>
      <c r="FJD10" s="667"/>
      <c r="FJE10" s="667"/>
      <c r="FJF10" s="667"/>
      <c r="FJG10" s="667"/>
      <c r="FJH10" s="667"/>
      <c r="FJI10" s="667"/>
      <c r="FJJ10" s="667"/>
      <c r="FJK10" s="667"/>
      <c r="FJL10" s="667"/>
      <c r="FJM10" s="667"/>
      <c r="FJN10" s="667"/>
      <c r="FJO10" s="667"/>
      <c r="FJP10" s="667"/>
      <c r="FJQ10" s="667"/>
      <c r="FJR10" s="667"/>
      <c r="FJS10" s="667"/>
      <c r="FJT10" s="667"/>
      <c r="FJU10" s="667"/>
      <c r="FJV10" s="667"/>
      <c r="FJW10" s="667"/>
      <c r="FJX10" s="667"/>
      <c r="FJY10" s="667"/>
      <c r="FJZ10" s="667"/>
      <c r="FKA10" s="667"/>
      <c r="FKB10" s="667"/>
      <c r="FKC10" s="667"/>
      <c r="FKD10" s="667"/>
      <c r="FKE10" s="667"/>
      <c r="FKF10" s="667"/>
      <c r="FKG10" s="667"/>
      <c r="FKH10" s="667"/>
      <c r="FKI10" s="667"/>
      <c r="FKJ10" s="667"/>
      <c r="FKK10" s="667"/>
      <c r="FKL10" s="667"/>
      <c r="FKM10" s="667"/>
      <c r="FKN10" s="667"/>
      <c r="FKO10" s="667"/>
      <c r="FKP10" s="667"/>
      <c r="FKQ10" s="667"/>
      <c r="FKR10" s="667"/>
      <c r="FKS10" s="667"/>
      <c r="FKT10" s="667"/>
      <c r="FKU10" s="667"/>
      <c r="FKV10" s="667"/>
      <c r="FKW10" s="667"/>
      <c r="FKX10" s="667"/>
      <c r="FKY10" s="667"/>
      <c r="FKZ10" s="667"/>
      <c r="FLA10" s="667"/>
      <c r="FLB10" s="667"/>
      <c r="FLC10" s="667"/>
      <c r="FLD10" s="667"/>
      <c r="FLE10" s="667"/>
      <c r="FLF10" s="667"/>
      <c r="FLG10" s="667"/>
      <c r="FLH10" s="667"/>
      <c r="FLI10" s="667"/>
      <c r="FLJ10" s="667"/>
      <c r="FLK10" s="667"/>
      <c r="FLL10" s="667"/>
      <c r="FLM10" s="667"/>
      <c r="FLN10" s="667"/>
      <c r="FLO10" s="667"/>
      <c r="FLP10" s="667"/>
      <c r="FLQ10" s="667"/>
      <c r="FLR10" s="667"/>
      <c r="FLS10" s="667"/>
      <c r="FLT10" s="667"/>
      <c r="FLU10" s="667"/>
      <c r="FLV10" s="667"/>
      <c r="FLW10" s="667"/>
      <c r="FLX10" s="667"/>
      <c r="FLY10" s="667"/>
      <c r="FLZ10" s="667"/>
      <c r="FMA10" s="667"/>
      <c r="FMB10" s="667"/>
      <c r="FMC10" s="667"/>
      <c r="FMD10" s="667"/>
      <c r="FME10" s="667"/>
      <c r="FMF10" s="667"/>
      <c r="FMG10" s="667"/>
      <c r="FMH10" s="667"/>
      <c r="FMI10" s="667"/>
      <c r="FMJ10" s="667"/>
      <c r="FMK10" s="667"/>
      <c r="FML10" s="667"/>
      <c r="FMM10" s="667"/>
      <c r="FMN10" s="667"/>
      <c r="FMO10" s="667"/>
      <c r="FMP10" s="667"/>
      <c r="FMQ10" s="667"/>
      <c r="FMR10" s="667"/>
      <c r="FMS10" s="667"/>
      <c r="FMT10" s="667"/>
      <c r="FMU10" s="667"/>
      <c r="FMV10" s="667"/>
      <c r="FMW10" s="667"/>
      <c r="FMX10" s="667"/>
      <c r="FMY10" s="667"/>
      <c r="FMZ10" s="667"/>
      <c r="FNA10" s="667"/>
      <c r="FNB10" s="667"/>
      <c r="FNC10" s="667"/>
      <c r="FND10" s="667"/>
      <c r="FNE10" s="667"/>
      <c r="FNF10" s="667"/>
      <c r="FNG10" s="667"/>
      <c r="FNH10" s="667"/>
      <c r="FNI10" s="667"/>
      <c r="FNJ10" s="667"/>
      <c r="FNK10" s="667"/>
      <c r="FNL10" s="667"/>
      <c r="FNM10" s="667"/>
      <c r="FNN10" s="667"/>
      <c r="FNO10" s="667"/>
      <c r="FNP10" s="667"/>
      <c r="FNQ10" s="667"/>
      <c r="FNR10" s="667"/>
      <c r="FNS10" s="667"/>
      <c r="FNT10" s="667"/>
      <c r="FNU10" s="667"/>
      <c r="FNV10" s="667"/>
      <c r="FNW10" s="667"/>
      <c r="FNX10" s="667"/>
      <c r="FNY10" s="667"/>
      <c r="FNZ10" s="667"/>
      <c r="FOA10" s="667"/>
      <c r="FOB10" s="667"/>
      <c r="FOC10" s="667"/>
      <c r="FOD10" s="667"/>
      <c r="FOE10" s="667"/>
      <c r="FOF10" s="667"/>
      <c r="FOG10" s="667"/>
      <c r="FOH10" s="667"/>
      <c r="FOI10" s="667"/>
      <c r="FOJ10" s="667"/>
      <c r="FOK10" s="667"/>
      <c r="FOL10" s="667"/>
      <c r="FOM10" s="667"/>
      <c r="FON10" s="667"/>
      <c r="FOO10" s="667"/>
      <c r="FOP10" s="667"/>
      <c r="FOQ10" s="667"/>
      <c r="FOR10" s="667"/>
      <c r="FOS10" s="667"/>
      <c r="FOT10" s="667"/>
      <c r="FOU10" s="667"/>
      <c r="FOV10" s="667"/>
      <c r="FOW10" s="667"/>
      <c r="FOX10" s="667"/>
      <c r="FOY10" s="667"/>
      <c r="FOZ10" s="667"/>
      <c r="FPA10" s="667"/>
      <c r="FPB10" s="667"/>
      <c r="FPC10" s="667"/>
      <c r="FPD10" s="667"/>
      <c r="FPE10" s="667"/>
      <c r="FPF10" s="667"/>
      <c r="FPG10" s="667"/>
      <c r="FPH10" s="667"/>
      <c r="FPI10" s="667"/>
      <c r="FPJ10" s="667"/>
      <c r="FPK10" s="667"/>
      <c r="FPL10" s="667"/>
      <c r="FPM10" s="667"/>
      <c r="FPN10" s="667"/>
      <c r="FPO10" s="667"/>
      <c r="FPP10" s="667"/>
      <c r="FPQ10" s="667"/>
      <c r="FPR10" s="667"/>
      <c r="FPS10" s="667"/>
      <c r="FPT10" s="667"/>
      <c r="FPU10" s="667"/>
      <c r="FPV10" s="667"/>
      <c r="FPW10" s="667"/>
      <c r="FPX10" s="667"/>
      <c r="FPY10" s="667"/>
      <c r="FPZ10" s="667"/>
      <c r="FQA10" s="667"/>
      <c r="FQB10" s="667"/>
      <c r="FQC10" s="667"/>
      <c r="FQD10" s="667"/>
      <c r="FQE10" s="667"/>
      <c r="FQF10" s="667"/>
      <c r="FQG10" s="667"/>
      <c r="FQH10" s="667"/>
      <c r="FQI10" s="667"/>
      <c r="FQJ10" s="667"/>
      <c r="FQK10" s="667"/>
      <c r="FQL10" s="667"/>
      <c r="FQM10" s="667"/>
      <c r="FQN10" s="667"/>
      <c r="FQO10" s="667"/>
      <c r="FQP10" s="667"/>
      <c r="FQQ10" s="667"/>
      <c r="FQR10" s="667"/>
      <c r="FQS10" s="667"/>
      <c r="FQT10" s="667"/>
      <c r="FQU10" s="667"/>
      <c r="FQV10" s="667"/>
      <c r="FQW10" s="667"/>
      <c r="FQX10" s="667"/>
      <c r="FQY10" s="667"/>
      <c r="FQZ10" s="667"/>
      <c r="FRA10" s="667"/>
      <c r="FRB10" s="667"/>
      <c r="FRC10" s="667"/>
      <c r="FRD10" s="667"/>
      <c r="FRE10" s="667"/>
      <c r="FRF10" s="667"/>
      <c r="FRG10" s="667"/>
      <c r="FRH10" s="667"/>
      <c r="FRI10" s="667"/>
      <c r="FRJ10" s="667"/>
      <c r="FRK10" s="667"/>
      <c r="FRL10" s="667"/>
      <c r="FRM10" s="667"/>
      <c r="FRN10" s="667"/>
      <c r="FRO10" s="667"/>
      <c r="FRP10" s="667"/>
      <c r="FRQ10" s="667"/>
      <c r="FRR10" s="667"/>
      <c r="FRS10" s="667"/>
      <c r="FRT10" s="667"/>
      <c r="FRU10" s="667"/>
      <c r="FRV10" s="667"/>
      <c r="FRW10" s="667"/>
      <c r="FRX10" s="667"/>
      <c r="FRY10" s="667"/>
      <c r="FRZ10" s="667"/>
      <c r="FSA10" s="667"/>
      <c r="FSB10" s="667"/>
      <c r="FSC10" s="667"/>
      <c r="FSD10" s="667"/>
      <c r="FSE10" s="667"/>
      <c r="FSF10" s="667"/>
      <c r="FSG10" s="667"/>
      <c r="FSH10" s="667"/>
      <c r="FSI10" s="667"/>
      <c r="FSJ10" s="667"/>
      <c r="FSK10" s="667"/>
      <c r="FSL10" s="667"/>
      <c r="FSM10" s="667"/>
      <c r="FSN10" s="667"/>
      <c r="FSO10" s="667"/>
      <c r="FSP10" s="667"/>
      <c r="FSQ10" s="667"/>
      <c r="FSR10" s="667"/>
      <c r="FSS10" s="667"/>
      <c r="FST10" s="667"/>
      <c r="FSU10" s="667"/>
      <c r="FSV10" s="667"/>
      <c r="FSW10" s="667"/>
      <c r="FSX10" s="667"/>
      <c r="FSY10" s="667"/>
      <c r="FSZ10" s="667"/>
      <c r="FTA10" s="667"/>
      <c r="FTB10" s="667"/>
      <c r="FTC10" s="667"/>
      <c r="FTD10" s="667"/>
      <c r="FTE10" s="667"/>
      <c r="FTF10" s="667"/>
      <c r="FTG10" s="667"/>
      <c r="FTH10" s="667"/>
      <c r="FTI10" s="667"/>
      <c r="FTJ10" s="667"/>
      <c r="FTK10" s="667"/>
      <c r="FTL10" s="667"/>
      <c r="FTM10" s="667"/>
      <c r="FTN10" s="667"/>
      <c r="FTO10" s="667"/>
      <c r="FTP10" s="667"/>
      <c r="FTQ10" s="667"/>
      <c r="FTR10" s="667"/>
      <c r="FTS10" s="667"/>
      <c r="FTT10" s="667"/>
      <c r="FTU10" s="667"/>
      <c r="FTV10" s="667"/>
      <c r="FTW10" s="667"/>
      <c r="FTX10" s="667"/>
      <c r="FTY10" s="667"/>
      <c r="FTZ10" s="667"/>
      <c r="FUA10" s="667"/>
      <c r="FUB10" s="667"/>
      <c r="FUC10" s="667"/>
      <c r="FUD10" s="667"/>
      <c r="FUE10" s="667"/>
      <c r="FUF10" s="667"/>
      <c r="FUG10" s="667"/>
      <c r="FUH10" s="667"/>
      <c r="FUI10" s="667"/>
      <c r="FUJ10" s="667"/>
      <c r="FUK10" s="667"/>
      <c r="FUL10" s="667"/>
      <c r="FUM10" s="667"/>
      <c r="FUN10" s="667"/>
      <c r="FUO10" s="667"/>
      <c r="FUP10" s="667"/>
      <c r="FUQ10" s="667"/>
      <c r="FUR10" s="667"/>
      <c r="FUS10" s="667"/>
      <c r="FUT10" s="667"/>
      <c r="FUU10" s="667"/>
      <c r="FUV10" s="667"/>
      <c r="FUW10" s="667"/>
      <c r="FUX10" s="667"/>
      <c r="FUY10" s="667"/>
      <c r="FUZ10" s="667"/>
      <c r="FVA10" s="667"/>
      <c r="FVB10" s="667"/>
      <c r="FVC10" s="667"/>
      <c r="FVD10" s="667"/>
      <c r="FVE10" s="667"/>
      <c r="FVF10" s="667"/>
      <c r="FVG10" s="667"/>
      <c r="FVH10" s="667"/>
      <c r="FVI10" s="667"/>
      <c r="FVJ10" s="667"/>
      <c r="FVK10" s="667"/>
      <c r="FVL10" s="667"/>
      <c r="FVM10" s="667"/>
      <c r="FVN10" s="667"/>
      <c r="FVO10" s="667"/>
      <c r="FVP10" s="667"/>
      <c r="FVQ10" s="667"/>
      <c r="FVR10" s="667"/>
      <c r="FVS10" s="667"/>
      <c r="FVT10" s="667"/>
      <c r="FVU10" s="667"/>
      <c r="FVV10" s="667"/>
      <c r="FVW10" s="667"/>
      <c r="FVX10" s="667"/>
      <c r="FVY10" s="667"/>
      <c r="FVZ10" s="667"/>
      <c r="FWA10" s="667"/>
      <c r="FWB10" s="667"/>
      <c r="FWC10" s="667"/>
      <c r="FWD10" s="667"/>
      <c r="FWE10" s="667"/>
      <c r="FWF10" s="667"/>
      <c r="FWG10" s="667"/>
      <c r="FWH10" s="667"/>
      <c r="FWI10" s="667"/>
      <c r="FWJ10" s="667"/>
      <c r="FWK10" s="667"/>
      <c r="FWL10" s="667"/>
      <c r="FWM10" s="667"/>
      <c r="FWN10" s="667"/>
      <c r="FWO10" s="667"/>
      <c r="FWP10" s="667"/>
      <c r="FWQ10" s="667"/>
      <c r="FWR10" s="667"/>
      <c r="FWS10" s="667"/>
      <c r="FWT10" s="667"/>
      <c r="FWU10" s="667"/>
      <c r="FWV10" s="667"/>
      <c r="FWW10" s="667"/>
      <c r="FWX10" s="667"/>
      <c r="FWY10" s="667"/>
      <c r="FWZ10" s="667"/>
      <c r="FXA10" s="667"/>
      <c r="FXB10" s="667"/>
      <c r="FXC10" s="667"/>
      <c r="FXD10" s="667"/>
      <c r="FXE10" s="667"/>
      <c r="FXF10" s="667"/>
      <c r="FXG10" s="667"/>
      <c r="FXH10" s="667"/>
      <c r="FXI10" s="667"/>
      <c r="FXJ10" s="667"/>
      <c r="FXK10" s="667"/>
      <c r="FXL10" s="667"/>
      <c r="FXM10" s="667"/>
      <c r="FXN10" s="667"/>
      <c r="FXO10" s="667"/>
      <c r="FXP10" s="667"/>
      <c r="FXQ10" s="667"/>
      <c r="FXR10" s="667"/>
      <c r="FXS10" s="667"/>
      <c r="FXT10" s="667"/>
      <c r="FXU10" s="667"/>
      <c r="FXV10" s="667"/>
      <c r="FXW10" s="667"/>
      <c r="FXX10" s="667"/>
      <c r="FXY10" s="667"/>
      <c r="FXZ10" s="667"/>
      <c r="FYA10" s="667"/>
      <c r="FYB10" s="667"/>
      <c r="FYC10" s="667"/>
      <c r="FYD10" s="667"/>
      <c r="FYE10" s="667"/>
      <c r="FYF10" s="667"/>
      <c r="FYG10" s="667"/>
      <c r="FYH10" s="667"/>
      <c r="FYI10" s="667"/>
      <c r="FYJ10" s="667"/>
      <c r="FYK10" s="667"/>
      <c r="FYL10" s="667"/>
      <c r="FYM10" s="667"/>
      <c r="FYN10" s="667"/>
      <c r="FYO10" s="667"/>
      <c r="FYP10" s="667"/>
      <c r="FYQ10" s="667"/>
      <c r="FYR10" s="667"/>
      <c r="FYS10" s="667"/>
      <c r="FYT10" s="667"/>
      <c r="FYU10" s="667"/>
      <c r="FYV10" s="667"/>
      <c r="FYW10" s="667"/>
      <c r="FYX10" s="667"/>
      <c r="FYY10" s="667"/>
      <c r="FYZ10" s="667"/>
      <c r="FZA10" s="667"/>
      <c r="FZB10" s="667"/>
      <c r="FZC10" s="667"/>
      <c r="FZD10" s="667"/>
      <c r="FZE10" s="667"/>
      <c r="FZF10" s="667"/>
      <c r="FZG10" s="667"/>
      <c r="FZH10" s="667"/>
      <c r="FZI10" s="667"/>
      <c r="FZJ10" s="667"/>
      <c r="FZK10" s="667"/>
      <c r="FZL10" s="667"/>
      <c r="FZM10" s="667"/>
      <c r="FZN10" s="667"/>
      <c r="FZO10" s="667"/>
      <c r="FZP10" s="667"/>
      <c r="FZQ10" s="667"/>
      <c r="FZR10" s="667"/>
      <c r="FZS10" s="667"/>
      <c r="FZT10" s="667"/>
      <c r="FZU10" s="667"/>
      <c r="FZV10" s="667"/>
      <c r="FZW10" s="667"/>
      <c r="FZX10" s="667"/>
      <c r="FZY10" s="667"/>
      <c r="FZZ10" s="667"/>
      <c r="GAA10" s="667"/>
      <c r="GAB10" s="667"/>
      <c r="GAC10" s="667"/>
      <c r="GAD10" s="667"/>
      <c r="GAE10" s="667"/>
      <c r="GAF10" s="667"/>
      <c r="GAG10" s="667"/>
      <c r="GAH10" s="667"/>
      <c r="GAI10" s="667"/>
      <c r="GAJ10" s="667"/>
      <c r="GAK10" s="667"/>
      <c r="GAL10" s="667"/>
      <c r="GAM10" s="667"/>
      <c r="GAN10" s="667"/>
      <c r="GAO10" s="667"/>
      <c r="GAP10" s="667"/>
      <c r="GAQ10" s="667"/>
      <c r="GAR10" s="667"/>
      <c r="GAS10" s="667"/>
      <c r="GAT10" s="667"/>
      <c r="GAU10" s="667"/>
      <c r="GAV10" s="667"/>
      <c r="GAW10" s="667"/>
      <c r="GAX10" s="667"/>
      <c r="GAY10" s="667"/>
      <c r="GAZ10" s="667"/>
      <c r="GBA10" s="667"/>
      <c r="GBB10" s="667"/>
      <c r="GBC10" s="667"/>
      <c r="GBD10" s="667"/>
      <c r="GBE10" s="667"/>
      <c r="GBF10" s="667"/>
      <c r="GBG10" s="667"/>
      <c r="GBH10" s="667"/>
      <c r="GBI10" s="667"/>
      <c r="GBJ10" s="667"/>
      <c r="GBK10" s="667"/>
      <c r="GBL10" s="667"/>
      <c r="GBM10" s="667"/>
      <c r="GBN10" s="667"/>
      <c r="GBO10" s="667"/>
      <c r="GBP10" s="667"/>
      <c r="GBQ10" s="667"/>
      <c r="GBR10" s="667"/>
      <c r="GBS10" s="667"/>
      <c r="GBT10" s="667"/>
      <c r="GBU10" s="667"/>
      <c r="GBV10" s="667"/>
      <c r="GBW10" s="667"/>
      <c r="GBX10" s="667"/>
      <c r="GBY10" s="667"/>
      <c r="GBZ10" s="667"/>
      <c r="GCA10" s="667"/>
      <c r="GCB10" s="667"/>
      <c r="GCC10" s="667"/>
      <c r="GCD10" s="667"/>
      <c r="GCE10" s="667"/>
      <c r="GCF10" s="667"/>
      <c r="GCG10" s="667"/>
      <c r="GCH10" s="667"/>
      <c r="GCI10" s="667"/>
      <c r="GCJ10" s="667"/>
      <c r="GCK10" s="667"/>
      <c r="GCL10" s="667"/>
      <c r="GCM10" s="667"/>
      <c r="GCN10" s="667"/>
      <c r="GCO10" s="667"/>
      <c r="GCP10" s="667"/>
      <c r="GCQ10" s="667"/>
      <c r="GCR10" s="667"/>
      <c r="GCS10" s="667"/>
      <c r="GCT10" s="667"/>
      <c r="GCU10" s="667"/>
      <c r="GCV10" s="667"/>
      <c r="GCW10" s="667"/>
      <c r="GCX10" s="667"/>
      <c r="GCY10" s="667"/>
      <c r="GCZ10" s="667"/>
      <c r="GDA10" s="667"/>
      <c r="GDB10" s="667"/>
      <c r="GDC10" s="667"/>
      <c r="GDD10" s="667"/>
      <c r="GDE10" s="667"/>
      <c r="GDF10" s="667"/>
      <c r="GDG10" s="667"/>
      <c r="GDH10" s="667"/>
      <c r="GDI10" s="667"/>
      <c r="GDJ10" s="667"/>
      <c r="GDK10" s="667"/>
      <c r="GDL10" s="667"/>
      <c r="GDM10" s="667"/>
      <c r="GDN10" s="667"/>
      <c r="GDO10" s="667"/>
      <c r="GDP10" s="667"/>
      <c r="GDQ10" s="667"/>
      <c r="GDR10" s="667"/>
      <c r="GDS10" s="667"/>
      <c r="GDT10" s="667"/>
      <c r="GDU10" s="667"/>
      <c r="GDV10" s="667"/>
      <c r="GDW10" s="667"/>
      <c r="GDX10" s="667"/>
      <c r="GDY10" s="667"/>
      <c r="GDZ10" s="667"/>
      <c r="GEA10" s="667"/>
      <c r="GEB10" s="667"/>
      <c r="GEC10" s="667"/>
      <c r="GED10" s="667"/>
      <c r="GEE10" s="667"/>
      <c r="GEF10" s="667"/>
      <c r="GEG10" s="667"/>
      <c r="GEH10" s="667"/>
      <c r="GEI10" s="667"/>
      <c r="GEJ10" s="667"/>
      <c r="GEK10" s="667"/>
      <c r="GEL10" s="667"/>
      <c r="GEM10" s="667"/>
      <c r="GEN10" s="667"/>
      <c r="GEO10" s="667"/>
      <c r="GEP10" s="667"/>
      <c r="GEQ10" s="667"/>
      <c r="GER10" s="667"/>
      <c r="GES10" s="667"/>
      <c r="GET10" s="667"/>
      <c r="GEU10" s="667"/>
      <c r="GEV10" s="667"/>
      <c r="GEW10" s="667"/>
      <c r="GEX10" s="667"/>
      <c r="GEY10" s="667"/>
      <c r="GEZ10" s="667"/>
      <c r="GFA10" s="667"/>
      <c r="GFB10" s="667"/>
      <c r="GFC10" s="667"/>
      <c r="GFD10" s="667"/>
      <c r="GFE10" s="667"/>
      <c r="GFF10" s="667"/>
      <c r="GFG10" s="667"/>
      <c r="GFH10" s="667"/>
      <c r="GFI10" s="667"/>
      <c r="GFJ10" s="667"/>
      <c r="GFK10" s="667"/>
      <c r="GFL10" s="667"/>
      <c r="GFM10" s="667"/>
      <c r="GFN10" s="667"/>
      <c r="GFO10" s="667"/>
      <c r="GFP10" s="667"/>
      <c r="GFQ10" s="667"/>
      <c r="GFR10" s="667"/>
      <c r="GFS10" s="667"/>
      <c r="GFT10" s="667"/>
      <c r="GFU10" s="667"/>
      <c r="GFV10" s="667"/>
      <c r="GFW10" s="667"/>
      <c r="GFX10" s="667"/>
      <c r="GFY10" s="667"/>
      <c r="GFZ10" s="667"/>
      <c r="GGA10" s="667"/>
      <c r="GGB10" s="667"/>
      <c r="GGC10" s="667"/>
      <c r="GGD10" s="667"/>
      <c r="GGE10" s="667"/>
      <c r="GGF10" s="667"/>
      <c r="GGG10" s="667"/>
      <c r="GGH10" s="667"/>
      <c r="GGI10" s="667"/>
      <c r="GGJ10" s="667"/>
      <c r="GGK10" s="667"/>
      <c r="GGL10" s="667"/>
      <c r="GGM10" s="667"/>
      <c r="GGN10" s="667"/>
      <c r="GGO10" s="667"/>
      <c r="GGP10" s="667"/>
      <c r="GGQ10" s="667"/>
      <c r="GGR10" s="667"/>
      <c r="GGS10" s="667"/>
      <c r="GGT10" s="667"/>
      <c r="GGU10" s="667"/>
      <c r="GGV10" s="667"/>
      <c r="GGW10" s="667"/>
      <c r="GGX10" s="667"/>
      <c r="GGY10" s="667"/>
      <c r="GGZ10" s="667"/>
      <c r="GHA10" s="667"/>
      <c r="GHB10" s="667"/>
      <c r="GHC10" s="667"/>
      <c r="GHD10" s="667"/>
      <c r="GHE10" s="667"/>
      <c r="GHF10" s="667"/>
      <c r="GHG10" s="667"/>
      <c r="GHH10" s="667"/>
      <c r="GHI10" s="667"/>
      <c r="GHJ10" s="667"/>
      <c r="GHK10" s="667"/>
      <c r="GHL10" s="667"/>
      <c r="GHM10" s="667"/>
      <c r="GHN10" s="667"/>
      <c r="GHO10" s="667"/>
      <c r="GHP10" s="667"/>
      <c r="GHQ10" s="667"/>
      <c r="GHR10" s="667"/>
      <c r="GHS10" s="667"/>
      <c r="GHT10" s="667"/>
      <c r="GHU10" s="667"/>
      <c r="GHV10" s="667"/>
      <c r="GHW10" s="667"/>
      <c r="GHX10" s="667"/>
      <c r="GHY10" s="667"/>
      <c r="GHZ10" s="667"/>
      <c r="GIA10" s="667"/>
      <c r="GIB10" s="667"/>
      <c r="GIC10" s="667"/>
      <c r="GID10" s="667"/>
      <c r="GIE10" s="667"/>
      <c r="GIF10" s="667"/>
      <c r="GIG10" s="667"/>
      <c r="GIH10" s="667"/>
      <c r="GII10" s="667"/>
      <c r="GIJ10" s="667"/>
      <c r="GIK10" s="667"/>
      <c r="GIL10" s="667"/>
      <c r="GIM10" s="667"/>
      <c r="GIN10" s="667"/>
      <c r="GIO10" s="667"/>
      <c r="GIP10" s="667"/>
      <c r="GIQ10" s="667"/>
      <c r="GIR10" s="667"/>
      <c r="GIS10" s="667"/>
      <c r="GIT10" s="667"/>
      <c r="GIU10" s="667"/>
      <c r="GIV10" s="667"/>
      <c r="GIW10" s="667"/>
      <c r="GIX10" s="667"/>
      <c r="GIY10" s="667"/>
      <c r="GIZ10" s="667"/>
      <c r="GJA10" s="667"/>
      <c r="GJB10" s="667"/>
      <c r="GJC10" s="667"/>
      <c r="GJD10" s="667"/>
      <c r="GJE10" s="667"/>
      <c r="GJF10" s="667"/>
      <c r="GJG10" s="667"/>
      <c r="GJH10" s="667"/>
      <c r="GJI10" s="667"/>
      <c r="GJJ10" s="667"/>
      <c r="GJK10" s="667"/>
      <c r="GJL10" s="667"/>
      <c r="GJM10" s="667"/>
      <c r="GJN10" s="667"/>
      <c r="GJO10" s="667"/>
      <c r="GJP10" s="667"/>
      <c r="GJQ10" s="667"/>
      <c r="GJR10" s="667"/>
      <c r="GJS10" s="667"/>
      <c r="GJT10" s="667"/>
      <c r="GJU10" s="667"/>
      <c r="GJV10" s="667"/>
      <c r="GJW10" s="667"/>
      <c r="GJX10" s="667"/>
      <c r="GJY10" s="667"/>
      <c r="GJZ10" s="667"/>
      <c r="GKA10" s="667"/>
      <c r="GKB10" s="667"/>
      <c r="GKC10" s="667"/>
      <c r="GKD10" s="667"/>
      <c r="GKE10" s="667"/>
      <c r="GKF10" s="667"/>
      <c r="GKG10" s="667"/>
      <c r="GKH10" s="667"/>
      <c r="GKI10" s="667"/>
      <c r="GKJ10" s="667"/>
      <c r="GKK10" s="667"/>
      <c r="GKL10" s="667"/>
      <c r="GKM10" s="667"/>
      <c r="GKN10" s="667"/>
      <c r="GKO10" s="667"/>
      <c r="GKP10" s="667"/>
      <c r="GKQ10" s="667"/>
      <c r="GKR10" s="667"/>
      <c r="GKS10" s="667"/>
      <c r="GKT10" s="667"/>
      <c r="GKU10" s="667"/>
      <c r="GKV10" s="667"/>
      <c r="GKW10" s="667"/>
      <c r="GKX10" s="667"/>
      <c r="GKY10" s="667"/>
      <c r="GKZ10" s="667"/>
      <c r="GLA10" s="667"/>
      <c r="GLB10" s="667"/>
      <c r="GLC10" s="667"/>
      <c r="GLD10" s="667"/>
      <c r="GLE10" s="667"/>
      <c r="GLF10" s="667"/>
      <c r="GLG10" s="667"/>
      <c r="GLH10" s="667"/>
      <c r="GLI10" s="667"/>
      <c r="GLJ10" s="667"/>
      <c r="GLK10" s="667"/>
      <c r="GLL10" s="667"/>
      <c r="GLM10" s="667"/>
      <c r="GLN10" s="667"/>
      <c r="GLO10" s="667"/>
      <c r="GLP10" s="667"/>
      <c r="GLQ10" s="667"/>
      <c r="GLR10" s="667"/>
      <c r="GLS10" s="667"/>
      <c r="GLT10" s="667"/>
      <c r="GLU10" s="667"/>
      <c r="GLV10" s="667"/>
      <c r="GLW10" s="667"/>
      <c r="GLX10" s="667"/>
      <c r="GLY10" s="667"/>
      <c r="GLZ10" s="667"/>
      <c r="GMA10" s="667"/>
      <c r="GMB10" s="667"/>
      <c r="GMC10" s="667"/>
      <c r="GMD10" s="667"/>
      <c r="GME10" s="667"/>
      <c r="GMF10" s="667"/>
      <c r="GMG10" s="667"/>
      <c r="GMH10" s="667"/>
      <c r="GMI10" s="667"/>
      <c r="GMJ10" s="667"/>
      <c r="GMK10" s="667"/>
      <c r="GML10" s="667"/>
      <c r="GMM10" s="667"/>
      <c r="GMN10" s="667"/>
      <c r="GMO10" s="667"/>
      <c r="GMP10" s="667"/>
      <c r="GMQ10" s="667"/>
      <c r="GMR10" s="667"/>
      <c r="GMS10" s="667"/>
      <c r="GMT10" s="667"/>
      <c r="GMU10" s="667"/>
      <c r="GMV10" s="667"/>
      <c r="GMW10" s="667"/>
      <c r="GMX10" s="667"/>
      <c r="GMY10" s="667"/>
      <c r="GMZ10" s="667"/>
      <c r="GNA10" s="667"/>
      <c r="GNB10" s="667"/>
      <c r="GNC10" s="667"/>
      <c r="GND10" s="667"/>
      <c r="GNE10" s="667"/>
      <c r="GNF10" s="667"/>
      <c r="GNG10" s="667"/>
      <c r="GNH10" s="667"/>
      <c r="GNI10" s="667"/>
      <c r="GNJ10" s="667"/>
      <c r="GNK10" s="667"/>
      <c r="GNL10" s="667"/>
      <c r="GNM10" s="667"/>
      <c r="GNN10" s="667"/>
      <c r="GNO10" s="667"/>
      <c r="GNP10" s="667"/>
      <c r="GNQ10" s="667"/>
      <c r="GNR10" s="667"/>
      <c r="GNS10" s="667"/>
      <c r="GNT10" s="667"/>
      <c r="GNU10" s="667"/>
      <c r="GNV10" s="667"/>
      <c r="GNW10" s="667"/>
      <c r="GNX10" s="667"/>
      <c r="GNY10" s="667"/>
      <c r="GNZ10" s="667"/>
      <c r="GOA10" s="667"/>
      <c r="GOB10" s="667"/>
      <c r="GOC10" s="667"/>
      <c r="GOD10" s="667"/>
      <c r="GOE10" s="667"/>
      <c r="GOF10" s="667"/>
      <c r="GOG10" s="667"/>
      <c r="GOH10" s="667"/>
      <c r="GOI10" s="667"/>
      <c r="GOJ10" s="667"/>
      <c r="GOK10" s="667"/>
      <c r="GOL10" s="667"/>
      <c r="GOM10" s="667"/>
      <c r="GON10" s="667"/>
      <c r="GOO10" s="667"/>
      <c r="GOP10" s="667"/>
      <c r="GOQ10" s="667"/>
      <c r="GOR10" s="667"/>
      <c r="GOS10" s="667"/>
      <c r="GOT10" s="667"/>
      <c r="GOU10" s="667"/>
      <c r="GOV10" s="667"/>
      <c r="GOW10" s="667"/>
      <c r="GOX10" s="667"/>
      <c r="GOY10" s="667"/>
      <c r="GOZ10" s="667"/>
      <c r="GPA10" s="667"/>
      <c r="GPB10" s="667"/>
      <c r="GPC10" s="667"/>
      <c r="GPD10" s="667"/>
      <c r="GPE10" s="667"/>
      <c r="GPF10" s="667"/>
      <c r="GPG10" s="667"/>
      <c r="GPH10" s="667"/>
      <c r="GPI10" s="667"/>
      <c r="GPJ10" s="667"/>
      <c r="GPK10" s="667"/>
      <c r="GPL10" s="667"/>
      <c r="GPM10" s="667"/>
      <c r="GPN10" s="667"/>
      <c r="GPO10" s="667"/>
      <c r="GPP10" s="667"/>
      <c r="GPQ10" s="667"/>
      <c r="GPR10" s="667"/>
      <c r="GPS10" s="667"/>
      <c r="GPT10" s="667"/>
      <c r="GPU10" s="667"/>
      <c r="GPV10" s="667"/>
      <c r="GPW10" s="667"/>
      <c r="GPX10" s="667"/>
      <c r="GPY10" s="667"/>
      <c r="GPZ10" s="667"/>
      <c r="GQA10" s="667"/>
      <c r="GQB10" s="667"/>
      <c r="GQC10" s="667"/>
      <c r="GQD10" s="667"/>
      <c r="GQE10" s="667"/>
      <c r="GQF10" s="667"/>
      <c r="GQG10" s="667"/>
      <c r="GQH10" s="667"/>
      <c r="GQI10" s="667"/>
      <c r="GQJ10" s="667"/>
      <c r="GQK10" s="667"/>
      <c r="GQL10" s="667"/>
      <c r="GQM10" s="667"/>
      <c r="GQN10" s="667"/>
      <c r="GQO10" s="667"/>
      <c r="GQP10" s="667"/>
      <c r="GQQ10" s="667"/>
      <c r="GQR10" s="667"/>
      <c r="GQS10" s="667"/>
      <c r="GQT10" s="667"/>
      <c r="GQU10" s="667"/>
      <c r="GQV10" s="667"/>
      <c r="GQW10" s="667"/>
      <c r="GQX10" s="667"/>
      <c r="GQY10" s="667"/>
      <c r="GQZ10" s="667"/>
      <c r="GRA10" s="667"/>
      <c r="GRB10" s="667"/>
      <c r="GRC10" s="667"/>
      <c r="GRD10" s="667"/>
      <c r="GRE10" s="667"/>
      <c r="GRF10" s="667"/>
      <c r="GRG10" s="667"/>
      <c r="GRH10" s="667"/>
      <c r="GRI10" s="667"/>
      <c r="GRJ10" s="667"/>
      <c r="GRK10" s="667"/>
      <c r="GRL10" s="667"/>
      <c r="GRM10" s="667"/>
      <c r="GRN10" s="667"/>
      <c r="GRO10" s="667"/>
      <c r="GRP10" s="667"/>
      <c r="GRQ10" s="667"/>
      <c r="GRR10" s="667"/>
      <c r="GRS10" s="667"/>
      <c r="GRT10" s="667"/>
      <c r="GRU10" s="667"/>
      <c r="GRV10" s="667"/>
      <c r="GRW10" s="667"/>
      <c r="GRX10" s="667"/>
      <c r="GRY10" s="667"/>
      <c r="GRZ10" s="667"/>
      <c r="GSA10" s="667"/>
      <c r="GSB10" s="667"/>
      <c r="GSC10" s="667"/>
      <c r="GSD10" s="667"/>
      <c r="GSE10" s="667"/>
      <c r="GSF10" s="667"/>
      <c r="GSG10" s="667"/>
      <c r="GSH10" s="667"/>
      <c r="GSI10" s="667"/>
      <c r="GSJ10" s="667"/>
      <c r="GSK10" s="667"/>
      <c r="GSL10" s="667"/>
      <c r="GSM10" s="667"/>
      <c r="GSN10" s="667"/>
      <c r="GSO10" s="667"/>
      <c r="GSP10" s="667"/>
      <c r="GSQ10" s="667"/>
      <c r="GSR10" s="667"/>
      <c r="GSS10" s="667"/>
      <c r="GST10" s="667"/>
      <c r="GSU10" s="667"/>
      <c r="GSV10" s="667"/>
      <c r="GSW10" s="667"/>
      <c r="GSX10" s="667"/>
      <c r="GSY10" s="667"/>
      <c r="GSZ10" s="667"/>
      <c r="GTA10" s="667"/>
      <c r="GTB10" s="667"/>
      <c r="GTC10" s="667"/>
      <c r="GTD10" s="667"/>
      <c r="GTE10" s="667"/>
      <c r="GTF10" s="667"/>
      <c r="GTG10" s="667"/>
      <c r="GTH10" s="667"/>
      <c r="GTI10" s="667"/>
      <c r="GTJ10" s="667"/>
      <c r="GTK10" s="667"/>
      <c r="GTL10" s="667"/>
      <c r="GTM10" s="667"/>
      <c r="GTN10" s="667"/>
      <c r="GTO10" s="667"/>
      <c r="GTP10" s="667"/>
      <c r="GTQ10" s="667"/>
      <c r="GTR10" s="667"/>
      <c r="GTS10" s="667"/>
      <c r="GTT10" s="667"/>
      <c r="GTU10" s="667"/>
      <c r="GTV10" s="667"/>
      <c r="GTW10" s="667"/>
      <c r="GTX10" s="667"/>
      <c r="GTY10" s="667"/>
      <c r="GTZ10" s="667"/>
      <c r="GUA10" s="667"/>
      <c r="GUB10" s="667"/>
      <c r="GUC10" s="667"/>
      <c r="GUD10" s="667"/>
      <c r="GUE10" s="667"/>
      <c r="GUF10" s="667"/>
      <c r="GUG10" s="667"/>
      <c r="GUH10" s="667"/>
      <c r="GUI10" s="667"/>
      <c r="GUJ10" s="667"/>
      <c r="GUK10" s="667"/>
      <c r="GUL10" s="667"/>
      <c r="GUM10" s="667"/>
      <c r="GUN10" s="667"/>
      <c r="GUO10" s="667"/>
      <c r="GUP10" s="667"/>
      <c r="GUQ10" s="667"/>
      <c r="GUR10" s="667"/>
      <c r="GUS10" s="667"/>
      <c r="GUT10" s="667"/>
      <c r="GUU10" s="667"/>
      <c r="GUV10" s="667"/>
      <c r="GUW10" s="667"/>
      <c r="GUX10" s="667"/>
      <c r="GUY10" s="667"/>
      <c r="GUZ10" s="667"/>
      <c r="GVA10" s="667"/>
      <c r="GVB10" s="667"/>
      <c r="GVC10" s="667"/>
      <c r="GVD10" s="667"/>
      <c r="GVE10" s="667"/>
      <c r="GVF10" s="667"/>
      <c r="GVG10" s="667"/>
      <c r="GVH10" s="667"/>
      <c r="GVI10" s="667"/>
      <c r="GVJ10" s="667"/>
      <c r="GVK10" s="667"/>
      <c r="GVL10" s="667"/>
      <c r="GVM10" s="667"/>
      <c r="GVN10" s="667"/>
      <c r="GVO10" s="667"/>
      <c r="GVP10" s="667"/>
      <c r="GVQ10" s="667"/>
      <c r="GVR10" s="667"/>
      <c r="GVS10" s="667"/>
      <c r="GVT10" s="667"/>
      <c r="GVU10" s="667"/>
      <c r="GVV10" s="667"/>
      <c r="GVW10" s="667"/>
      <c r="GVX10" s="667"/>
      <c r="GVY10" s="667"/>
      <c r="GVZ10" s="667"/>
      <c r="GWA10" s="667"/>
      <c r="GWB10" s="667"/>
      <c r="GWC10" s="667"/>
      <c r="GWD10" s="667"/>
      <c r="GWE10" s="667"/>
      <c r="GWF10" s="667"/>
      <c r="GWG10" s="667"/>
      <c r="GWH10" s="667"/>
      <c r="GWI10" s="667"/>
      <c r="GWJ10" s="667"/>
      <c r="GWK10" s="667"/>
      <c r="GWL10" s="667"/>
      <c r="GWM10" s="667"/>
      <c r="GWN10" s="667"/>
      <c r="GWO10" s="667"/>
      <c r="GWP10" s="667"/>
      <c r="GWQ10" s="667"/>
      <c r="GWR10" s="667"/>
      <c r="GWS10" s="667"/>
      <c r="GWT10" s="667"/>
      <c r="GWU10" s="667"/>
      <c r="GWV10" s="667"/>
      <c r="GWW10" s="667"/>
      <c r="GWX10" s="667"/>
      <c r="GWY10" s="667"/>
      <c r="GWZ10" s="667"/>
      <c r="GXA10" s="667"/>
      <c r="GXB10" s="667"/>
      <c r="GXC10" s="667"/>
      <c r="GXD10" s="667"/>
      <c r="GXE10" s="667"/>
      <c r="GXF10" s="667"/>
      <c r="GXG10" s="667"/>
      <c r="GXH10" s="667"/>
      <c r="GXI10" s="667"/>
      <c r="GXJ10" s="667"/>
      <c r="GXK10" s="667"/>
      <c r="GXL10" s="667"/>
      <c r="GXM10" s="667"/>
      <c r="GXN10" s="667"/>
      <c r="GXO10" s="667"/>
      <c r="GXP10" s="667"/>
      <c r="GXQ10" s="667"/>
      <c r="GXR10" s="667"/>
      <c r="GXS10" s="667"/>
      <c r="GXT10" s="667"/>
      <c r="GXU10" s="667"/>
      <c r="GXV10" s="667"/>
      <c r="GXW10" s="667"/>
      <c r="GXX10" s="667"/>
      <c r="GXY10" s="667"/>
      <c r="GXZ10" s="667"/>
      <c r="GYA10" s="667"/>
      <c r="GYB10" s="667"/>
      <c r="GYC10" s="667"/>
      <c r="GYD10" s="667"/>
      <c r="GYE10" s="667"/>
      <c r="GYF10" s="667"/>
      <c r="GYG10" s="667"/>
      <c r="GYH10" s="667"/>
      <c r="GYI10" s="667"/>
      <c r="GYJ10" s="667"/>
      <c r="GYK10" s="667"/>
      <c r="GYL10" s="667"/>
      <c r="GYM10" s="667"/>
      <c r="GYN10" s="667"/>
      <c r="GYO10" s="667"/>
      <c r="GYP10" s="667"/>
      <c r="GYQ10" s="667"/>
      <c r="GYR10" s="667"/>
      <c r="GYS10" s="667"/>
      <c r="GYT10" s="667"/>
      <c r="GYU10" s="667"/>
      <c r="GYV10" s="667"/>
      <c r="GYW10" s="667"/>
      <c r="GYX10" s="667"/>
      <c r="GYY10" s="667"/>
      <c r="GYZ10" s="667"/>
      <c r="GZA10" s="667"/>
      <c r="GZB10" s="667"/>
      <c r="GZC10" s="667"/>
      <c r="GZD10" s="667"/>
      <c r="GZE10" s="667"/>
      <c r="GZF10" s="667"/>
      <c r="GZG10" s="667"/>
      <c r="GZH10" s="667"/>
      <c r="GZI10" s="667"/>
      <c r="GZJ10" s="667"/>
      <c r="GZK10" s="667"/>
      <c r="GZL10" s="667"/>
      <c r="GZM10" s="667"/>
      <c r="GZN10" s="667"/>
      <c r="GZO10" s="667"/>
      <c r="GZP10" s="667"/>
      <c r="GZQ10" s="667"/>
      <c r="GZR10" s="667"/>
      <c r="GZS10" s="667"/>
      <c r="GZT10" s="667"/>
      <c r="GZU10" s="667"/>
      <c r="GZV10" s="667"/>
      <c r="GZW10" s="667"/>
      <c r="GZX10" s="667"/>
      <c r="GZY10" s="667"/>
      <c r="GZZ10" s="667"/>
      <c r="HAA10" s="667"/>
      <c r="HAB10" s="667"/>
      <c r="HAC10" s="667"/>
      <c r="HAD10" s="667"/>
      <c r="HAE10" s="667"/>
      <c r="HAF10" s="667"/>
      <c r="HAG10" s="667"/>
      <c r="HAH10" s="667"/>
      <c r="HAI10" s="667"/>
      <c r="HAJ10" s="667"/>
      <c r="HAK10" s="667"/>
      <c r="HAL10" s="667"/>
      <c r="HAM10" s="667"/>
      <c r="HAN10" s="667"/>
      <c r="HAO10" s="667"/>
      <c r="HAP10" s="667"/>
      <c r="HAQ10" s="667"/>
      <c r="HAR10" s="667"/>
      <c r="HAS10" s="667"/>
      <c r="HAT10" s="667"/>
      <c r="HAU10" s="667"/>
      <c r="HAV10" s="667"/>
      <c r="HAW10" s="667"/>
      <c r="HAX10" s="667"/>
      <c r="HAY10" s="667"/>
      <c r="HAZ10" s="667"/>
      <c r="HBA10" s="667"/>
      <c r="HBB10" s="667"/>
      <c r="HBC10" s="667"/>
      <c r="HBD10" s="667"/>
      <c r="HBE10" s="667"/>
      <c r="HBF10" s="667"/>
      <c r="HBG10" s="667"/>
      <c r="HBH10" s="667"/>
      <c r="HBI10" s="667"/>
      <c r="HBJ10" s="667"/>
      <c r="HBK10" s="667"/>
      <c r="HBL10" s="667"/>
      <c r="HBM10" s="667"/>
      <c r="HBN10" s="667"/>
      <c r="HBO10" s="667"/>
      <c r="HBP10" s="667"/>
      <c r="HBQ10" s="667"/>
      <c r="HBR10" s="667"/>
      <c r="HBS10" s="667"/>
      <c r="HBT10" s="667"/>
      <c r="HBU10" s="667"/>
      <c r="HBV10" s="667"/>
      <c r="HBW10" s="667"/>
      <c r="HBX10" s="667"/>
      <c r="HBY10" s="667"/>
      <c r="HBZ10" s="667"/>
      <c r="HCA10" s="667"/>
      <c r="HCB10" s="667"/>
      <c r="HCC10" s="667"/>
      <c r="HCD10" s="667"/>
      <c r="HCE10" s="667"/>
      <c r="HCF10" s="667"/>
      <c r="HCG10" s="667"/>
      <c r="HCH10" s="667"/>
      <c r="HCI10" s="667"/>
      <c r="HCJ10" s="667"/>
      <c r="HCK10" s="667"/>
      <c r="HCL10" s="667"/>
      <c r="HCM10" s="667"/>
      <c r="HCN10" s="667"/>
      <c r="HCO10" s="667"/>
      <c r="HCP10" s="667"/>
      <c r="HCQ10" s="667"/>
      <c r="HCR10" s="667"/>
      <c r="HCS10" s="667"/>
      <c r="HCT10" s="667"/>
      <c r="HCU10" s="667"/>
      <c r="HCV10" s="667"/>
      <c r="HCW10" s="667"/>
      <c r="HCX10" s="667"/>
      <c r="HCY10" s="667"/>
      <c r="HCZ10" s="667"/>
      <c r="HDA10" s="667"/>
      <c r="HDB10" s="667"/>
      <c r="HDC10" s="667"/>
      <c r="HDD10" s="667"/>
      <c r="HDE10" s="667"/>
      <c r="HDF10" s="667"/>
      <c r="HDG10" s="667"/>
      <c r="HDH10" s="667"/>
      <c r="HDI10" s="667"/>
      <c r="HDJ10" s="667"/>
      <c r="HDK10" s="667"/>
      <c r="HDL10" s="667"/>
      <c r="HDM10" s="667"/>
      <c r="HDN10" s="667"/>
      <c r="HDO10" s="667"/>
      <c r="HDP10" s="667"/>
      <c r="HDQ10" s="667"/>
      <c r="HDR10" s="667"/>
      <c r="HDS10" s="667"/>
      <c r="HDT10" s="667"/>
      <c r="HDU10" s="667"/>
      <c r="HDV10" s="667"/>
      <c r="HDW10" s="667"/>
      <c r="HDX10" s="667"/>
      <c r="HDY10" s="667"/>
      <c r="HDZ10" s="667"/>
      <c r="HEA10" s="667"/>
      <c r="HEB10" s="667"/>
      <c r="HEC10" s="667"/>
      <c r="HED10" s="667"/>
      <c r="HEE10" s="667"/>
      <c r="HEF10" s="667"/>
      <c r="HEG10" s="667"/>
      <c r="HEH10" s="667"/>
      <c r="HEI10" s="667"/>
      <c r="HEJ10" s="667"/>
      <c r="HEK10" s="667"/>
      <c r="HEL10" s="667"/>
      <c r="HEM10" s="667"/>
      <c r="HEN10" s="667"/>
      <c r="HEO10" s="667"/>
      <c r="HEP10" s="667"/>
      <c r="HEQ10" s="667"/>
      <c r="HER10" s="667"/>
      <c r="HES10" s="667"/>
      <c r="HET10" s="667"/>
      <c r="HEU10" s="667"/>
      <c r="HEV10" s="667"/>
      <c r="HEW10" s="667"/>
      <c r="HEX10" s="667"/>
      <c r="HEY10" s="667"/>
      <c r="HEZ10" s="667"/>
      <c r="HFA10" s="667"/>
      <c r="HFB10" s="667"/>
      <c r="HFC10" s="667"/>
      <c r="HFD10" s="667"/>
      <c r="HFE10" s="667"/>
      <c r="HFF10" s="667"/>
      <c r="HFG10" s="667"/>
      <c r="HFH10" s="667"/>
      <c r="HFI10" s="667"/>
      <c r="HFJ10" s="667"/>
      <c r="HFK10" s="667"/>
      <c r="HFL10" s="667"/>
      <c r="HFM10" s="667"/>
      <c r="HFN10" s="667"/>
      <c r="HFO10" s="667"/>
      <c r="HFP10" s="667"/>
      <c r="HFQ10" s="667"/>
      <c r="HFR10" s="667"/>
      <c r="HFS10" s="667"/>
      <c r="HFT10" s="667"/>
      <c r="HFU10" s="667"/>
      <c r="HFV10" s="667"/>
      <c r="HFW10" s="667"/>
      <c r="HFX10" s="667"/>
      <c r="HFY10" s="667"/>
      <c r="HFZ10" s="667"/>
      <c r="HGA10" s="667"/>
      <c r="HGB10" s="667"/>
      <c r="HGC10" s="667"/>
      <c r="HGD10" s="667"/>
      <c r="HGE10" s="667"/>
      <c r="HGF10" s="667"/>
      <c r="HGG10" s="667"/>
      <c r="HGH10" s="667"/>
      <c r="HGI10" s="667"/>
      <c r="HGJ10" s="667"/>
      <c r="HGK10" s="667"/>
      <c r="HGL10" s="667"/>
      <c r="HGM10" s="667"/>
      <c r="HGN10" s="667"/>
      <c r="HGO10" s="667"/>
      <c r="HGP10" s="667"/>
      <c r="HGQ10" s="667"/>
      <c r="HGR10" s="667"/>
      <c r="HGS10" s="667"/>
      <c r="HGT10" s="667"/>
      <c r="HGU10" s="667"/>
      <c r="HGV10" s="667"/>
      <c r="HGW10" s="667"/>
      <c r="HGX10" s="667"/>
      <c r="HGY10" s="667"/>
      <c r="HGZ10" s="667"/>
      <c r="HHA10" s="667"/>
      <c r="HHB10" s="667"/>
      <c r="HHC10" s="667"/>
      <c r="HHD10" s="667"/>
      <c r="HHE10" s="667"/>
      <c r="HHF10" s="667"/>
      <c r="HHG10" s="667"/>
      <c r="HHH10" s="667"/>
      <c r="HHI10" s="667"/>
      <c r="HHJ10" s="667"/>
      <c r="HHK10" s="667"/>
      <c r="HHL10" s="667"/>
      <c r="HHM10" s="667"/>
      <c r="HHN10" s="667"/>
      <c r="HHO10" s="667"/>
      <c r="HHP10" s="667"/>
      <c r="HHQ10" s="667"/>
      <c r="HHR10" s="667"/>
      <c r="HHS10" s="667"/>
      <c r="HHT10" s="667"/>
      <c r="HHU10" s="667"/>
      <c r="HHV10" s="667"/>
      <c r="HHW10" s="667"/>
      <c r="HHX10" s="667"/>
      <c r="HHY10" s="667"/>
      <c r="HHZ10" s="667"/>
      <c r="HIA10" s="667"/>
      <c r="HIB10" s="667"/>
      <c r="HIC10" s="667"/>
      <c r="HID10" s="667"/>
      <c r="HIE10" s="667"/>
      <c r="HIF10" s="667"/>
      <c r="HIG10" s="667"/>
      <c r="HIH10" s="667"/>
      <c r="HII10" s="667"/>
      <c r="HIJ10" s="667"/>
      <c r="HIK10" s="667"/>
      <c r="HIL10" s="667"/>
      <c r="HIM10" s="667"/>
      <c r="HIN10" s="667"/>
      <c r="HIO10" s="667"/>
      <c r="HIP10" s="667"/>
      <c r="HIQ10" s="667"/>
      <c r="HIR10" s="667"/>
      <c r="HIS10" s="667"/>
      <c r="HIT10" s="667"/>
      <c r="HIU10" s="667"/>
      <c r="HIV10" s="667"/>
      <c r="HIW10" s="667"/>
      <c r="HIX10" s="667"/>
      <c r="HIY10" s="667"/>
      <c r="HIZ10" s="667"/>
      <c r="HJA10" s="667"/>
      <c r="HJB10" s="667"/>
      <c r="HJC10" s="667"/>
      <c r="HJD10" s="667"/>
      <c r="HJE10" s="667"/>
      <c r="HJF10" s="667"/>
      <c r="HJG10" s="667"/>
      <c r="HJH10" s="667"/>
      <c r="HJI10" s="667"/>
      <c r="HJJ10" s="667"/>
      <c r="HJK10" s="667"/>
      <c r="HJL10" s="667"/>
      <c r="HJM10" s="667"/>
      <c r="HJN10" s="667"/>
      <c r="HJO10" s="667"/>
      <c r="HJP10" s="667"/>
      <c r="HJQ10" s="667"/>
      <c r="HJR10" s="667"/>
      <c r="HJS10" s="667"/>
      <c r="HJT10" s="667"/>
      <c r="HJU10" s="667"/>
      <c r="HJV10" s="667"/>
      <c r="HJW10" s="667"/>
      <c r="HJX10" s="667"/>
      <c r="HJY10" s="667"/>
      <c r="HJZ10" s="667"/>
      <c r="HKA10" s="667"/>
      <c r="HKB10" s="667"/>
      <c r="HKC10" s="667"/>
      <c r="HKD10" s="667"/>
      <c r="HKE10" s="667"/>
      <c r="HKF10" s="667"/>
      <c r="HKG10" s="667"/>
      <c r="HKH10" s="667"/>
      <c r="HKI10" s="667"/>
      <c r="HKJ10" s="667"/>
      <c r="HKK10" s="667"/>
      <c r="HKL10" s="667"/>
      <c r="HKM10" s="667"/>
      <c r="HKN10" s="667"/>
      <c r="HKO10" s="667"/>
      <c r="HKP10" s="667"/>
      <c r="HKQ10" s="667"/>
      <c r="HKR10" s="667"/>
      <c r="HKS10" s="667"/>
      <c r="HKT10" s="667"/>
      <c r="HKU10" s="667"/>
      <c r="HKV10" s="667"/>
      <c r="HKW10" s="667"/>
      <c r="HKX10" s="667"/>
      <c r="HKY10" s="667"/>
      <c r="HKZ10" s="667"/>
      <c r="HLA10" s="667"/>
      <c r="HLB10" s="667"/>
      <c r="HLC10" s="667"/>
      <c r="HLD10" s="667"/>
      <c r="HLE10" s="667"/>
      <c r="HLF10" s="667"/>
      <c r="HLG10" s="667"/>
      <c r="HLH10" s="667"/>
      <c r="HLI10" s="667"/>
      <c r="HLJ10" s="667"/>
      <c r="HLK10" s="667"/>
      <c r="HLL10" s="667"/>
      <c r="HLM10" s="667"/>
      <c r="HLN10" s="667"/>
      <c r="HLO10" s="667"/>
      <c r="HLP10" s="667"/>
      <c r="HLQ10" s="667"/>
      <c r="HLR10" s="667"/>
      <c r="HLS10" s="667"/>
      <c r="HLT10" s="667"/>
      <c r="HLU10" s="667"/>
      <c r="HLV10" s="667"/>
      <c r="HLW10" s="667"/>
      <c r="HLX10" s="667"/>
      <c r="HLY10" s="667"/>
      <c r="HLZ10" s="667"/>
      <c r="HMA10" s="667"/>
      <c r="HMB10" s="667"/>
      <c r="HMC10" s="667"/>
      <c r="HMD10" s="667"/>
      <c r="HME10" s="667"/>
      <c r="HMF10" s="667"/>
      <c r="HMG10" s="667"/>
      <c r="HMH10" s="667"/>
      <c r="HMI10" s="667"/>
      <c r="HMJ10" s="667"/>
      <c r="HMK10" s="667"/>
      <c r="HML10" s="667"/>
      <c r="HMM10" s="667"/>
      <c r="HMN10" s="667"/>
      <c r="HMO10" s="667"/>
      <c r="HMP10" s="667"/>
      <c r="HMQ10" s="667"/>
      <c r="HMR10" s="667"/>
      <c r="HMS10" s="667"/>
      <c r="HMT10" s="667"/>
      <c r="HMU10" s="667"/>
      <c r="HMV10" s="667"/>
      <c r="HMW10" s="667"/>
      <c r="HMX10" s="667"/>
      <c r="HMY10" s="667"/>
      <c r="HMZ10" s="667"/>
      <c r="HNA10" s="667"/>
      <c r="HNB10" s="667"/>
      <c r="HNC10" s="667"/>
      <c r="HND10" s="667"/>
      <c r="HNE10" s="667"/>
      <c r="HNF10" s="667"/>
      <c r="HNG10" s="667"/>
      <c r="HNH10" s="667"/>
      <c r="HNI10" s="667"/>
      <c r="HNJ10" s="667"/>
      <c r="HNK10" s="667"/>
      <c r="HNL10" s="667"/>
      <c r="HNM10" s="667"/>
      <c r="HNN10" s="667"/>
      <c r="HNO10" s="667"/>
      <c r="HNP10" s="667"/>
      <c r="HNQ10" s="667"/>
      <c r="HNR10" s="667"/>
      <c r="HNS10" s="667"/>
      <c r="HNT10" s="667"/>
      <c r="HNU10" s="667"/>
      <c r="HNV10" s="667"/>
      <c r="HNW10" s="667"/>
      <c r="HNX10" s="667"/>
      <c r="HNY10" s="667"/>
      <c r="HNZ10" s="667"/>
      <c r="HOA10" s="667"/>
      <c r="HOB10" s="667"/>
      <c r="HOC10" s="667"/>
      <c r="HOD10" s="667"/>
      <c r="HOE10" s="667"/>
      <c r="HOF10" s="667"/>
      <c r="HOG10" s="667"/>
      <c r="HOH10" s="667"/>
      <c r="HOI10" s="667"/>
      <c r="HOJ10" s="667"/>
      <c r="HOK10" s="667"/>
      <c r="HOL10" s="667"/>
      <c r="HOM10" s="667"/>
      <c r="HON10" s="667"/>
      <c r="HOO10" s="667"/>
      <c r="HOP10" s="667"/>
      <c r="HOQ10" s="667"/>
      <c r="HOR10" s="667"/>
      <c r="HOS10" s="667"/>
      <c r="HOT10" s="667"/>
      <c r="HOU10" s="667"/>
      <c r="HOV10" s="667"/>
      <c r="HOW10" s="667"/>
      <c r="HOX10" s="667"/>
      <c r="HOY10" s="667"/>
      <c r="HOZ10" s="667"/>
      <c r="HPA10" s="667"/>
      <c r="HPB10" s="667"/>
      <c r="HPC10" s="667"/>
      <c r="HPD10" s="667"/>
      <c r="HPE10" s="667"/>
      <c r="HPF10" s="667"/>
      <c r="HPG10" s="667"/>
      <c r="HPH10" s="667"/>
      <c r="HPI10" s="667"/>
      <c r="HPJ10" s="667"/>
      <c r="HPK10" s="667"/>
      <c r="HPL10" s="667"/>
      <c r="HPM10" s="667"/>
      <c r="HPN10" s="667"/>
      <c r="HPO10" s="667"/>
      <c r="HPP10" s="667"/>
      <c r="HPQ10" s="667"/>
      <c r="HPR10" s="667"/>
      <c r="HPS10" s="667"/>
      <c r="HPT10" s="667"/>
      <c r="HPU10" s="667"/>
      <c r="HPV10" s="667"/>
      <c r="HPW10" s="667"/>
      <c r="HPX10" s="667"/>
      <c r="HPY10" s="667"/>
      <c r="HPZ10" s="667"/>
      <c r="HQA10" s="667"/>
      <c r="HQB10" s="667"/>
      <c r="HQC10" s="667"/>
      <c r="HQD10" s="667"/>
      <c r="HQE10" s="667"/>
      <c r="HQF10" s="667"/>
      <c r="HQG10" s="667"/>
      <c r="HQH10" s="667"/>
      <c r="HQI10" s="667"/>
      <c r="HQJ10" s="667"/>
      <c r="HQK10" s="667"/>
      <c r="HQL10" s="667"/>
      <c r="HQM10" s="667"/>
      <c r="HQN10" s="667"/>
      <c r="HQO10" s="667"/>
      <c r="HQP10" s="667"/>
      <c r="HQQ10" s="667"/>
      <c r="HQR10" s="667"/>
      <c r="HQS10" s="667"/>
      <c r="HQT10" s="667"/>
      <c r="HQU10" s="667"/>
      <c r="HQV10" s="667"/>
      <c r="HQW10" s="667"/>
      <c r="HQX10" s="667"/>
      <c r="HQY10" s="667"/>
      <c r="HQZ10" s="667"/>
      <c r="HRA10" s="667"/>
      <c r="HRB10" s="667"/>
      <c r="HRC10" s="667"/>
      <c r="HRD10" s="667"/>
      <c r="HRE10" s="667"/>
      <c r="HRF10" s="667"/>
      <c r="HRG10" s="667"/>
      <c r="HRH10" s="667"/>
      <c r="HRI10" s="667"/>
      <c r="HRJ10" s="667"/>
      <c r="HRK10" s="667"/>
      <c r="HRL10" s="667"/>
      <c r="HRM10" s="667"/>
      <c r="HRN10" s="667"/>
      <c r="HRO10" s="667"/>
      <c r="HRP10" s="667"/>
      <c r="HRQ10" s="667"/>
      <c r="HRR10" s="667"/>
      <c r="HRS10" s="667"/>
      <c r="HRT10" s="667"/>
      <c r="HRU10" s="667"/>
      <c r="HRV10" s="667"/>
      <c r="HRW10" s="667"/>
      <c r="HRX10" s="667"/>
      <c r="HRY10" s="667"/>
      <c r="HRZ10" s="667"/>
      <c r="HSA10" s="667"/>
      <c r="HSB10" s="667"/>
      <c r="HSC10" s="667"/>
      <c r="HSD10" s="667"/>
      <c r="HSE10" s="667"/>
      <c r="HSF10" s="667"/>
      <c r="HSG10" s="667"/>
      <c r="HSH10" s="667"/>
      <c r="HSI10" s="667"/>
      <c r="HSJ10" s="667"/>
      <c r="HSK10" s="667"/>
      <c r="HSL10" s="667"/>
      <c r="HSM10" s="667"/>
      <c r="HSN10" s="667"/>
      <c r="HSO10" s="667"/>
      <c r="HSP10" s="667"/>
      <c r="HSQ10" s="667"/>
      <c r="HSR10" s="667"/>
      <c r="HSS10" s="667"/>
      <c r="HST10" s="667"/>
      <c r="HSU10" s="667"/>
      <c r="HSV10" s="667"/>
      <c r="HSW10" s="667"/>
      <c r="HSX10" s="667"/>
      <c r="HSY10" s="667"/>
      <c r="HSZ10" s="667"/>
      <c r="HTA10" s="667"/>
      <c r="HTB10" s="667"/>
      <c r="HTC10" s="667"/>
      <c r="HTD10" s="667"/>
      <c r="HTE10" s="667"/>
      <c r="HTF10" s="667"/>
      <c r="HTG10" s="667"/>
      <c r="HTH10" s="667"/>
      <c r="HTI10" s="667"/>
      <c r="HTJ10" s="667"/>
      <c r="HTK10" s="667"/>
      <c r="HTL10" s="667"/>
      <c r="HTM10" s="667"/>
      <c r="HTN10" s="667"/>
      <c r="HTO10" s="667"/>
      <c r="HTP10" s="667"/>
      <c r="HTQ10" s="667"/>
      <c r="HTR10" s="667"/>
      <c r="HTS10" s="667"/>
      <c r="HTT10" s="667"/>
      <c r="HTU10" s="667"/>
      <c r="HTV10" s="667"/>
      <c r="HTW10" s="667"/>
      <c r="HTX10" s="667"/>
      <c r="HTY10" s="667"/>
      <c r="HTZ10" s="667"/>
      <c r="HUA10" s="667"/>
      <c r="HUB10" s="667"/>
      <c r="HUC10" s="667"/>
      <c r="HUD10" s="667"/>
      <c r="HUE10" s="667"/>
      <c r="HUF10" s="667"/>
      <c r="HUG10" s="667"/>
      <c r="HUH10" s="667"/>
      <c r="HUI10" s="667"/>
      <c r="HUJ10" s="667"/>
      <c r="HUK10" s="667"/>
      <c r="HUL10" s="667"/>
      <c r="HUM10" s="667"/>
      <c r="HUN10" s="667"/>
      <c r="HUO10" s="667"/>
      <c r="HUP10" s="667"/>
      <c r="HUQ10" s="667"/>
      <c r="HUR10" s="667"/>
      <c r="HUS10" s="667"/>
      <c r="HUT10" s="667"/>
      <c r="HUU10" s="667"/>
      <c r="HUV10" s="667"/>
      <c r="HUW10" s="667"/>
      <c r="HUX10" s="667"/>
      <c r="HUY10" s="667"/>
      <c r="HUZ10" s="667"/>
      <c r="HVA10" s="667"/>
      <c r="HVB10" s="667"/>
      <c r="HVC10" s="667"/>
      <c r="HVD10" s="667"/>
      <c r="HVE10" s="667"/>
      <c r="HVF10" s="667"/>
      <c r="HVG10" s="667"/>
      <c r="HVH10" s="667"/>
      <c r="HVI10" s="667"/>
      <c r="HVJ10" s="667"/>
      <c r="HVK10" s="667"/>
      <c r="HVL10" s="667"/>
      <c r="HVM10" s="667"/>
      <c r="HVN10" s="667"/>
      <c r="HVO10" s="667"/>
      <c r="HVP10" s="667"/>
      <c r="HVQ10" s="667"/>
      <c r="HVR10" s="667"/>
      <c r="HVS10" s="667"/>
      <c r="HVT10" s="667"/>
      <c r="HVU10" s="667"/>
      <c r="HVV10" s="667"/>
      <c r="HVW10" s="667"/>
      <c r="HVX10" s="667"/>
      <c r="HVY10" s="667"/>
      <c r="HVZ10" s="667"/>
      <c r="HWA10" s="667"/>
      <c r="HWB10" s="667"/>
      <c r="HWC10" s="667"/>
      <c r="HWD10" s="667"/>
      <c r="HWE10" s="667"/>
      <c r="HWF10" s="667"/>
      <c r="HWG10" s="667"/>
      <c r="HWH10" s="667"/>
      <c r="HWI10" s="667"/>
      <c r="HWJ10" s="667"/>
      <c r="HWK10" s="667"/>
      <c r="HWL10" s="667"/>
      <c r="HWM10" s="667"/>
      <c r="HWN10" s="667"/>
      <c r="HWO10" s="667"/>
      <c r="HWP10" s="667"/>
      <c r="HWQ10" s="667"/>
      <c r="HWR10" s="667"/>
      <c r="HWS10" s="667"/>
      <c r="HWT10" s="667"/>
      <c r="HWU10" s="667"/>
      <c r="HWV10" s="667"/>
      <c r="HWW10" s="667"/>
      <c r="HWX10" s="667"/>
      <c r="HWY10" s="667"/>
      <c r="HWZ10" s="667"/>
      <c r="HXA10" s="667"/>
      <c r="HXB10" s="667"/>
      <c r="HXC10" s="667"/>
      <c r="HXD10" s="667"/>
      <c r="HXE10" s="667"/>
      <c r="HXF10" s="667"/>
      <c r="HXG10" s="667"/>
      <c r="HXH10" s="667"/>
      <c r="HXI10" s="667"/>
      <c r="HXJ10" s="667"/>
      <c r="HXK10" s="667"/>
      <c r="HXL10" s="667"/>
      <c r="HXM10" s="667"/>
      <c r="HXN10" s="667"/>
      <c r="HXO10" s="667"/>
      <c r="HXP10" s="667"/>
      <c r="HXQ10" s="667"/>
      <c r="HXR10" s="667"/>
      <c r="HXS10" s="667"/>
      <c r="HXT10" s="667"/>
      <c r="HXU10" s="667"/>
      <c r="HXV10" s="667"/>
      <c r="HXW10" s="667"/>
      <c r="HXX10" s="667"/>
      <c r="HXY10" s="667"/>
      <c r="HXZ10" s="667"/>
      <c r="HYA10" s="667"/>
      <c r="HYB10" s="667"/>
      <c r="HYC10" s="667"/>
      <c r="HYD10" s="667"/>
      <c r="HYE10" s="667"/>
      <c r="HYF10" s="667"/>
      <c r="HYG10" s="667"/>
      <c r="HYH10" s="667"/>
      <c r="HYI10" s="667"/>
      <c r="HYJ10" s="667"/>
      <c r="HYK10" s="667"/>
      <c r="HYL10" s="667"/>
      <c r="HYM10" s="667"/>
      <c r="HYN10" s="667"/>
      <c r="HYO10" s="667"/>
      <c r="HYP10" s="667"/>
      <c r="HYQ10" s="667"/>
      <c r="HYR10" s="667"/>
      <c r="HYS10" s="667"/>
      <c r="HYT10" s="667"/>
      <c r="HYU10" s="667"/>
      <c r="HYV10" s="667"/>
      <c r="HYW10" s="667"/>
      <c r="HYX10" s="667"/>
      <c r="HYY10" s="667"/>
      <c r="HYZ10" s="667"/>
      <c r="HZA10" s="667"/>
      <c r="HZB10" s="667"/>
      <c r="HZC10" s="667"/>
      <c r="HZD10" s="667"/>
      <c r="HZE10" s="667"/>
      <c r="HZF10" s="667"/>
      <c r="HZG10" s="667"/>
      <c r="HZH10" s="667"/>
      <c r="HZI10" s="667"/>
      <c r="HZJ10" s="667"/>
      <c r="HZK10" s="667"/>
      <c r="HZL10" s="667"/>
      <c r="HZM10" s="667"/>
      <c r="HZN10" s="667"/>
      <c r="HZO10" s="667"/>
      <c r="HZP10" s="667"/>
      <c r="HZQ10" s="667"/>
      <c r="HZR10" s="667"/>
      <c r="HZS10" s="667"/>
      <c r="HZT10" s="667"/>
      <c r="HZU10" s="667"/>
      <c r="HZV10" s="667"/>
      <c r="HZW10" s="667"/>
      <c r="HZX10" s="667"/>
      <c r="HZY10" s="667"/>
      <c r="HZZ10" s="667"/>
      <c r="IAA10" s="667"/>
      <c r="IAB10" s="667"/>
      <c r="IAC10" s="667"/>
      <c r="IAD10" s="667"/>
      <c r="IAE10" s="667"/>
      <c r="IAF10" s="667"/>
      <c r="IAG10" s="667"/>
      <c r="IAH10" s="667"/>
      <c r="IAI10" s="667"/>
      <c r="IAJ10" s="667"/>
      <c r="IAK10" s="667"/>
      <c r="IAL10" s="667"/>
      <c r="IAM10" s="667"/>
      <c r="IAN10" s="667"/>
      <c r="IAO10" s="667"/>
      <c r="IAP10" s="667"/>
      <c r="IAQ10" s="667"/>
      <c r="IAR10" s="667"/>
      <c r="IAS10" s="667"/>
      <c r="IAT10" s="667"/>
      <c r="IAU10" s="667"/>
      <c r="IAV10" s="667"/>
      <c r="IAW10" s="667"/>
      <c r="IAX10" s="667"/>
      <c r="IAY10" s="667"/>
      <c r="IAZ10" s="667"/>
      <c r="IBA10" s="667"/>
      <c r="IBB10" s="667"/>
      <c r="IBC10" s="667"/>
      <c r="IBD10" s="667"/>
      <c r="IBE10" s="667"/>
      <c r="IBF10" s="667"/>
      <c r="IBG10" s="667"/>
      <c r="IBH10" s="667"/>
      <c r="IBI10" s="667"/>
      <c r="IBJ10" s="667"/>
      <c r="IBK10" s="667"/>
      <c r="IBL10" s="667"/>
      <c r="IBM10" s="667"/>
      <c r="IBN10" s="667"/>
      <c r="IBO10" s="667"/>
      <c r="IBP10" s="667"/>
      <c r="IBQ10" s="667"/>
      <c r="IBR10" s="667"/>
      <c r="IBS10" s="667"/>
      <c r="IBT10" s="667"/>
      <c r="IBU10" s="667"/>
      <c r="IBV10" s="667"/>
      <c r="IBW10" s="667"/>
      <c r="IBX10" s="667"/>
      <c r="IBY10" s="667"/>
      <c r="IBZ10" s="667"/>
      <c r="ICA10" s="667"/>
      <c r="ICB10" s="667"/>
      <c r="ICC10" s="667"/>
      <c r="ICD10" s="667"/>
      <c r="ICE10" s="667"/>
      <c r="ICF10" s="667"/>
      <c r="ICG10" s="667"/>
      <c r="ICH10" s="667"/>
      <c r="ICI10" s="667"/>
      <c r="ICJ10" s="667"/>
      <c r="ICK10" s="667"/>
      <c r="ICL10" s="667"/>
      <c r="ICM10" s="667"/>
      <c r="ICN10" s="667"/>
      <c r="ICO10" s="667"/>
      <c r="ICP10" s="667"/>
      <c r="ICQ10" s="667"/>
      <c r="ICR10" s="667"/>
      <c r="ICS10" s="667"/>
      <c r="ICT10" s="667"/>
      <c r="ICU10" s="667"/>
      <c r="ICV10" s="667"/>
      <c r="ICW10" s="667"/>
      <c r="ICX10" s="667"/>
      <c r="ICY10" s="667"/>
      <c r="ICZ10" s="667"/>
      <c r="IDA10" s="667"/>
      <c r="IDB10" s="667"/>
      <c r="IDC10" s="667"/>
      <c r="IDD10" s="667"/>
      <c r="IDE10" s="667"/>
      <c r="IDF10" s="667"/>
      <c r="IDG10" s="667"/>
      <c r="IDH10" s="667"/>
      <c r="IDI10" s="667"/>
      <c r="IDJ10" s="667"/>
      <c r="IDK10" s="667"/>
      <c r="IDL10" s="667"/>
      <c r="IDM10" s="667"/>
      <c r="IDN10" s="667"/>
      <c r="IDO10" s="667"/>
      <c r="IDP10" s="667"/>
      <c r="IDQ10" s="667"/>
      <c r="IDR10" s="667"/>
      <c r="IDS10" s="667"/>
      <c r="IDT10" s="667"/>
      <c r="IDU10" s="667"/>
      <c r="IDV10" s="667"/>
      <c r="IDW10" s="667"/>
      <c r="IDX10" s="667"/>
      <c r="IDY10" s="667"/>
      <c r="IDZ10" s="667"/>
      <c r="IEA10" s="667"/>
      <c r="IEB10" s="667"/>
      <c r="IEC10" s="667"/>
      <c r="IED10" s="667"/>
      <c r="IEE10" s="667"/>
      <c r="IEF10" s="667"/>
      <c r="IEG10" s="667"/>
      <c r="IEH10" s="667"/>
      <c r="IEI10" s="667"/>
      <c r="IEJ10" s="667"/>
      <c r="IEK10" s="667"/>
      <c r="IEL10" s="667"/>
      <c r="IEM10" s="667"/>
      <c r="IEN10" s="667"/>
      <c r="IEO10" s="667"/>
      <c r="IEP10" s="667"/>
      <c r="IEQ10" s="667"/>
      <c r="IER10" s="667"/>
      <c r="IES10" s="667"/>
      <c r="IET10" s="667"/>
      <c r="IEU10" s="667"/>
      <c r="IEV10" s="667"/>
      <c r="IEW10" s="667"/>
      <c r="IEX10" s="667"/>
      <c r="IEY10" s="667"/>
      <c r="IEZ10" s="667"/>
      <c r="IFA10" s="667"/>
      <c r="IFB10" s="667"/>
      <c r="IFC10" s="667"/>
      <c r="IFD10" s="667"/>
      <c r="IFE10" s="667"/>
      <c r="IFF10" s="667"/>
      <c r="IFG10" s="667"/>
      <c r="IFH10" s="667"/>
      <c r="IFI10" s="667"/>
      <c r="IFJ10" s="667"/>
      <c r="IFK10" s="667"/>
      <c r="IFL10" s="667"/>
      <c r="IFM10" s="667"/>
      <c r="IFN10" s="667"/>
      <c r="IFO10" s="667"/>
      <c r="IFP10" s="667"/>
      <c r="IFQ10" s="667"/>
      <c r="IFR10" s="667"/>
      <c r="IFS10" s="667"/>
      <c r="IFT10" s="667"/>
      <c r="IFU10" s="667"/>
      <c r="IFV10" s="667"/>
      <c r="IFW10" s="667"/>
      <c r="IFX10" s="667"/>
      <c r="IFY10" s="667"/>
      <c r="IFZ10" s="667"/>
      <c r="IGA10" s="667"/>
      <c r="IGB10" s="667"/>
      <c r="IGC10" s="667"/>
      <c r="IGD10" s="667"/>
      <c r="IGE10" s="667"/>
      <c r="IGF10" s="667"/>
      <c r="IGG10" s="667"/>
      <c r="IGH10" s="667"/>
      <c r="IGI10" s="667"/>
      <c r="IGJ10" s="667"/>
      <c r="IGK10" s="667"/>
      <c r="IGL10" s="667"/>
      <c r="IGM10" s="667"/>
      <c r="IGN10" s="667"/>
      <c r="IGO10" s="667"/>
      <c r="IGP10" s="667"/>
      <c r="IGQ10" s="667"/>
      <c r="IGR10" s="667"/>
      <c r="IGS10" s="667"/>
      <c r="IGT10" s="667"/>
      <c r="IGU10" s="667"/>
      <c r="IGV10" s="667"/>
      <c r="IGW10" s="667"/>
      <c r="IGX10" s="667"/>
      <c r="IGY10" s="667"/>
      <c r="IGZ10" s="667"/>
      <c r="IHA10" s="667"/>
      <c r="IHB10" s="667"/>
      <c r="IHC10" s="667"/>
      <c r="IHD10" s="667"/>
      <c r="IHE10" s="667"/>
      <c r="IHF10" s="667"/>
      <c r="IHG10" s="667"/>
      <c r="IHH10" s="667"/>
      <c r="IHI10" s="667"/>
      <c r="IHJ10" s="667"/>
      <c r="IHK10" s="667"/>
      <c r="IHL10" s="667"/>
      <c r="IHM10" s="667"/>
      <c r="IHN10" s="667"/>
      <c r="IHO10" s="667"/>
      <c r="IHP10" s="667"/>
      <c r="IHQ10" s="667"/>
      <c r="IHR10" s="667"/>
      <c r="IHS10" s="667"/>
      <c r="IHT10" s="667"/>
      <c r="IHU10" s="667"/>
      <c r="IHV10" s="667"/>
      <c r="IHW10" s="667"/>
      <c r="IHX10" s="667"/>
      <c r="IHY10" s="667"/>
      <c r="IHZ10" s="667"/>
      <c r="IIA10" s="667"/>
      <c r="IIB10" s="667"/>
      <c r="IIC10" s="667"/>
      <c r="IID10" s="667"/>
      <c r="IIE10" s="667"/>
      <c r="IIF10" s="667"/>
      <c r="IIG10" s="667"/>
      <c r="IIH10" s="667"/>
      <c r="III10" s="667"/>
      <c r="IIJ10" s="667"/>
      <c r="IIK10" s="667"/>
      <c r="IIL10" s="667"/>
      <c r="IIM10" s="667"/>
      <c r="IIN10" s="667"/>
      <c r="IIO10" s="667"/>
      <c r="IIP10" s="667"/>
      <c r="IIQ10" s="667"/>
      <c r="IIR10" s="667"/>
      <c r="IIS10" s="667"/>
      <c r="IIT10" s="667"/>
      <c r="IIU10" s="667"/>
      <c r="IIV10" s="667"/>
      <c r="IIW10" s="667"/>
      <c r="IIX10" s="667"/>
      <c r="IIY10" s="667"/>
      <c r="IIZ10" s="667"/>
      <c r="IJA10" s="667"/>
      <c r="IJB10" s="667"/>
      <c r="IJC10" s="667"/>
      <c r="IJD10" s="667"/>
      <c r="IJE10" s="667"/>
      <c r="IJF10" s="667"/>
      <c r="IJG10" s="667"/>
      <c r="IJH10" s="667"/>
      <c r="IJI10" s="667"/>
      <c r="IJJ10" s="667"/>
      <c r="IJK10" s="667"/>
      <c r="IJL10" s="667"/>
      <c r="IJM10" s="667"/>
      <c r="IJN10" s="667"/>
      <c r="IJO10" s="667"/>
      <c r="IJP10" s="667"/>
      <c r="IJQ10" s="667"/>
      <c r="IJR10" s="667"/>
      <c r="IJS10" s="667"/>
      <c r="IJT10" s="667"/>
      <c r="IJU10" s="667"/>
      <c r="IJV10" s="667"/>
      <c r="IJW10" s="667"/>
      <c r="IJX10" s="667"/>
      <c r="IJY10" s="667"/>
      <c r="IJZ10" s="667"/>
      <c r="IKA10" s="667"/>
      <c r="IKB10" s="667"/>
      <c r="IKC10" s="667"/>
      <c r="IKD10" s="667"/>
      <c r="IKE10" s="667"/>
      <c r="IKF10" s="667"/>
      <c r="IKG10" s="667"/>
      <c r="IKH10" s="667"/>
      <c r="IKI10" s="667"/>
      <c r="IKJ10" s="667"/>
      <c r="IKK10" s="667"/>
      <c r="IKL10" s="667"/>
      <c r="IKM10" s="667"/>
      <c r="IKN10" s="667"/>
      <c r="IKO10" s="667"/>
      <c r="IKP10" s="667"/>
      <c r="IKQ10" s="667"/>
      <c r="IKR10" s="667"/>
      <c r="IKS10" s="667"/>
      <c r="IKT10" s="667"/>
      <c r="IKU10" s="667"/>
      <c r="IKV10" s="667"/>
      <c r="IKW10" s="667"/>
      <c r="IKX10" s="667"/>
      <c r="IKY10" s="667"/>
      <c r="IKZ10" s="667"/>
      <c r="ILA10" s="667"/>
      <c r="ILB10" s="667"/>
      <c r="ILC10" s="667"/>
      <c r="ILD10" s="667"/>
      <c r="ILE10" s="667"/>
      <c r="ILF10" s="667"/>
      <c r="ILG10" s="667"/>
      <c r="ILH10" s="667"/>
      <c r="ILI10" s="667"/>
      <c r="ILJ10" s="667"/>
      <c r="ILK10" s="667"/>
      <c r="ILL10" s="667"/>
      <c r="ILM10" s="667"/>
      <c r="ILN10" s="667"/>
      <c r="ILO10" s="667"/>
      <c r="ILP10" s="667"/>
      <c r="ILQ10" s="667"/>
      <c r="ILR10" s="667"/>
      <c r="ILS10" s="667"/>
      <c r="ILT10" s="667"/>
      <c r="ILU10" s="667"/>
      <c r="ILV10" s="667"/>
      <c r="ILW10" s="667"/>
      <c r="ILX10" s="667"/>
      <c r="ILY10" s="667"/>
      <c r="ILZ10" s="667"/>
      <c r="IMA10" s="667"/>
      <c r="IMB10" s="667"/>
      <c r="IMC10" s="667"/>
      <c r="IMD10" s="667"/>
      <c r="IME10" s="667"/>
      <c r="IMF10" s="667"/>
      <c r="IMG10" s="667"/>
      <c r="IMH10" s="667"/>
      <c r="IMI10" s="667"/>
      <c r="IMJ10" s="667"/>
      <c r="IMK10" s="667"/>
      <c r="IML10" s="667"/>
      <c r="IMM10" s="667"/>
      <c r="IMN10" s="667"/>
      <c r="IMO10" s="667"/>
      <c r="IMP10" s="667"/>
      <c r="IMQ10" s="667"/>
      <c r="IMR10" s="667"/>
      <c r="IMS10" s="667"/>
      <c r="IMT10" s="667"/>
      <c r="IMU10" s="667"/>
      <c r="IMV10" s="667"/>
      <c r="IMW10" s="667"/>
      <c r="IMX10" s="667"/>
      <c r="IMY10" s="667"/>
      <c r="IMZ10" s="667"/>
      <c r="INA10" s="667"/>
      <c r="INB10" s="667"/>
      <c r="INC10" s="667"/>
      <c r="IND10" s="667"/>
      <c r="INE10" s="667"/>
      <c r="INF10" s="667"/>
      <c r="ING10" s="667"/>
      <c r="INH10" s="667"/>
      <c r="INI10" s="667"/>
      <c r="INJ10" s="667"/>
      <c r="INK10" s="667"/>
      <c r="INL10" s="667"/>
      <c r="INM10" s="667"/>
      <c r="INN10" s="667"/>
      <c r="INO10" s="667"/>
      <c r="INP10" s="667"/>
      <c r="INQ10" s="667"/>
      <c r="INR10" s="667"/>
      <c r="INS10" s="667"/>
      <c r="INT10" s="667"/>
      <c r="INU10" s="667"/>
      <c r="INV10" s="667"/>
      <c r="INW10" s="667"/>
      <c r="INX10" s="667"/>
      <c r="INY10" s="667"/>
      <c r="INZ10" s="667"/>
      <c r="IOA10" s="667"/>
      <c r="IOB10" s="667"/>
      <c r="IOC10" s="667"/>
      <c r="IOD10" s="667"/>
      <c r="IOE10" s="667"/>
      <c r="IOF10" s="667"/>
      <c r="IOG10" s="667"/>
      <c r="IOH10" s="667"/>
      <c r="IOI10" s="667"/>
      <c r="IOJ10" s="667"/>
      <c r="IOK10" s="667"/>
      <c r="IOL10" s="667"/>
      <c r="IOM10" s="667"/>
      <c r="ION10" s="667"/>
      <c r="IOO10" s="667"/>
      <c r="IOP10" s="667"/>
      <c r="IOQ10" s="667"/>
      <c r="IOR10" s="667"/>
      <c r="IOS10" s="667"/>
      <c r="IOT10" s="667"/>
      <c r="IOU10" s="667"/>
      <c r="IOV10" s="667"/>
      <c r="IOW10" s="667"/>
      <c r="IOX10" s="667"/>
      <c r="IOY10" s="667"/>
      <c r="IOZ10" s="667"/>
      <c r="IPA10" s="667"/>
      <c r="IPB10" s="667"/>
      <c r="IPC10" s="667"/>
      <c r="IPD10" s="667"/>
      <c r="IPE10" s="667"/>
      <c r="IPF10" s="667"/>
      <c r="IPG10" s="667"/>
      <c r="IPH10" s="667"/>
      <c r="IPI10" s="667"/>
      <c r="IPJ10" s="667"/>
      <c r="IPK10" s="667"/>
      <c r="IPL10" s="667"/>
      <c r="IPM10" s="667"/>
      <c r="IPN10" s="667"/>
      <c r="IPO10" s="667"/>
      <c r="IPP10" s="667"/>
      <c r="IPQ10" s="667"/>
      <c r="IPR10" s="667"/>
      <c r="IPS10" s="667"/>
      <c r="IPT10" s="667"/>
      <c r="IPU10" s="667"/>
      <c r="IPV10" s="667"/>
      <c r="IPW10" s="667"/>
      <c r="IPX10" s="667"/>
      <c r="IPY10" s="667"/>
      <c r="IPZ10" s="667"/>
      <c r="IQA10" s="667"/>
      <c r="IQB10" s="667"/>
      <c r="IQC10" s="667"/>
      <c r="IQD10" s="667"/>
      <c r="IQE10" s="667"/>
      <c r="IQF10" s="667"/>
      <c r="IQG10" s="667"/>
      <c r="IQH10" s="667"/>
      <c r="IQI10" s="667"/>
      <c r="IQJ10" s="667"/>
      <c r="IQK10" s="667"/>
      <c r="IQL10" s="667"/>
      <c r="IQM10" s="667"/>
      <c r="IQN10" s="667"/>
      <c r="IQO10" s="667"/>
      <c r="IQP10" s="667"/>
      <c r="IQQ10" s="667"/>
      <c r="IQR10" s="667"/>
      <c r="IQS10" s="667"/>
      <c r="IQT10" s="667"/>
      <c r="IQU10" s="667"/>
      <c r="IQV10" s="667"/>
      <c r="IQW10" s="667"/>
      <c r="IQX10" s="667"/>
      <c r="IQY10" s="667"/>
      <c r="IQZ10" s="667"/>
      <c r="IRA10" s="667"/>
      <c r="IRB10" s="667"/>
      <c r="IRC10" s="667"/>
      <c r="IRD10" s="667"/>
      <c r="IRE10" s="667"/>
      <c r="IRF10" s="667"/>
      <c r="IRG10" s="667"/>
      <c r="IRH10" s="667"/>
      <c r="IRI10" s="667"/>
      <c r="IRJ10" s="667"/>
      <c r="IRK10" s="667"/>
      <c r="IRL10" s="667"/>
      <c r="IRM10" s="667"/>
      <c r="IRN10" s="667"/>
      <c r="IRO10" s="667"/>
      <c r="IRP10" s="667"/>
      <c r="IRQ10" s="667"/>
      <c r="IRR10" s="667"/>
      <c r="IRS10" s="667"/>
      <c r="IRT10" s="667"/>
      <c r="IRU10" s="667"/>
      <c r="IRV10" s="667"/>
      <c r="IRW10" s="667"/>
      <c r="IRX10" s="667"/>
      <c r="IRY10" s="667"/>
      <c r="IRZ10" s="667"/>
      <c r="ISA10" s="667"/>
      <c r="ISB10" s="667"/>
      <c r="ISC10" s="667"/>
      <c r="ISD10" s="667"/>
      <c r="ISE10" s="667"/>
      <c r="ISF10" s="667"/>
      <c r="ISG10" s="667"/>
      <c r="ISH10" s="667"/>
      <c r="ISI10" s="667"/>
      <c r="ISJ10" s="667"/>
      <c r="ISK10" s="667"/>
      <c r="ISL10" s="667"/>
      <c r="ISM10" s="667"/>
      <c r="ISN10" s="667"/>
      <c r="ISO10" s="667"/>
      <c r="ISP10" s="667"/>
      <c r="ISQ10" s="667"/>
      <c r="ISR10" s="667"/>
      <c r="ISS10" s="667"/>
      <c r="IST10" s="667"/>
      <c r="ISU10" s="667"/>
      <c r="ISV10" s="667"/>
      <c r="ISW10" s="667"/>
      <c r="ISX10" s="667"/>
      <c r="ISY10" s="667"/>
      <c r="ISZ10" s="667"/>
      <c r="ITA10" s="667"/>
      <c r="ITB10" s="667"/>
      <c r="ITC10" s="667"/>
      <c r="ITD10" s="667"/>
      <c r="ITE10" s="667"/>
      <c r="ITF10" s="667"/>
      <c r="ITG10" s="667"/>
      <c r="ITH10" s="667"/>
      <c r="ITI10" s="667"/>
      <c r="ITJ10" s="667"/>
      <c r="ITK10" s="667"/>
      <c r="ITL10" s="667"/>
      <c r="ITM10" s="667"/>
      <c r="ITN10" s="667"/>
      <c r="ITO10" s="667"/>
      <c r="ITP10" s="667"/>
      <c r="ITQ10" s="667"/>
      <c r="ITR10" s="667"/>
      <c r="ITS10" s="667"/>
      <c r="ITT10" s="667"/>
      <c r="ITU10" s="667"/>
      <c r="ITV10" s="667"/>
      <c r="ITW10" s="667"/>
      <c r="ITX10" s="667"/>
      <c r="ITY10" s="667"/>
      <c r="ITZ10" s="667"/>
      <c r="IUA10" s="667"/>
      <c r="IUB10" s="667"/>
      <c r="IUC10" s="667"/>
      <c r="IUD10" s="667"/>
      <c r="IUE10" s="667"/>
      <c r="IUF10" s="667"/>
      <c r="IUG10" s="667"/>
      <c r="IUH10" s="667"/>
      <c r="IUI10" s="667"/>
      <c r="IUJ10" s="667"/>
      <c r="IUK10" s="667"/>
      <c r="IUL10" s="667"/>
      <c r="IUM10" s="667"/>
      <c r="IUN10" s="667"/>
      <c r="IUO10" s="667"/>
      <c r="IUP10" s="667"/>
      <c r="IUQ10" s="667"/>
      <c r="IUR10" s="667"/>
      <c r="IUS10" s="667"/>
      <c r="IUT10" s="667"/>
      <c r="IUU10" s="667"/>
      <c r="IUV10" s="667"/>
      <c r="IUW10" s="667"/>
      <c r="IUX10" s="667"/>
      <c r="IUY10" s="667"/>
      <c r="IUZ10" s="667"/>
      <c r="IVA10" s="667"/>
      <c r="IVB10" s="667"/>
      <c r="IVC10" s="667"/>
      <c r="IVD10" s="667"/>
      <c r="IVE10" s="667"/>
      <c r="IVF10" s="667"/>
      <c r="IVG10" s="667"/>
      <c r="IVH10" s="667"/>
      <c r="IVI10" s="667"/>
      <c r="IVJ10" s="667"/>
      <c r="IVK10" s="667"/>
      <c r="IVL10" s="667"/>
      <c r="IVM10" s="667"/>
      <c r="IVN10" s="667"/>
      <c r="IVO10" s="667"/>
      <c r="IVP10" s="667"/>
      <c r="IVQ10" s="667"/>
      <c r="IVR10" s="667"/>
      <c r="IVS10" s="667"/>
      <c r="IVT10" s="667"/>
      <c r="IVU10" s="667"/>
      <c r="IVV10" s="667"/>
      <c r="IVW10" s="667"/>
      <c r="IVX10" s="667"/>
      <c r="IVY10" s="667"/>
      <c r="IVZ10" s="667"/>
      <c r="IWA10" s="667"/>
      <c r="IWB10" s="667"/>
      <c r="IWC10" s="667"/>
      <c r="IWD10" s="667"/>
      <c r="IWE10" s="667"/>
      <c r="IWF10" s="667"/>
      <c r="IWG10" s="667"/>
      <c r="IWH10" s="667"/>
      <c r="IWI10" s="667"/>
      <c r="IWJ10" s="667"/>
      <c r="IWK10" s="667"/>
      <c r="IWL10" s="667"/>
      <c r="IWM10" s="667"/>
      <c r="IWN10" s="667"/>
      <c r="IWO10" s="667"/>
      <c r="IWP10" s="667"/>
      <c r="IWQ10" s="667"/>
      <c r="IWR10" s="667"/>
      <c r="IWS10" s="667"/>
      <c r="IWT10" s="667"/>
      <c r="IWU10" s="667"/>
      <c r="IWV10" s="667"/>
      <c r="IWW10" s="667"/>
      <c r="IWX10" s="667"/>
      <c r="IWY10" s="667"/>
      <c r="IWZ10" s="667"/>
      <c r="IXA10" s="667"/>
      <c r="IXB10" s="667"/>
      <c r="IXC10" s="667"/>
      <c r="IXD10" s="667"/>
      <c r="IXE10" s="667"/>
      <c r="IXF10" s="667"/>
      <c r="IXG10" s="667"/>
      <c r="IXH10" s="667"/>
      <c r="IXI10" s="667"/>
      <c r="IXJ10" s="667"/>
      <c r="IXK10" s="667"/>
      <c r="IXL10" s="667"/>
      <c r="IXM10" s="667"/>
      <c r="IXN10" s="667"/>
      <c r="IXO10" s="667"/>
      <c r="IXP10" s="667"/>
      <c r="IXQ10" s="667"/>
      <c r="IXR10" s="667"/>
      <c r="IXS10" s="667"/>
      <c r="IXT10" s="667"/>
      <c r="IXU10" s="667"/>
      <c r="IXV10" s="667"/>
      <c r="IXW10" s="667"/>
      <c r="IXX10" s="667"/>
      <c r="IXY10" s="667"/>
      <c r="IXZ10" s="667"/>
      <c r="IYA10" s="667"/>
      <c r="IYB10" s="667"/>
      <c r="IYC10" s="667"/>
      <c r="IYD10" s="667"/>
      <c r="IYE10" s="667"/>
      <c r="IYF10" s="667"/>
      <c r="IYG10" s="667"/>
      <c r="IYH10" s="667"/>
      <c r="IYI10" s="667"/>
      <c r="IYJ10" s="667"/>
      <c r="IYK10" s="667"/>
      <c r="IYL10" s="667"/>
      <c r="IYM10" s="667"/>
      <c r="IYN10" s="667"/>
      <c r="IYO10" s="667"/>
      <c r="IYP10" s="667"/>
      <c r="IYQ10" s="667"/>
      <c r="IYR10" s="667"/>
      <c r="IYS10" s="667"/>
      <c r="IYT10" s="667"/>
      <c r="IYU10" s="667"/>
      <c r="IYV10" s="667"/>
      <c r="IYW10" s="667"/>
      <c r="IYX10" s="667"/>
      <c r="IYY10" s="667"/>
      <c r="IYZ10" s="667"/>
      <c r="IZA10" s="667"/>
      <c r="IZB10" s="667"/>
      <c r="IZC10" s="667"/>
      <c r="IZD10" s="667"/>
      <c r="IZE10" s="667"/>
      <c r="IZF10" s="667"/>
      <c r="IZG10" s="667"/>
      <c r="IZH10" s="667"/>
      <c r="IZI10" s="667"/>
      <c r="IZJ10" s="667"/>
      <c r="IZK10" s="667"/>
      <c r="IZL10" s="667"/>
      <c r="IZM10" s="667"/>
      <c r="IZN10" s="667"/>
      <c r="IZO10" s="667"/>
      <c r="IZP10" s="667"/>
      <c r="IZQ10" s="667"/>
      <c r="IZR10" s="667"/>
      <c r="IZS10" s="667"/>
      <c r="IZT10" s="667"/>
      <c r="IZU10" s="667"/>
      <c r="IZV10" s="667"/>
      <c r="IZW10" s="667"/>
      <c r="IZX10" s="667"/>
      <c r="IZY10" s="667"/>
      <c r="IZZ10" s="667"/>
      <c r="JAA10" s="667"/>
      <c r="JAB10" s="667"/>
      <c r="JAC10" s="667"/>
      <c r="JAD10" s="667"/>
      <c r="JAE10" s="667"/>
      <c r="JAF10" s="667"/>
      <c r="JAG10" s="667"/>
      <c r="JAH10" s="667"/>
      <c r="JAI10" s="667"/>
      <c r="JAJ10" s="667"/>
      <c r="JAK10" s="667"/>
      <c r="JAL10" s="667"/>
      <c r="JAM10" s="667"/>
      <c r="JAN10" s="667"/>
      <c r="JAO10" s="667"/>
      <c r="JAP10" s="667"/>
      <c r="JAQ10" s="667"/>
      <c r="JAR10" s="667"/>
      <c r="JAS10" s="667"/>
      <c r="JAT10" s="667"/>
      <c r="JAU10" s="667"/>
      <c r="JAV10" s="667"/>
      <c r="JAW10" s="667"/>
      <c r="JAX10" s="667"/>
      <c r="JAY10" s="667"/>
      <c r="JAZ10" s="667"/>
      <c r="JBA10" s="667"/>
      <c r="JBB10" s="667"/>
      <c r="JBC10" s="667"/>
      <c r="JBD10" s="667"/>
      <c r="JBE10" s="667"/>
      <c r="JBF10" s="667"/>
      <c r="JBG10" s="667"/>
      <c r="JBH10" s="667"/>
      <c r="JBI10" s="667"/>
      <c r="JBJ10" s="667"/>
      <c r="JBK10" s="667"/>
      <c r="JBL10" s="667"/>
      <c r="JBM10" s="667"/>
      <c r="JBN10" s="667"/>
      <c r="JBO10" s="667"/>
      <c r="JBP10" s="667"/>
      <c r="JBQ10" s="667"/>
      <c r="JBR10" s="667"/>
      <c r="JBS10" s="667"/>
      <c r="JBT10" s="667"/>
      <c r="JBU10" s="667"/>
      <c r="JBV10" s="667"/>
      <c r="JBW10" s="667"/>
      <c r="JBX10" s="667"/>
      <c r="JBY10" s="667"/>
      <c r="JBZ10" s="667"/>
      <c r="JCA10" s="667"/>
      <c r="JCB10" s="667"/>
      <c r="JCC10" s="667"/>
      <c r="JCD10" s="667"/>
      <c r="JCE10" s="667"/>
      <c r="JCF10" s="667"/>
      <c r="JCG10" s="667"/>
      <c r="JCH10" s="667"/>
      <c r="JCI10" s="667"/>
      <c r="JCJ10" s="667"/>
      <c r="JCK10" s="667"/>
      <c r="JCL10" s="667"/>
      <c r="JCM10" s="667"/>
      <c r="JCN10" s="667"/>
      <c r="JCO10" s="667"/>
      <c r="JCP10" s="667"/>
      <c r="JCQ10" s="667"/>
      <c r="JCR10" s="667"/>
      <c r="JCS10" s="667"/>
      <c r="JCT10" s="667"/>
      <c r="JCU10" s="667"/>
      <c r="JCV10" s="667"/>
      <c r="JCW10" s="667"/>
      <c r="JCX10" s="667"/>
      <c r="JCY10" s="667"/>
      <c r="JCZ10" s="667"/>
      <c r="JDA10" s="667"/>
      <c r="JDB10" s="667"/>
      <c r="JDC10" s="667"/>
      <c r="JDD10" s="667"/>
      <c r="JDE10" s="667"/>
      <c r="JDF10" s="667"/>
      <c r="JDG10" s="667"/>
      <c r="JDH10" s="667"/>
      <c r="JDI10" s="667"/>
      <c r="JDJ10" s="667"/>
      <c r="JDK10" s="667"/>
      <c r="JDL10" s="667"/>
      <c r="JDM10" s="667"/>
      <c r="JDN10" s="667"/>
      <c r="JDO10" s="667"/>
      <c r="JDP10" s="667"/>
      <c r="JDQ10" s="667"/>
      <c r="JDR10" s="667"/>
      <c r="JDS10" s="667"/>
      <c r="JDT10" s="667"/>
      <c r="JDU10" s="667"/>
      <c r="JDV10" s="667"/>
      <c r="JDW10" s="667"/>
      <c r="JDX10" s="667"/>
      <c r="JDY10" s="667"/>
      <c r="JDZ10" s="667"/>
      <c r="JEA10" s="667"/>
      <c r="JEB10" s="667"/>
      <c r="JEC10" s="667"/>
      <c r="JED10" s="667"/>
      <c r="JEE10" s="667"/>
      <c r="JEF10" s="667"/>
      <c r="JEG10" s="667"/>
      <c r="JEH10" s="667"/>
      <c r="JEI10" s="667"/>
      <c r="JEJ10" s="667"/>
      <c r="JEK10" s="667"/>
      <c r="JEL10" s="667"/>
      <c r="JEM10" s="667"/>
      <c r="JEN10" s="667"/>
      <c r="JEO10" s="667"/>
      <c r="JEP10" s="667"/>
      <c r="JEQ10" s="667"/>
      <c r="JER10" s="667"/>
      <c r="JES10" s="667"/>
      <c r="JET10" s="667"/>
      <c r="JEU10" s="667"/>
      <c r="JEV10" s="667"/>
      <c r="JEW10" s="667"/>
      <c r="JEX10" s="667"/>
      <c r="JEY10" s="667"/>
      <c r="JEZ10" s="667"/>
      <c r="JFA10" s="667"/>
      <c r="JFB10" s="667"/>
      <c r="JFC10" s="667"/>
      <c r="JFD10" s="667"/>
      <c r="JFE10" s="667"/>
      <c r="JFF10" s="667"/>
      <c r="JFG10" s="667"/>
      <c r="JFH10" s="667"/>
      <c r="JFI10" s="667"/>
      <c r="JFJ10" s="667"/>
      <c r="JFK10" s="667"/>
      <c r="JFL10" s="667"/>
      <c r="JFM10" s="667"/>
      <c r="JFN10" s="667"/>
      <c r="JFO10" s="667"/>
      <c r="JFP10" s="667"/>
      <c r="JFQ10" s="667"/>
      <c r="JFR10" s="667"/>
      <c r="JFS10" s="667"/>
      <c r="JFT10" s="667"/>
      <c r="JFU10" s="667"/>
      <c r="JFV10" s="667"/>
      <c r="JFW10" s="667"/>
      <c r="JFX10" s="667"/>
      <c r="JFY10" s="667"/>
      <c r="JFZ10" s="667"/>
      <c r="JGA10" s="667"/>
      <c r="JGB10" s="667"/>
      <c r="JGC10" s="667"/>
      <c r="JGD10" s="667"/>
      <c r="JGE10" s="667"/>
      <c r="JGF10" s="667"/>
      <c r="JGG10" s="667"/>
      <c r="JGH10" s="667"/>
      <c r="JGI10" s="667"/>
      <c r="JGJ10" s="667"/>
      <c r="JGK10" s="667"/>
      <c r="JGL10" s="667"/>
      <c r="JGM10" s="667"/>
      <c r="JGN10" s="667"/>
      <c r="JGO10" s="667"/>
      <c r="JGP10" s="667"/>
      <c r="JGQ10" s="667"/>
      <c r="JGR10" s="667"/>
      <c r="JGS10" s="667"/>
      <c r="JGT10" s="667"/>
      <c r="JGU10" s="667"/>
      <c r="JGV10" s="667"/>
      <c r="JGW10" s="667"/>
      <c r="JGX10" s="667"/>
      <c r="JGY10" s="667"/>
      <c r="JGZ10" s="667"/>
      <c r="JHA10" s="667"/>
      <c r="JHB10" s="667"/>
      <c r="JHC10" s="667"/>
      <c r="JHD10" s="667"/>
      <c r="JHE10" s="667"/>
      <c r="JHF10" s="667"/>
      <c r="JHG10" s="667"/>
      <c r="JHH10" s="667"/>
      <c r="JHI10" s="667"/>
      <c r="JHJ10" s="667"/>
      <c r="JHK10" s="667"/>
      <c r="JHL10" s="667"/>
      <c r="JHM10" s="667"/>
      <c r="JHN10" s="667"/>
      <c r="JHO10" s="667"/>
      <c r="JHP10" s="667"/>
      <c r="JHQ10" s="667"/>
      <c r="JHR10" s="667"/>
      <c r="JHS10" s="667"/>
      <c r="JHT10" s="667"/>
      <c r="JHU10" s="667"/>
      <c r="JHV10" s="667"/>
      <c r="JHW10" s="667"/>
      <c r="JHX10" s="667"/>
      <c r="JHY10" s="667"/>
      <c r="JHZ10" s="667"/>
      <c r="JIA10" s="667"/>
      <c r="JIB10" s="667"/>
      <c r="JIC10" s="667"/>
      <c r="JID10" s="667"/>
      <c r="JIE10" s="667"/>
      <c r="JIF10" s="667"/>
      <c r="JIG10" s="667"/>
      <c r="JIH10" s="667"/>
      <c r="JII10" s="667"/>
      <c r="JIJ10" s="667"/>
      <c r="JIK10" s="667"/>
      <c r="JIL10" s="667"/>
      <c r="JIM10" s="667"/>
      <c r="JIN10" s="667"/>
      <c r="JIO10" s="667"/>
      <c r="JIP10" s="667"/>
      <c r="JIQ10" s="667"/>
      <c r="JIR10" s="667"/>
      <c r="JIS10" s="667"/>
      <c r="JIT10" s="667"/>
      <c r="JIU10" s="667"/>
      <c r="JIV10" s="667"/>
      <c r="JIW10" s="667"/>
      <c r="JIX10" s="667"/>
      <c r="JIY10" s="667"/>
      <c r="JIZ10" s="667"/>
      <c r="JJA10" s="667"/>
      <c r="JJB10" s="667"/>
      <c r="JJC10" s="667"/>
      <c r="JJD10" s="667"/>
      <c r="JJE10" s="667"/>
      <c r="JJF10" s="667"/>
      <c r="JJG10" s="667"/>
      <c r="JJH10" s="667"/>
      <c r="JJI10" s="667"/>
      <c r="JJJ10" s="667"/>
      <c r="JJK10" s="667"/>
      <c r="JJL10" s="667"/>
      <c r="JJM10" s="667"/>
      <c r="JJN10" s="667"/>
      <c r="JJO10" s="667"/>
      <c r="JJP10" s="667"/>
      <c r="JJQ10" s="667"/>
      <c r="JJR10" s="667"/>
      <c r="JJS10" s="667"/>
      <c r="JJT10" s="667"/>
      <c r="JJU10" s="667"/>
      <c r="JJV10" s="667"/>
      <c r="JJW10" s="667"/>
      <c r="JJX10" s="667"/>
      <c r="JJY10" s="667"/>
      <c r="JJZ10" s="667"/>
      <c r="JKA10" s="667"/>
      <c r="JKB10" s="667"/>
      <c r="JKC10" s="667"/>
      <c r="JKD10" s="667"/>
      <c r="JKE10" s="667"/>
      <c r="JKF10" s="667"/>
      <c r="JKG10" s="667"/>
      <c r="JKH10" s="667"/>
      <c r="JKI10" s="667"/>
      <c r="JKJ10" s="667"/>
      <c r="JKK10" s="667"/>
      <c r="JKL10" s="667"/>
      <c r="JKM10" s="667"/>
      <c r="JKN10" s="667"/>
      <c r="JKO10" s="667"/>
      <c r="JKP10" s="667"/>
      <c r="JKQ10" s="667"/>
      <c r="JKR10" s="667"/>
      <c r="JKS10" s="667"/>
      <c r="JKT10" s="667"/>
      <c r="JKU10" s="667"/>
      <c r="JKV10" s="667"/>
      <c r="JKW10" s="667"/>
      <c r="JKX10" s="667"/>
      <c r="JKY10" s="667"/>
      <c r="JKZ10" s="667"/>
      <c r="JLA10" s="667"/>
      <c r="JLB10" s="667"/>
      <c r="JLC10" s="667"/>
      <c r="JLD10" s="667"/>
      <c r="JLE10" s="667"/>
      <c r="JLF10" s="667"/>
      <c r="JLG10" s="667"/>
      <c r="JLH10" s="667"/>
      <c r="JLI10" s="667"/>
      <c r="JLJ10" s="667"/>
      <c r="JLK10" s="667"/>
      <c r="JLL10" s="667"/>
      <c r="JLM10" s="667"/>
      <c r="JLN10" s="667"/>
      <c r="JLO10" s="667"/>
      <c r="JLP10" s="667"/>
      <c r="JLQ10" s="667"/>
      <c r="JLR10" s="667"/>
      <c r="JLS10" s="667"/>
      <c r="JLT10" s="667"/>
      <c r="JLU10" s="667"/>
      <c r="JLV10" s="667"/>
      <c r="JLW10" s="667"/>
      <c r="JLX10" s="667"/>
      <c r="JLY10" s="667"/>
      <c r="JLZ10" s="667"/>
      <c r="JMA10" s="667"/>
      <c r="JMB10" s="667"/>
      <c r="JMC10" s="667"/>
      <c r="JMD10" s="667"/>
      <c r="JME10" s="667"/>
      <c r="JMF10" s="667"/>
      <c r="JMG10" s="667"/>
      <c r="JMH10" s="667"/>
      <c r="JMI10" s="667"/>
      <c r="JMJ10" s="667"/>
      <c r="JMK10" s="667"/>
      <c r="JML10" s="667"/>
      <c r="JMM10" s="667"/>
      <c r="JMN10" s="667"/>
      <c r="JMO10" s="667"/>
      <c r="JMP10" s="667"/>
      <c r="JMQ10" s="667"/>
      <c r="JMR10" s="667"/>
      <c r="JMS10" s="667"/>
      <c r="JMT10" s="667"/>
      <c r="JMU10" s="667"/>
      <c r="JMV10" s="667"/>
      <c r="JMW10" s="667"/>
      <c r="JMX10" s="667"/>
      <c r="JMY10" s="667"/>
      <c r="JMZ10" s="667"/>
      <c r="JNA10" s="667"/>
      <c r="JNB10" s="667"/>
      <c r="JNC10" s="667"/>
      <c r="JND10" s="667"/>
      <c r="JNE10" s="667"/>
      <c r="JNF10" s="667"/>
      <c r="JNG10" s="667"/>
      <c r="JNH10" s="667"/>
      <c r="JNI10" s="667"/>
      <c r="JNJ10" s="667"/>
      <c r="JNK10" s="667"/>
      <c r="JNL10" s="667"/>
      <c r="JNM10" s="667"/>
      <c r="JNN10" s="667"/>
      <c r="JNO10" s="667"/>
      <c r="JNP10" s="667"/>
      <c r="JNQ10" s="667"/>
      <c r="JNR10" s="667"/>
      <c r="JNS10" s="667"/>
      <c r="JNT10" s="667"/>
      <c r="JNU10" s="667"/>
      <c r="JNV10" s="667"/>
      <c r="JNW10" s="667"/>
      <c r="JNX10" s="667"/>
      <c r="JNY10" s="667"/>
      <c r="JNZ10" s="667"/>
      <c r="JOA10" s="667"/>
      <c r="JOB10" s="667"/>
      <c r="JOC10" s="667"/>
      <c r="JOD10" s="667"/>
      <c r="JOE10" s="667"/>
      <c r="JOF10" s="667"/>
      <c r="JOG10" s="667"/>
      <c r="JOH10" s="667"/>
      <c r="JOI10" s="667"/>
      <c r="JOJ10" s="667"/>
      <c r="JOK10" s="667"/>
      <c r="JOL10" s="667"/>
      <c r="JOM10" s="667"/>
      <c r="JON10" s="667"/>
      <c r="JOO10" s="667"/>
      <c r="JOP10" s="667"/>
      <c r="JOQ10" s="667"/>
      <c r="JOR10" s="667"/>
      <c r="JOS10" s="667"/>
      <c r="JOT10" s="667"/>
      <c r="JOU10" s="667"/>
      <c r="JOV10" s="667"/>
      <c r="JOW10" s="667"/>
      <c r="JOX10" s="667"/>
      <c r="JOY10" s="667"/>
      <c r="JOZ10" s="667"/>
      <c r="JPA10" s="667"/>
      <c r="JPB10" s="667"/>
      <c r="JPC10" s="667"/>
      <c r="JPD10" s="667"/>
      <c r="JPE10" s="667"/>
      <c r="JPF10" s="667"/>
      <c r="JPG10" s="667"/>
      <c r="JPH10" s="667"/>
      <c r="JPI10" s="667"/>
      <c r="JPJ10" s="667"/>
      <c r="JPK10" s="667"/>
      <c r="JPL10" s="667"/>
      <c r="JPM10" s="667"/>
      <c r="JPN10" s="667"/>
      <c r="JPO10" s="667"/>
      <c r="JPP10" s="667"/>
      <c r="JPQ10" s="667"/>
      <c r="JPR10" s="667"/>
      <c r="JPS10" s="667"/>
      <c r="JPT10" s="667"/>
      <c r="JPU10" s="667"/>
      <c r="JPV10" s="667"/>
      <c r="JPW10" s="667"/>
      <c r="JPX10" s="667"/>
      <c r="JPY10" s="667"/>
      <c r="JPZ10" s="667"/>
      <c r="JQA10" s="667"/>
      <c r="JQB10" s="667"/>
      <c r="JQC10" s="667"/>
      <c r="JQD10" s="667"/>
      <c r="JQE10" s="667"/>
      <c r="JQF10" s="667"/>
      <c r="JQG10" s="667"/>
      <c r="JQH10" s="667"/>
      <c r="JQI10" s="667"/>
      <c r="JQJ10" s="667"/>
      <c r="JQK10" s="667"/>
      <c r="JQL10" s="667"/>
      <c r="JQM10" s="667"/>
      <c r="JQN10" s="667"/>
      <c r="JQO10" s="667"/>
      <c r="JQP10" s="667"/>
      <c r="JQQ10" s="667"/>
      <c r="JQR10" s="667"/>
      <c r="JQS10" s="667"/>
      <c r="JQT10" s="667"/>
      <c r="JQU10" s="667"/>
      <c r="JQV10" s="667"/>
      <c r="JQW10" s="667"/>
      <c r="JQX10" s="667"/>
      <c r="JQY10" s="667"/>
      <c r="JQZ10" s="667"/>
      <c r="JRA10" s="667"/>
      <c r="JRB10" s="667"/>
      <c r="JRC10" s="667"/>
      <c r="JRD10" s="667"/>
      <c r="JRE10" s="667"/>
      <c r="JRF10" s="667"/>
      <c r="JRG10" s="667"/>
      <c r="JRH10" s="667"/>
      <c r="JRI10" s="667"/>
      <c r="JRJ10" s="667"/>
      <c r="JRK10" s="667"/>
      <c r="JRL10" s="667"/>
      <c r="JRM10" s="667"/>
      <c r="JRN10" s="667"/>
      <c r="JRO10" s="667"/>
      <c r="JRP10" s="667"/>
      <c r="JRQ10" s="667"/>
      <c r="JRR10" s="667"/>
      <c r="JRS10" s="667"/>
      <c r="JRT10" s="667"/>
      <c r="JRU10" s="667"/>
      <c r="JRV10" s="667"/>
      <c r="JRW10" s="667"/>
      <c r="JRX10" s="667"/>
      <c r="JRY10" s="667"/>
      <c r="JRZ10" s="667"/>
      <c r="JSA10" s="667"/>
      <c r="JSB10" s="667"/>
      <c r="JSC10" s="667"/>
      <c r="JSD10" s="667"/>
      <c r="JSE10" s="667"/>
      <c r="JSF10" s="667"/>
      <c r="JSG10" s="667"/>
      <c r="JSH10" s="667"/>
      <c r="JSI10" s="667"/>
      <c r="JSJ10" s="667"/>
      <c r="JSK10" s="667"/>
      <c r="JSL10" s="667"/>
      <c r="JSM10" s="667"/>
      <c r="JSN10" s="667"/>
      <c r="JSO10" s="667"/>
      <c r="JSP10" s="667"/>
      <c r="JSQ10" s="667"/>
      <c r="JSR10" s="667"/>
      <c r="JSS10" s="667"/>
      <c r="JST10" s="667"/>
      <c r="JSU10" s="667"/>
      <c r="JSV10" s="667"/>
      <c r="JSW10" s="667"/>
      <c r="JSX10" s="667"/>
      <c r="JSY10" s="667"/>
      <c r="JSZ10" s="667"/>
      <c r="JTA10" s="667"/>
      <c r="JTB10" s="667"/>
      <c r="JTC10" s="667"/>
      <c r="JTD10" s="667"/>
      <c r="JTE10" s="667"/>
      <c r="JTF10" s="667"/>
      <c r="JTG10" s="667"/>
      <c r="JTH10" s="667"/>
      <c r="JTI10" s="667"/>
      <c r="JTJ10" s="667"/>
      <c r="JTK10" s="667"/>
      <c r="JTL10" s="667"/>
      <c r="JTM10" s="667"/>
      <c r="JTN10" s="667"/>
      <c r="JTO10" s="667"/>
      <c r="JTP10" s="667"/>
      <c r="JTQ10" s="667"/>
      <c r="JTR10" s="667"/>
      <c r="JTS10" s="667"/>
      <c r="JTT10" s="667"/>
      <c r="JTU10" s="667"/>
      <c r="JTV10" s="667"/>
      <c r="JTW10" s="667"/>
      <c r="JTX10" s="667"/>
      <c r="JTY10" s="667"/>
      <c r="JTZ10" s="667"/>
      <c r="JUA10" s="667"/>
      <c r="JUB10" s="667"/>
      <c r="JUC10" s="667"/>
      <c r="JUD10" s="667"/>
      <c r="JUE10" s="667"/>
      <c r="JUF10" s="667"/>
      <c r="JUG10" s="667"/>
      <c r="JUH10" s="667"/>
      <c r="JUI10" s="667"/>
      <c r="JUJ10" s="667"/>
      <c r="JUK10" s="667"/>
      <c r="JUL10" s="667"/>
      <c r="JUM10" s="667"/>
      <c r="JUN10" s="667"/>
      <c r="JUO10" s="667"/>
      <c r="JUP10" s="667"/>
      <c r="JUQ10" s="667"/>
      <c r="JUR10" s="667"/>
      <c r="JUS10" s="667"/>
      <c r="JUT10" s="667"/>
      <c r="JUU10" s="667"/>
      <c r="JUV10" s="667"/>
      <c r="JUW10" s="667"/>
      <c r="JUX10" s="667"/>
      <c r="JUY10" s="667"/>
      <c r="JUZ10" s="667"/>
      <c r="JVA10" s="667"/>
      <c r="JVB10" s="667"/>
      <c r="JVC10" s="667"/>
      <c r="JVD10" s="667"/>
      <c r="JVE10" s="667"/>
      <c r="JVF10" s="667"/>
      <c r="JVG10" s="667"/>
      <c r="JVH10" s="667"/>
      <c r="JVI10" s="667"/>
      <c r="JVJ10" s="667"/>
      <c r="JVK10" s="667"/>
      <c r="JVL10" s="667"/>
      <c r="JVM10" s="667"/>
      <c r="JVN10" s="667"/>
      <c r="JVO10" s="667"/>
      <c r="JVP10" s="667"/>
      <c r="JVQ10" s="667"/>
      <c r="JVR10" s="667"/>
      <c r="JVS10" s="667"/>
      <c r="JVT10" s="667"/>
      <c r="JVU10" s="667"/>
      <c r="JVV10" s="667"/>
      <c r="JVW10" s="667"/>
      <c r="JVX10" s="667"/>
      <c r="JVY10" s="667"/>
      <c r="JVZ10" s="667"/>
      <c r="JWA10" s="667"/>
      <c r="JWB10" s="667"/>
      <c r="JWC10" s="667"/>
      <c r="JWD10" s="667"/>
      <c r="JWE10" s="667"/>
      <c r="JWF10" s="667"/>
      <c r="JWG10" s="667"/>
      <c r="JWH10" s="667"/>
      <c r="JWI10" s="667"/>
      <c r="JWJ10" s="667"/>
      <c r="JWK10" s="667"/>
      <c r="JWL10" s="667"/>
      <c r="JWM10" s="667"/>
      <c r="JWN10" s="667"/>
      <c r="JWO10" s="667"/>
      <c r="JWP10" s="667"/>
      <c r="JWQ10" s="667"/>
      <c r="JWR10" s="667"/>
      <c r="JWS10" s="667"/>
      <c r="JWT10" s="667"/>
      <c r="JWU10" s="667"/>
      <c r="JWV10" s="667"/>
      <c r="JWW10" s="667"/>
      <c r="JWX10" s="667"/>
      <c r="JWY10" s="667"/>
      <c r="JWZ10" s="667"/>
      <c r="JXA10" s="667"/>
      <c r="JXB10" s="667"/>
      <c r="JXC10" s="667"/>
      <c r="JXD10" s="667"/>
      <c r="JXE10" s="667"/>
      <c r="JXF10" s="667"/>
      <c r="JXG10" s="667"/>
      <c r="JXH10" s="667"/>
      <c r="JXI10" s="667"/>
      <c r="JXJ10" s="667"/>
      <c r="JXK10" s="667"/>
      <c r="JXL10" s="667"/>
      <c r="JXM10" s="667"/>
      <c r="JXN10" s="667"/>
      <c r="JXO10" s="667"/>
      <c r="JXP10" s="667"/>
      <c r="JXQ10" s="667"/>
      <c r="JXR10" s="667"/>
      <c r="JXS10" s="667"/>
      <c r="JXT10" s="667"/>
      <c r="JXU10" s="667"/>
      <c r="JXV10" s="667"/>
      <c r="JXW10" s="667"/>
      <c r="JXX10" s="667"/>
      <c r="JXY10" s="667"/>
      <c r="JXZ10" s="667"/>
      <c r="JYA10" s="667"/>
      <c r="JYB10" s="667"/>
      <c r="JYC10" s="667"/>
      <c r="JYD10" s="667"/>
      <c r="JYE10" s="667"/>
      <c r="JYF10" s="667"/>
      <c r="JYG10" s="667"/>
      <c r="JYH10" s="667"/>
      <c r="JYI10" s="667"/>
      <c r="JYJ10" s="667"/>
      <c r="JYK10" s="667"/>
      <c r="JYL10" s="667"/>
      <c r="JYM10" s="667"/>
      <c r="JYN10" s="667"/>
      <c r="JYO10" s="667"/>
      <c r="JYP10" s="667"/>
      <c r="JYQ10" s="667"/>
      <c r="JYR10" s="667"/>
      <c r="JYS10" s="667"/>
      <c r="JYT10" s="667"/>
      <c r="JYU10" s="667"/>
      <c r="JYV10" s="667"/>
      <c r="JYW10" s="667"/>
      <c r="JYX10" s="667"/>
      <c r="JYY10" s="667"/>
      <c r="JYZ10" s="667"/>
      <c r="JZA10" s="667"/>
      <c r="JZB10" s="667"/>
      <c r="JZC10" s="667"/>
      <c r="JZD10" s="667"/>
      <c r="JZE10" s="667"/>
      <c r="JZF10" s="667"/>
      <c r="JZG10" s="667"/>
      <c r="JZH10" s="667"/>
      <c r="JZI10" s="667"/>
      <c r="JZJ10" s="667"/>
      <c r="JZK10" s="667"/>
      <c r="JZL10" s="667"/>
      <c r="JZM10" s="667"/>
      <c r="JZN10" s="667"/>
      <c r="JZO10" s="667"/>
      <c r="JZP10" s="667"/>
      <c r="JZQ10" s="667"/>
      <c r="JZR10" s="667"/>
      <c r="JZS10" s="667"/>
      <c r="JZT10" s="667"/>
      <c r="JZU10" s="667"/>
      <c r="JZV10" s="667"/>
      <c r="JZW10" s="667"/>
      <c r="JZX10" s="667"/>
      <c r="JZY10" s="667"/>
      <c r="JZZ10" s="667"/>
      <c r="KAA10" s="667"/>
      <c r="KAB10" s="667"/>
      <c r="KAC10" s="667"/>
      <c r="KAD10" s="667"/>
      <c r="KAE10" s="667"/>
      <c r="KAF10" s="667"/>
      <c r="KAG10" s="667"/>
      <c r="KAH10" s="667"/>
      <c r="KAI10" s="667"/>
      <c r="KAJ10" s="667"/>
      <c r="KAK10" s="667"/>
      <c r="KAL10" s="667"/>
      <c r="KAM10" s="667"/>
      <c r="KAN10" s="667"/>
      <c r="KAO10" s="667"/>
      <c r="KAP10" s="667"/>
      <c r="KAQ10" s="667"/>
      <c r="KAR10" s="667"/>
      <c r="KAS10" s="667"/>
      <c r="KAT10" s="667"/>
      <c r="KAU10" s="667"/>
      <c r="KAV10" s="667"/>
      <c r="KAW10" s="667"/>
      <c r="KAX10" s="667"/>
      <c r="KAY10" s="667"/>
      <c r="KAZ10" s="667"/>
      <c r="KBA10" s="667"/>
      <c r="KBB10" s="667"/>
      <c r="KBC10" s="667"/>
      <c r="KBD10" s="667"/>
      <c r="KBE10" s="667"/>
      <c r="KBF10" s="667"/>
      <c r="KBG10" s="667"/>
      <c r="KBH10" s="667"/>
      <c r="KBI10" s="667"/>
      <c r="KBJ10" s="667"/>
      <c r="KBK10" s="667"/>
      <c r="KBL10" s="667"/>
      <c r="KBM10" s="667"/>
      <c r="KBN10" s="667"/>
      <c r="KBO10" s="667"/>
      <c r="KBP10" s="667"/>
      <c r="KBQ10" s="667"/>
      <c r="KBR10" s="667"/>
      <c r="KBS10" s="667"/>
      <c r="KBT10" s="667"/>
      <c r="KBU10" s="667"/>
      <c r="KBV10" s="667"/>
      <c r="KBW10" s="667"/>
      <c r="KBX10" s="667"/>
      <c r="KBY10" s="667"/>
      <c r="KBZ10" s="667"/>
      <c r="KCA10" s="667"/>
      <c r="KCB10" s="667"/>
      <c r="KCC10" s="667"/>
      <c r="KCD10" s="667"/>
      <c r="KCE10" s="667"/>
      <c r="KCF10" s="667"/>
      <c r="KCG10" s="667"/>
      <c r="KCH10" s="667"/>
      <c r="KCI10" s="667"/>
      <c r="KCJ10" s="667"/>
      <c r="KCK10" s="667"/>
      <c r="KCL10" s="667"/>
      <c r="KCM10" s="667"/>
      <c r="KCN10" s="667"/>
      <c r="KCO10" s="667"/>
      <c r="KCP10" s="667"/>
      <c r="KCQ10" s="667"/>
      <c r="KCR10" s="667"/>
      <c r="KCS10" s="667"/>
      <c r="KCT10" s="667"/>
      <c r="KCU10" s="667"/>
      <c r="KCV10" s="667"/>
      <c r="KCW10" s="667"/>
      <c r="KCX10" s="667"/>
      <c r="KCY10" s="667"/>
      <c r="KCZ10" s="667"/>
      <c r="KDA10" s="667"/>
      <c r="KDB10" s="667"/>
      <c r="KDC10" s="667"/>
      <c r="KDD10" s="667"/>
      <c r="KDE10" s="667"/>
      <c r="KDF10" s="667"/>
      <c r="KDG10" s="667"/>
      <c r="KDH10" s="667"/>
      <c r="KDI10" s="667"/>
      <c r="KDJ10" s="667"/>
      <c r="KDK10" s="667"/>
      <c r="KDL10" s="667"/>
      <c r="KDM10" s="667"/>
      <c r="KDN10" s="667"/>
      <c r="KDO10" s="667"/>
      <c r="KDP10" s="667"/>
      <c r="KDQ10" s="667"/>
      <c r="KDR10" s="667"/>
      <c r="KDS10" s="667"/>
      <c r="KDT10" s="667"/>
      <c r="KDU10" s="667"/>
      <c r="KDV10" s="667"/>
      <c r="KDW10" s="667"/>
      <c r="KDX10" s="667"/>
      <c r="KDY10" s="667"/>
      <c r="KDZ10" s="667"/>
      <c r="KEA10" s="667"/>
      <c r="KEB10" s="667"/>
      <c r="KEC10" s="667"/>
      <c r="KED10" s="667"/>
      <c r="KEE10" s="667"/>
      <c r="KEF10" s="667"/>
      <c r="KEG10" s="667"/>
      <c r="KEH10" s="667"/>
      <c r="KEI10" s="667"/>
      <c r="KEJ10" s="667"/>
      <c r="KEK10" s="667"/>
      <c r="KEL10" s="667"/>
      <c r="KEM10" s="667"/>
      <c r="KEN10" s="667"/>
      <c r="KEO10" s="667"/>
      <c r="KEP10" s="667"/>
      <c r="KEQ10" s="667"/>
      <c r="KER10" s="667"/>
      <c r="KES10" s="667"/>
      <c r="KET10" s="667"/>
      <c r="KEU10" s="667"/>
      <c r="KEV10" s="667"/>
      <c r="KEW10" s="667"/>
      <c r="KEX10" s="667"/>
      <c r="KEY10" s="667"/>
      <c r="KEZ10" s="667"/>
      <c r="KFA10" s="667"/>
      <c r="KFB10" s="667"/>
      <c r="KFC10" s="667"/>
      <c r="KFD10" s="667"/>
      <c r="KFE10" s="667"/>
      <c r="KFF10" s="667"/>
      <c r="KFG10" s="667"/>
      <c r="KFH10" s="667"/>
      <c r="KFI10" s="667"/>
      <c r="KFJ10" s="667"/>
      <c r="KFK10" s="667"/>
      <c r="KFL10" s="667"/>
      <c r="KFM10" s="667"/>
      <c r="KFN10" s="667"/>
      <c r="KFO10" s="667"/>
      <c r="KFP10" s="667"/>
      <c r="KFQ10" s="667"/>
      <c r="KFR10" s="667"/>
      <c r="KFS10" s="667"/>
      <c r="KFT10" s="667"/>
      <c r="KFU10" s="667"/>
      <c r="KFV10" s="667"/>
      <c r="KFW10" s="667"/>
      <c r="KFX10" s="667"/>
      <c r="KFY10" s="667"/>
      <c r="KFZ10" s="667"/>
      <c r="KGA10" s="667"/>
      <c r="KGB10" s="667"/>
      <c r="KGC10" s="667"/>
      <c r="KGD10" s="667"/>
      <c r="KGE10" s="667"/>
      <c r="KGF10" s="667"/>
      <c r="KGG10" s="667"/>
      <c r="KGH10" s="667"/>
      <c r="KGI10" s="667"/>
      <c r="KGJ10" s="667"/>
      <c r="KGK10" s="667"/>
      <c r="KGL10" s="667"/>
      <c r="KGM10" s="667"/>
      <c r="KGN10" s="667"/>
      <c r="KGO10" s="667"/>
      <c r="KGP10" s="667"/>
      <c r="KGQ10" s="667"/>
      <c r="KGR10" s="667"/>
      <c r="KGS10" s="667"/>
      <c r="KGT10" s="667"/>
      <c r="KGU10" s="667"/>
      <c r="KGV10" s="667"/>
      <c r="KGW10" s="667"/>
      <c r="KGX10" s="667"/>
      <c r="KGY10" s="667"/>
      <c r="KGZ10" s="667"/>
      <c r="KHA10" s="667"/>
      <c r="KHB10" s="667"/>
      <c r="KHC10" s="667"/>
      <c r="KHD10" s="667"/>
      <c r="KHE10" s="667"/>
      <c r="KHF10" s="667"/>
      <c r="KHG10" s="667"/>
      <c r="KHH10" s="667"/>
      <c r="KHI10" s="667"/>
      <c r="KHJ10" s="667"/>
      <c r="KHK10" s="667"/>
      <c r="KHL10" s="667"/>
      <c r="KHM10" s="667"/>
      <c r="KHN10" s="667"/>
      <c r="KHO10" s="667"/>
      <c r="KHP10" s="667"/>
      <c r="KHQ10" s="667"/>
      <c r="KHR10" s="667"/>
      <c r="KHS10" s="667"/>
      <c r="KHT10" s="667"/>
      <c r="KHU10" s="667"/>
      <c r="KHV10" s="667"/>
      <c r="KHW10" s="667"/>
      <c r="KHX10" s="667"/>
      <c r="KHY10" s="667"/>
      <c r="KHZ10" s="667"/>
      <c r="KIA10" s="667"/>
      <c r="KIB10" s="667"/>
      <c r="KIC10" s="667"/>
      <c r="KID10" s="667"/>
      <c r="KIE10" s="667"/>
      <c r="KIF10" s="667"/>
      <c r="KIG10" s="667"/>
      <c r="KIH10" s="667"/>
      <c r="KII10" s="667"/>
      <c r="KIJ10" s="667"/>
      <c r="KIK10" s="667"/>
      <c r="KIL10" s="667"/>
      <c r="KIM10" s="667"/>
      <c r="KIN10" s="667"/>
      <c r="KIO10" s="667"/>
      <c r="KIP10" s="667"/>
      <c r="KIQ10" s="667"/>
      <c r="KIR10" s="667"/>
      <c r="KIS10" s="667"/>
      <c r="KIT10" s="667"/>
      <c r="KIU10" s="667"/>
      <c r="KIV10" s="667"/>
      <c r="KIW10" s="667"/>
      <c r="KIX10" s="667"/>
      <c r="KIY10" s="667"/>
      <c r="KIZ10" s="667"/>
      <c r="KJA10" s="667"/>
      <c r="KJB10" s="667"/>
      <c r="KJC10" s="667"/>
      <c r="KJD10" s="667"/>
      <c r="KJE10" s="667"/>
      <c r="KJF10" s="667"/>
      <c r="KJG10" s="667"/>
      <c r="KJH10" s="667"/>
      <c r="KJI10" s="667"/>
      <c r="KJJ10" s="667"/>
      <c r="KJK10" s="667"/>
      <c r="KJL10" s="667"/>
      <c r="KJM10" s="667"/>
      <c r="KJN10" s="667"/>
      <c r="KJO10" s="667"/>
      <c r="KJP10" s="667"/>
      <c r="KJQ10" s="667"/>
      <c r="KJR10" s="667"/>
      <c r="KJS10" s="667"/>
      <c r="KJT10" s="667"/>
      <c r="KJU10" s="667"/>
      <c r="KJV10" s="667"/>
      <c r="KJW10" s="667"/>
      <c r="KJX10" s="667"/>
      <c r="KJY10" s="667"/>
      <c r="KJZ10" s="667"/>
      <c r="KKA10" s="667"/>
      <c r="KKB10" s="667"/>
      <c r="KKC10" s="667"/>
      <c r="KKD10" s="667"/>
      <c r="KKE10" s="667"/>
      <c r="KKF10" s="667"/>
      <c r="KKG10" s="667"/>
      <c r="KKH10" s="667"/>
      <c r="KKI10" s="667"/>
      <c r="KKJ10" s="667"/>
      <c r="KKK10" s="667"/>
      <c r="KKL10" s="667"/>
      <c r="KKM10" s="667"/>
      <c r="KKN10" s="667"/>
      <c r="KKO10" s="667"/>
      <c r="KKP10" s="667"/>
      <c r="KKQ10" s="667"/>
      <c r="KKR10" s="667"/>
      <c r="KKS10" s="667"/>
      <c r="KKT10" s="667"/>
      <c r="KKU10" s="667"/>
      <c r="KKV10" s="667"/>
      <c r="KKW10" s="667"/>
      <c r="KKX10" s="667"/>
      <c r="KKY10" s="667"/>
      <c r="KKZ10" s="667"/>
      <c r="KLA10" s="667"/>
      <c r="KLB10" s="667"/>
      <c r="KLC10" s="667"/>
      <c r="KLD10" s="667"/>
      <c r="KLE10" s="667"/>
      <c r="KLF10" s="667"/>
      <c r="KLG10" s="667"/>
      <c r="KLH10" s="667"/>
      <c r="KLI10" s="667"/>
      <c r="KLJ10" s="667"/>
      <c r="KLK10" s="667"/>
      <c r="KLL10" s="667"/>
      <c r="KLM10" s="667"/>
      <c r="KLN10" s="667"/>
      <c r="KLO10" s="667"/>
      <c r="KLP10" s="667"/>
      <c r="KLQ10" s="667"/>
      <c r="KLR10" s="667"/>
      <c r="KLS10" s="667"/>
      <c r="KLT10" s="667"/>
      <c r="KLU10" s="667"/>
      <c r="KLV10" s="667"/>
      <c r="KLW10" s="667"/>
      <c r="KLX10" s="667"/>
      <c r="KLY10" s="667"/>
      <c r="KLZ10" s="667"/>
      <c r="KMA10" s="667"/>
      <c r="KMB10" s="667"/>
      <c r="KMC10" s="667"/>
      <c r="KMD10" s="667"/>
      <c r="KME10" s="667"/>
      <c r="KMF10" s="667"/>
      <c r="KMG10" s="667"/>
      <c r="KMH10" s="667"/>
      <c r="KMI10" s="667"/>
      <c r="KMJ10" s="667"/>
      <c r="KMK10" s="667"/>
      <c r="KML10" s="667"/>
      <c r="KMM10" s="667"/>
      <c r="KMN10" s="667"/>
      <c r="KMO10" s="667"/>
      <c r="KMP10" s="667"/>
      <c r="KMQ10" s="667"/>
      <c r="KMR10" s="667"/>
      <c r="KMS10" s="667"/>
      <c r="KMT10" s="667"/>
      <c r="KMU10" s="667"/>
      <c r="KMV10" s="667"/>
      <c r="KMW10" s="667"/>
      <c r="KMX10" s="667"/>
      <c r="KMY10" s="667"/>
      <c r="KMZ10" s="667"/>
      <c r="KNA10" s="667"/>
      <c r="KNB10" s="667"/>
      <c r="KNC10" s="667"/>
      <c r="KND10" s="667"/>
      <c r="KNE10" s="667"/>
      <c r="KNF10" s="667"/>
      <c r="KNG10" s="667"/>
      <c r="KNH10" s="667"/>
      <c r="KNI10" s="667"/>
      <c r="KNJ10" s="667"/>
      <c r="KNK10" s="667"/>
      <c r="KNL10" s="667"/>
      <c r="KNM10" s="667"/>
      <c r="KNN10" s="667"/>
      <c r="KNO10" s="667"/>
      <c r="KNP10" s="667"/>
      <c r="KNQ10" s="667"/>
      <c r="KNR10" s="667"/>
      <c r="KNS10" s="667"/>
      <c r="KNT10" s="667"/>
      <c r="KNU10" s="667"/>
      <c r="KNV10" s="667"/>
      <c r="KNW10" s="667"/>
      <c r="KNX10" s="667"/>
      <c r="KNY10" s="667"/>
      <c r="KNZ10" s="667"/>
      <c r="KOA10" s="667"/>
      <c r="KOB10" s="667"/>
      <c r="KOC10" s="667"/>
      <c r="KOD10" s="667"/>
      <c r="KOE10" s="667"/>
      <c r="KOF10" s="667"/>
      <c r="KOG10" s="667"/>
      <c r="KOH10" s="667"/>
      <c r="KOI10" s="667"/>
      <c r="KOJ10" s="667"/>
      <c r="KOK10" s="667"/>
      <c r="KOL10" s="667"/>
      <c r="KOM10" s="667"/>
      <c r="KON10" s="667"/>
      <c r="KOO10" s="667"/>
      <c r="KOP10" s="667"/>
      <c r="KOQ10" s="667"/>
      <c r="KOR10" s="667"/>
      <c r="KOS10" s="667"/>
      <c r="KOT10" s="667"/>
      <c r="KOU10" s="667"/>
      <c r="KOV10" s="667"/>
      <c r="KOW10" s="667"/>
      <c r="KOX10" s="667"/>
      <c r="KOY10" s="667"/>
      <c r="KOZ10" s="667"/>
      <c r="KPA10" s="667"/>
      <c r="KPB10" s="667"/>
      <c r="KPC10" s="667"/>
      <c r="KPD10" s="667"/>
      <c r="KPE10" s="667"/>
      <c r="KPF10" s="667"/>
      <c r="KPG10" s="667"/>
      <c r="KPH10" s="667"/>
      <c r="KPI10" s="667"/>
      <c r="KPJ10" s="667"/>
      <c r="KPK10" s="667"/>
      <c r="KPL10" s="667"/>
      <c r="KPM10" s="667"/>
      <c r="KPN10" s="667"/>
      <c r="KPO10" s="667"/>
      <c r="KPP10" s="667"/>
      <c r="KPQ10" s="667"/>
      <c r="KPR10" s="667"/>
      <c r="KPS10" s="667"/>
      <c r="KPT10" s="667"/>
      <c r="KPU10" s="667"/>
      <c r="KPV10" s="667"/>
      <c r="KPW10" s="667"/>
      <c r="KPX10" s="667"/>
      <c r="KPY10" s="667"/>
      <c r="KPZ10" s="667"/>
      <c r="KQA10" s="667"/>
      <c r="KQB10" s="667"/>
      <c r="KQC10" s="667"/>
      <c r="KQD10" s="667"/>
      <c r="KQE10" s="667"/>
      <c r="KQF10" s="667"/>
      <c r="KQG10" s="667"/>
      <c r="KQH10" s="667"/>
      <c r="KQI10" s="667"/>
      <c r="KQJ10" s="667"/>
      <c r="KQK10" s="667"/>
      <c r="KQL10" s="667"/>
      <c r="KQM10" s="667"/>
      <c r="KQN10" s="667"/>
      <c r="KQO10" s="667"/>
      <c r="KQP10" s="667"/>
      <c r="KQQ10" s="667"/>
      <c r="KQR10" s="667"/>
      <c r="KQS10" s="667"/>
      <c r="KQT10" s="667"/>
      <c r="KQU10" s="667"/>
      <c r="KQV10" s="667"/>
      <c r="KQW10" s="667"/>
      <c r="KQX10" s="667"/>
      <c r="KQY10" s="667"/>
      <c r="KQZ10" s="667"/>
      <c r="KRA10" s="667"/>
      <c r="KRB10" s="667"/>
      <c r="KRC10" s="667"/>
      <c r="KRD10" s="667"/>
      <c r="KRE10" s="667"/>
      <c r="KRF10" s="667"/>
      <c r="KRG10" s="667"/>
      <c r="KRH10" s="667"/>
      <c r="KRI10" s="667"/>
      <c r="KRJ10" s="667"/>
      <c r="KRK10" s="667"/>
      <c r="KRL10" s="667"/>
      <c r="KRM10" s="667"/>
      <c r="KRN10" s="667"/>
      <c r="KRO10" s="667"/>
      <c r="KRP10" s="667"/>
      <c r="KRQ10" s="667"/>
      <c r="KRR10" s="667"/>
      <c r="KRS10" s="667"/>
      <c r="KRT10" s="667"/>
      <c r="KRU10" s="667"/>
      <c r="KRV10" s="667"/>
      <c r="KRW10" s="667"/>
      <c r="KRX10" s="667"/>
      <c r="KRY10" s="667"/>
      <c r="KRZ10" s="667"/>
      <c r="KSA10" s="667"/>
      <c r="KSB10" s="667"/>
      <c r="KSC10" s="667"/>
      <c r="KSD10" s="667"/>
      <c r="KSE10" s="667"/>
      <c r="KSF10" s="667"/>
      <c r="KSG10" s="667"/>
      <c r="KSH10" s="667"/>
      <c r="KSI10" s="667"/>
      <c r="KSJ10" s="667"/>
      <c r="KSK10" s="667"/>
      <c r="KSL10" s="667"/>
      <c r="KSM10" s="667"/>
      <c r="KSN10" s="667"/>
      <c r="KSO10" s="667"/>
      <c r="KSP10" s="667"/>
      <c r="KSQ10" s="667"/>
      <c r="KSR10" s="667"/>
      <c r="KSS10" s="667"/>
      <c r="KST10" s="667"/>
      <c r="KSU10" s="667"/>
      <c r="KSV10" s="667"/>
      <c r="KSW10" s="667"/>
      <c r="KSX10" s="667"/>
      <c r="KSY10" s="667"/>
      <c r="KSZ10" s="667"/>
      <c r="KTA10" s="667"/>
      <c r="KTB10" s="667"/>
      <c r="KTC10" s="667"/>
      <c r="KTD10" s="667"/>
      <c r="KTE10" s="667"/>
      <c r="KTF10" s="667"/>
      <c r="KTG10" s="667"/>
      <c r="KTH10" s="667"/>
      <c r="KTI10" s="667"/>
      <c r="KTJ10" s="667"/>
      <c r="KTK10" s="667"/>
      <c r="KTL10" s="667"/>
      <c r="KTM10" s="667"/>
      <c r="KTN10" s="667"/>
      <c r="KTO10" s="667"/>
      <c r="KTP10" s="667"/>
      <c r="KTQ10" s="667"/>
      <c r="KTR10" s="667"/>
      <c r="KTS10" s="667"/>
      <c r="KTT10" s="667"/>
      <c r="KTU10" s="667"/>
      <c r="KTV10" s="667"/>
      <c r="KTW10" s="667"/>
      <c r="KTX10" s="667"/>
      <c r="KTY10" s="667"/>
      <c r="KTZ10" s="667"/>
      <c r="KUA10" s="667"/>
      <c r="KUB10" s="667"/>
      <c r="KUC10" s="667"/>
      <c r="KUD10" s="667"/>
      <c r="KUE10" s="667"/>
      <c r="KUF10" s="667"/>
      <c r="KUG10" s="667"/>
      <c r="KUH10" s="667"/>
      <c r="KUI10" s="667"/>
      <c r="KUJ10" s="667"/>
      <c r="KUK10" s="667"/>
      <c r="KUL10" s="667"/>
      <c r="KUM10" s="667"/>
      <c r="KUN10" s="667"/>
      <c r="KUO10" s="667"/>
      <c r="KUP10" s="667"/>
      <c r="KUQ10" s="667"/>
      <c r="KUR10" s="667"/>
      <c r="KUS10" s="667"/>
      <c r="KUT10" s="667"/>
      <c r="KUU10" s="667"/>
      <c r="KUV10" s="667"/>
      <c r="KUW10" s="667"/>
      <c r="KUX10" s="667"/>
      <c r="KUY10" s="667"/>
      <c r="KUZ10" s="667"/>
      <c r="KVA10" s="667"/>
      <c r="KVB10" s="667"/>
      <c r="KVC10" s="667"/>
      <c r="KVD10" s="667"/>
      <c r="KVE10" s="667"/>
      <c r="KVF10" s="667"/>
      <c r="KVG10" s="667"/>
      <c r="KVH10" s="667"/>
      <c r="KVI10" s="667"/>
      <c r="KVJ10" s="667"/>
      <c r="KVK10" s="667"/>
      <c r="KVL10" s="667"/>
      <c r="KVM10" s="667"/>
      <c r="KVN10" s="667"/>
      <c r="KVO10" s="667"/>
      <c r="KVP10" s="667"/>
      <c r="KVQ10" s="667"/>
      <c r="KVR10" s="667"/>
      <c r="KVS10" s="667"/>
      <c r="KVT10" s="667"/>
      <c r="KVU10" s="667"/>
      <c r="KVV10" s="667"/>
      <c r="KVW10" s="667"/>
      <c r="KVX10" s="667"/>
      <c r="KVY10" s="667"/>
      <c r="KVZ10" s="667"/>
      <c r="KWA10" s="667"/>
      <c r="KWB10" s="667"/>
      <c r="KWC10" s="667"/>
      <c r="KWD10" s="667"/>
      <c r="KWE10" s="667"/>
      <c r="KWF10" s="667"/>
      <c r="KWG10" s="667"/>
      <c r="KWH10" s="667"/>
      <c r="KWI10" s="667"/>
      <c r="KWJ10" s="667"/>
      <c r="KWK10" s="667"/>
      <c r="KWL10" s="667"/>
      <c r="KWM10" s="667"/>
      <c r="KWN10" s="667"/>
      <c r="KWO10" s="667"/>
      <c r="KWP10" s="667"/>
      <c r="KWQ10" s="667"/>
      <c r="KWR10" s="667"/>
      <c r="KWS10" s="667"/>
      <c r="KWT10" s="667"/>
      <c r="KWU10" s="667"/>
      <c r="KWV10" s="667"/>
      <c r="KWW10" s="667"/>
      <c r="KWX10" s="667"/>
      <c r="KWY10" s="667"/>
      <c r="KWZ10" s="667"/>
      <c r="KXA10" s="667"/>
      <c r="KXB10" s="667"/>
      <c r="KXC10" s="667"/>
      <c r="KXD10" s="667"/>
      <c r="KXE10" s="667"/>
      <c r="KXF10" s="667"/>
      <c r="KXG10" s="667"/>
      <c r="KXH10" s="667"/>
      <c r="KXI10" s="667"/>
      <c r="KXJ10" s="667"/>
      <c r="KXK10" s="667"/>
      <c r="KXL10" s="667"/>
      <c r="KXM10" s="667"/>
      <c r="KXN10" s="667"/>
      <c r="KXO10" s="667"/>
      <c r="KXP10" s="667"/>
      <c r="KXQ10" s="667"/>
      <c r="KXR10" s="667"/>
      <c r="KXS10" s="667"/>
      <c r="KXT10" s="667"/>
      <c r="KXU10" s="667"/>
      <c r="KXV10" s="667"/>
      <c r="KXW10" s="667"/>
      <c r="KXX10" s="667"/>
      <c r="KXY10" s="667"/>
      <c r="KXZ10" s="667"/>
      <c r="KYA10" s="667"/>
      <c r="KYB10" s="667"/>
      <c r="KYC10" s="667"/>
      <c r="KYD10" s="667"/>
      <c r="KYE10" s="667"/>
      <c r="KYF10" s="667"/>
      <c r="KYG10" s="667"/>
      <c r="KYH10" s="667"/>
      <c r="KYI10" s="667"/>
      <c r="KYJ10" s="667"/>
      <c r="KYK10" s="667"/>
      <c r="KYL10" s="667"/>
      <c r="KYM10" s="667"/>
      <c r="KYN10" s="667"/>
      <c r="KYO10" s="667"/>
      <c r="KYP10" s="667"/>
      <c r="KYQ10" s="667"/>
      <c r="KYR10" s="667"/>
      <c r="KYS10" s="667"/>
      <c r="KYT10" s="667"/>
      <c r="KYU10" s="667"/>
      <c r="KYV10" s="667"/>
      <c r="KYW10" s="667"/>
      <c r="KYX10" s="667"/>
      <c r="KYY10" s="667"/>
      <c r="KYZ10" s="667"/>
      <c r="KZA10" s="667"/>
      <c r="KZB10" s="667"/>
      <c r="KZC10" s="667"/>
      <c r="KZD10" s="667"/>
      <c r="KZE10" s="667"/>
      <c r="KZF10" s="667"/>
      <c r="KZG10" s="667"/>
      <c r="KZH10" s="667"/>
      <c r="KZI10" s="667"/>
      <c r="KZJ10" s="667"/>
      <c r="KZK10" s="667"/>
      <c r="KZL10" s="667"/>
      <c r="KZM10" s="667"/>
      <c r="KZN10" s="667"/>
      <c r="KZO10" s="667"/>
      <c r="KZP10" s="667"/>
      <c r="KZQ10" s="667"/>
      <c r="KZR10" s="667"/>
      <c r="KZS10" s="667"/>
      <c r="KZT10" s="667"/>
      <c r="KZU10" s="667"/>
      <c r="KZV10" s="667"/>
      <c r="KZW10" s="667"/>
      <c r="KZX10" s="667"/>
      <c r="KZY10" s="667"/>
      <c r="KZZ10" s="667"/>
      <c r="LAA10" s="667"/>
      <c r="LAB10" s="667"/>
      <c r="LAC10" s="667"/>
      <c r="LAD10" s="667"/>
      <c r="LAE10" s="667"/>
      <c r="LAF10" s="667"/>
      <c r="LAG10" s="667"/>
      <c r="LAH10" s="667"/>
      <c r="LAI10" s="667"/>
      <c r="LAJ10" s="667"/>
      <c r="LAK10" s="667"/>
      <c r="LAL10" s="667"/>
      <c r="LAM10" s="667"/>
      <c r="LAN10" s="667"/>
      <c r="LAO10" s="667"/>
      <c r="LAP10" s="667"/>
      <c r="LAQ10" s="667"/>
      <c r="LAR10" s="667"/>
      <c r="LAS10" s="667"/>
      <c r="LAT10" s="667"/>
      <c r="LAU10" s="667"/>
      <c r="LAV10" s="667"/>
      <c r="LAW10" s="667"/>
      <c r="LAX10" s="667"/>
      <c r="LAY10" s="667"/>
      <c r="LAZ10" s="667"/>
      <c r="LBA10" s="667"/>
      <c r="LBB10" s="667"/>
      <c r="LBC10" s="667"/>
      <c r="LBD10" s="667"/>
      <c r="LBE10" s="667"/>
      <c r="LBF10" s="667"/>
      <c r="LBG10" s="667"/>
      <c r="LBH10" s="667"/>
      <c r="LBI10" s="667"/>
      <c r="LBJ10" s="667"/>
      <c r="LBK10" s="667"/>
      <c r="LBL10" s="667"/>
      <c r="LBM10" s="667"/>
      <c r="LBN10" s="667"/>
      <c r="LBO10" s="667"/>
      <c r="LBP10" s="667"/>
      <c r="LBQ10" s="667"/>
      <c r="LBR10" s="667"/>
      <c r="LBS10" s="667"/>
      <c r="LBT10" s="667"/>
      <c r="LBU10" s="667"/>
      <c r="LBV10" s="667"/>
      <c r="LBW10" s="667"/>
      <c r="LBX10" s="667"/>
      <c r="LBY10" s="667"/>
      <c r="LBZ10" s="667"/>
      <c r="LCA10" s="667"/>
      <c r="LCB10" s="667"/>
      <c r="LCC10" s="667"/>
      <c r="LCD10" s="667"/>
      <c r="LCE10" s="667"/>
      <c r="LCF10" s="667"/>
      <c r="LCG10" s="667"/>
      <c r="LCH10" s="667"/>
      <c r="LCI10" s="667"/>
      <c r="LCJ10" s="667"/>
      <c r="LCK10" s="667"/>
      <c r="LCL10" s="667"/>
      <c r="LCM10" s="667"/>
      <c r="LCN10" s="667"/>
      <c r="LCO10" s="667"/>
      <c r="LCP10" s="667"/>
      <c r="LCQ10" s="667"/>
      <c r="LCR10" s="667"/>
      <c r="LCS10" s="667"/>
      <c r="LCT10" s="667"/>
      <c r="LCU10" s="667"/>
      <c r="LCV10" s="667"/>
      <c r="LCW10" s="667"/>
      <c r="LCX10" s="667"/>
      <c r="LCY10" s="667"/>
      <c r="LCZ10" s="667"/>
      <c r="LDA10" s="667"/>
      <c r="LDB10" s="667"/>
      <c r="LDC10" s="667"/>
      <c r="LDD10" s="667"/>
      <c r="LDE10" s="667"/>
      <c r="LDF10" s="667"/>
      <c r="LDG10" s="667"/>
      <c r="LDH10" s="667"/>
      <c r="LDI10" s="667"/>
      <c r="LDJ10" s="667"/>
      <c r="LDK10" s="667"/>
      <c r="LDL10" s="667"/>
      <c r="LDM10" s="667"/>
      <c r="LDN10" s="667"/>
      <c r="LDO10" s="667"/>
      <c r="LDP10" s="667"/>
      <c r="LDQ10" s="667"/>
      <c r="LDR10" s="667"/>
      <c r="LDS10" s="667"/>
      <c r="LDT10" s="667"/>
      <c r="LDU10" s="667"/>
      <c r="LDV10" s="667"/>
      <c r="LDW10" s="667"/>
      <c r="LDX10" s="667"/>
      <c r="LDY10" s="667"/>
      <c r="LDZ10" s="667"/>
      <c r="LEA10" s="667"/>
      <c r="LEB10" s="667"/>
      <c r="LEC10" s="667"/>
      <c r="LED10" s="667"/>
      <c r="LEE10" s="667"/>
      <c r="LEF10" s="667"/>
      <c r="LEG10" s="667"/>
      <c r="LEH10" s="667"/>
      <c r="LEI10" s="667"/>
      <c r="LEJ10" s="667"/>
      <c r="LEK10" s="667"/>
      <c r="LEL10" s="667"/>
      <c r="LEM10" s="667"/>
      <c r="LEN10" s="667"/>
      <c r="LEO10" s="667"/>
      <c r="LEP10" s="667"/>
      <c r="LEQ10" s="667"/>
      <c r="LER10" s="667"/>
      <c r="LES10" s="667"/>
      <c r="LET10" s="667"/>
      <c r="LEU10" s="667"/>
      <c r="LEV10" s="667"/>
      <c r="LEW10" s="667"/>
      <c r="LEX10" s="667"/>
      <c r="LEY10" s="667"/>
      <c r="LEZ10" s="667"/>
      <c r="LFA10" s="667"/>
      <c r="LFB10" s="667"/>
      <c r="LFC10" s="667"/>
      <c r="LFD10" s="667"/>
      <c r="LFE10" s="667"/>
      <c r="LFF10" s="667"/>
      <c r="LFG10" s="667"/>
      <c r="LFH10" s="667"/>
      <c r="LFI10" s="667"/>
      <c r="LFJ10" s="667"/>
      <c r="LFK10" s="667"/>
      <c r="LFL10" s="667"/>
      <c r="LFM10" s="667"/>
      <c r="LFN10" s="667"/>
      <c r="LFO10" s="667"/>
      <c r="LFP10" s="667"/>
      <c r="LFQ10" s="667"/>
      <c r="LFR10" s="667"/>
      <c r="LFS10" s="667"/>
      <c r="LFT10" s="667"/>
      <c r="LFU10" s="667"/>
      <c r="LFV10" s="667"/>
      <c r="LFW10" s="667"/>
      <c r="LFX10" s="667"/>
      <c r="LFY10" s="667"/>
      <c r="LFZ10" s="667"/>
      <c r="LGA10" s="667"/>
      <c r="LGB10" s="667"/>
      <c r="LGC10" s="667"/>
      <c r="LGD10" s="667"/>
      <c r="LGE10" s="667"/>
      <c r="LGF10" s="667"/>
      <c r="LGG10" s="667"/>
      <c r="LGH10" s="667"/>
      <c r="LGI10" s="667"/>
      <c r="LGJ10" s="667"/>
      <c r="LGK10" s="667"/>
      <c r="LGL10" s="667"/>
      <c r="LGM10" s="667"/>
      <c r="LGN10" s="667"/>
      <c r="LGO10" s="667"/>
      <c r="LGP10" s="667"/>
      <c r="LGQ10" s="667"/>
      <c r="LGR10" s="667"/>
      <c r="LGS10" s="667"/>
      <c r="LGT10" s="667"/>
      <c r="LGU10" s="667"/>
      <c r="LGV10" s="667"/>
      <c r="LGW10" s="667"/>
      <c r="LGX10" s="667"/>
      <c r="LGY10" s="667"/>
      <c r="LGZ10" s="667"/>
      <c r="LHA10" s="667"/>
      <c r="LHB10" s="667"/>
      <c r="LHC10" s="667"/>
      <c r="LHD10" s="667"/>
      <c r="LHE10" s="667"/>
      <c r="LHF10" s="667"/>
      <c r="LHG10" s="667"/>
      <c r="LHH10" s="667"/>
      <c r="LHI10" s="667"/>
      <c r="LHJ10" s="667"/>
      <c r="LHK10" s="667"/>
      <c r="LHL10" s="667"/>
      <c r="LHM10" s="667"/>
      <c r="LHN10" s="667"/>
      <c r="LHO10" s="667"/>
      <c r="LHP10" s="667"/>
      <c r="LHQ10" s="667"/>
      <c r="LHR10" s="667"/>
      <c r="LHS10" s="667"/>
      <c r="LHT10" s="667"/>
      <c r="LHU10" s="667"/>
      <c r="LHV10" s="667"/>
      <c r="LHW10" s="667"/>
      <c r="LHX10" s="667"/>
      <c r="LHY10" s="667"/>
      <c r="LHZ10" s="667"/>
      <c r="LIA10" s="667"/>
      <c r="LIB10" s="667"/>
      <c r="LIC10" s="667"/>
      <c r="LID10" s="667"/>
      <c r="LIE10" s="667"/>
      <c r="LIF10" s="667"/>
      <c r="LIG10" s="667"/>
      <c r="LIH10" s="667"/>
      <c r="LII10" s="667"/>
      <c r="LIJ10" s="667"/>
      <c r="LIK10" s="667"/>
      <c r="LIL10" s="667"/>
      <c r="LIM10" s="667"/>
      <c r="LIN10" s="667"/>
      <c r="LIO10" s="667"/>
      <c r="LIP10" s="667"/>
      <c r="LIQ10" s="667"/>
      <c r="LIR10" s="667"/>
      <c r="LIS10" s="667"/>
      <c r="LIT10" s="667"/>
      <c r="LIU10" s="667"/>
      <c r="LIV10" s="667"/>
      <c r="LIW10" s="667"/>
      <c r="LIX10" s="667"/>
      <c r="LIY10" s="667"/>
      <c r="LIZ10" s="667"/>
      <c r="LJA10" s="667"/>
      <c r="LJB10" s="667"/>
      <c r="LJC10" s="667"/>
      <c r="LJD10" s="667"/>
      <c r="LJE10" s="667"/>
      <c r="LJF10" s="667"/>
      <c r="LJG10" s="667"/>
      <c r="LJH10" s="667"/>
      <c r="LJI10" s="667"/>
      <c r="LJJ10" s="667"/>
      <c r="LJK10" s="667"/>
      <c r="LJL10" s="667"/>
      <c r="LJM10" s="667"/>
      <c r="LJN10" s="667"/>
      <c r="LJO10" s="667"/>
      <c r="LJP10" s="667"/>
      <c r="LJQ10" s="667"/>
      <c r="LJR10" s="667"/>
      <c r="LJS10" s="667"/>
      <c r="LJT10" s="667"/>
      <c r="LJU10" s="667"/>
      <c r="LJV10" s="667"/>
      <c r="LJW10" s="667"/>
      <c r="LJX10" s="667"/>
      <c r="LJY10" s="667"/>
      <c r="LJZ10" s="667"/>
      <c r="LKA10" s="667"/>
      <c r="LKB10" s="667"/>
      <c r="LKC10" s="667"/>
      <c r="LKD10" s="667"/>
      <c r="LKE10" s="667"/>
      <c r="LKF10" s="667"/>
      <c r="LKG10" s="667"/>
      <c r="LKH10" s="667"/>
      <c r="LKI10" s="667"/>
      <c r="LKJ10" s="667"/>
      <c r="LKK10" s="667"/>
      <c r="LKL10" s="667"/>
      <c r="LKM10" s="667"/>
      <c r="LKN10" s="667"/>
      <c r="LKO10" s="667"/>
      <c r="LKP10" s="667"/>
      <c r="LKQ10" s="667"/>
      <c r="LKR10" s="667"/>
      <c r="LKS10" s="667"/>
      <c r="LKT10" s="667"/>
      <c r="LKU10" s="667"/>
      <c r="LKV10" s="667"/>
      <c r="LKW10" s="667"/>
      <c r="LKX10" s="667"/>
      <c r="LKY10" s="667"/>
      <c r="LKZ10" s="667"/>
      <c r="LLA10" s="667"/>
      <c r="LLB10" s="667"/>
      <c r="LLC10" s="667"/>
      <c r="LLD10" s="667"/>
      <c r="LLE10" s="667"/>
      <c r="LLF10" s="667"/>
      <c r="LLG10" s="667"/>
      <c r="LLH10" s="667"/>
      <c r="LLI10" s="667"/>
      <c r="LLJ10" s="667"/>
      <c r="LLK10" s="667"/>
      <c r="LLL10" s="667"/>
      <c r="LLM10" s="667"/>
      <c r="LLN10" s="667"/>
      <c r="LLO10" s="667"/>
      <c r="LLP10" s="667"/>
      <c r="LLQ10" s="667"/>
      <c r="LLR10" s="667"/>
      <c r="LLS10" s="667"/>
      <c r="LLT10" s="667"/>
      <c r="LLU10" s="667"/>
      <c r="LLV10" s="667"/>
      <c r="LLW10" s="667"/>
      <c r="LLX10" s="667"/>
      <c r="LLY10" s="667"/>
      <c r="LLZ10" s="667"/>
      <c r="LMA10" s="667"/>
      <c r="LMB10" s="667"/>
      <c r="LMC10" s="667"/>
      <c r="LMD10" s="667"/>
      <c r="LME10" s="667"/>
      <c r="LMF10" s="667"/>
      <c r="LMG10" s="667"/>
      <c r="LMH10" s="667"/>
      <c r="LMI10" s="667"/>
      <c r="LMJ10" s="667"/>
      <c r="LMK10" s="667"/>
      <c r="LML10" s="667"/>
      <c r="LMM10" s="667"/>
      <c r="LMN10" s="667"/>
      <c r="LMO10" s="667"/>
      <c r="LMP10" s="667"/>
      <c r="LMQ10" s="667"/>
      <c r="LMR10" s="667"/>
      <c r="LMS10" s="667"/>
      <c r="LMT10" s="667"/>
      <c r="LMU10" s="667"/>
      <c r="LMV10" s="667"/>
      <c r="LMW10" s="667"/>
      <c r="LMX10" s="667"/>
      <c r="LMY10" s="667"/>
      <c r="LMZ10" s="667"/>
      <c r="LNA10" s="667"/>
      <c r="LNB10" s="667"/>
      <c r="LNC10" s="667"/>
      <c r="LND10" s="667"/>
      <c r="LNE10" s="667"/>
      <c r="LNF10" s="667"/>
      <c r="LNG10" s="667"/>
      <c r="LNH10" s="667"/>
      <c r="LNI10" s="667"/>
      <c r="LNJ10" s="667"/>
      <c r="LNK10" s="667"/>
      <c r="LNL10" s="667"/>
      <c r="LNM10" s="667"/>
      <c r="LNN10" s="667"/>
      <c r="LNO10" s="667"/>
      <c r="LNP10" s="667"/>
      <c r="LNQ10" s="667"/>
      <c r="LNR10" s="667"/>
      <c r="LNS10" s="667"/>
      <c r="LNT10" s="667"/>
      <c r="LNU10" s="667"/>
      <c r="LNV10" s="667"/>
      <c r="LNW10" s="667"/>
      <c r="LNX10" s="667"/>
      <c r="LNY10" s="667"/>
      <c r="LNZ10" s="667"/>
      <c r="LOA10" s="667"/>
      <c r="LOB10" s="667"/>
      <c r="LOC10" s="667"/>
      <c r="LOD10" s="667"/>
      <c r="LOE10" s="667"/>
      <c r="LOF10" s="667"/>
      <c r="LOG10" s="667"/>
      <c r="LOH10" s="667"/>
      <c r="LOI10" s="667"/>
      <c r="LOJ10" s="667"/>
      <c r="LOK10" s="667"/>
      <c r="LOL10" s="667"/>
      <c r="LOM10" s="667"/>
      <c r="LON10" s="667"/>
      <c r="LOO10" s="667"/>
      <c r="LOP10" s="667"/>
      <c r="LOQ10" s="667"/>
      <c r="LOR10" s="667"/>
      <c r="LOS10" s="667"/>
      <c r="LOT10" s="667"/>
      <c r="LOU10" s="667"/>
      <c r="LOV10" s="667"/>
      <c r="LOW10" s="667"/>
      <c r="LOX10" s="667"/>
      <c r="LOY10" s="667"/>
      <c r="LOZ10" s="667"/>
      <c r="LPA10" s="667"/>
      <c r="LPB10" s="667"/>
      <c r="LPC10" s="667"/>
      <c r="LPD10" s="667"/>
      <c r="LPE10" s="667"/>
      <c r="LPF10" s="667"/>
      <c r="LPG10" s="667"/>
      <c r="LPH10" s="667"/>
      <c r="LPI10" s="667"/>
      <c r="LPJ10" s="667"/>
      <c r="LPK10" s="667"/>
      <c r="LPL10" s="667"/>
      <c r="LPM10" s="667"/>
      <c r="LPN10" s="667"/>
      <c r="LPO10" s="667"/>
      <c r="LPP10" s="667"/>
      <c r="LPQ10" s="667"/>
      <c r="LPR10" s="667"/>
      <c r="LPS10" s="667"/>
      <c r="LPT10" s="667"/>
      <c r="LPU10" s="667"/>
      <c r="LPV10" s="667"/>
      <c r="LPW10" s="667"/>
      <c r="LPX10" s="667"/>
      <c r="LPY10" s="667"/>
      <c r="LPZ10" s="667"/>
      <c r="LQA10" s="667"/>
      <c r="LQB10" s="667"/>
      <c r="LQC10" s="667"/>
      <c r="LQD10" s="667"/>
      <c r="LQE10" s="667"/>
      <c r="LQF10" s="667"/>
      <c r="LQG10" s="667"/>
      <c r="LQH10" s="667"/>
      <c r="LQI10" s="667"/>
      <c r="LQJ10" s="667"/>
      <c r="LQK10" s="667"/>
      <c r="LQL10" s="667"/>
      <c r="LQM10" s="667"/>
      <c r="LQN10" s="667"/>
      <c r="LQO10" s="667"/>
      <c r="LQP10" s="667"/>
      <c r="LQQ10" s="667"/>
      <c r="LQR10" s="667"/>
      <c r="LQS10" s="667"/>
      <c r="LQT10" s="667"/>
      <c r="LQU10" s="667"/>
      <c r="LQV10" s="667"/>
      <c r="LQW10" s="667"/>
      <c r="LQX10" s="667"/>
      <c r="LQY10" s="667"/>
      <c r="LQZ10" s="667"/>
      <c r="LRA10" s="667"/>
      <c r="LRB10" s="667"/>
      <c r="LRC10" s="667"/>
      <c r="LRD10" s="667"/>
      <c r="LRE10" s="667"/>
      <c r="LRF10" s="667"/>
      <c r="LRG10" s="667"/>
      <c r="LRH10" s="667"/>
      <c r="LRI10" s="667"/>
      <c r="LRJ10" s="667"/>
      <c r="LRK10" s="667"/>
      <c r="LRL10" s="667"/>
      <c r="LRM10" s="667"/>
      <c r="LRN10" s="667"/>
      <c r="LRO10" s="667"/>
      <c r="LRP10" s="667"/>
      <c r="LRQ10" s="667"/>
      <c r="LRR10" s="667"/>
      <c r="LRS10" s="667"/>
      <c r="LRT10" s="667"/>
      <c r="LRU10" s="667"/>
      <c r="LRV10" s="667"/>
      <c r="LRW10" s="667"/>
      <c r="LRX10" s="667"/>
      <c r="LRY10" s="667"/>
      <c r="LRZ10" s="667"/>
      <c r="LSA10" s="667"/>
      <c r="LSB10" s="667"/>
      <c r="LSC10" s="667"/>
      <c r="LSD10" s="667"/>
      <c r="LSE10" s="667"/>
      <c r="LSF10" s="667"/>
      <c r="LSG10" s="667"/>
      <c r="LSH10" s="667"/>
      <c r="LSI10" s="667"/>
      <c r="LSJ10" s="667"/>
      <c r="LSK10" s="667"/>
      <c r="LSL10" s="667"/>
      <c r="LSM10" s="667"/>
      <c r="LSN10" s="667"/>
      <c r="LSO10" s="667"/>
      <c r="LSP10" s="667"/>
      <c r="LSQ10" s="667"/>
      <c r="LSR10" s="667"/>
      <c r="LSS10" s="667"/>
      <c r="LST10" s="667"/>
      <c r="LSU10" s="667"/>
      <c r="LSV10" s="667"/>
      <c r="LSW10" s="667"/>
      <c r="LSX10" s="667"/>
      <c r="LSY10" s="667"/>
      <c r="LSZ10" s="667"/>
      <c r="LTA10" s="667"/>
      <c r="LTB10" s="667"/>
      <c r="LTC10" s="667"/>
      <c r="LTD10" s="667"/>
      <c r="LTE10" s="667"/>
      <c r="LTF10" s="667"/>
      <c r="LTG10" s="667"/>
      <c r="LTH10" s="667"/>
      <c r="LTI10" s="667"/>
      <c r="LTJ10" s="667"/>
      <c r="LTK10" s="667"/>
      <c r="LTL10" s="667"/>
      <c r="LTM10" s="667"/>
      <c r="LTN10" s="667"/>
      <c r="LTO10" s="667"/>
      <c r="LTP10" s="667"/>
      <c r="LTQ10" s="667"/>
      <c r="LTR10" s="667"/>
      <c r="LTS10" s="667"/>
      <c r="LTT10" s="667"/>
      <c r="LTU10" s="667"/>
      <c r="LTV10" s="667"/>
      <c r="LTW10" s="667"/>
      <c r="LTX10" s="667"/>
      <c r="LTY10" s="667"/>
      <c r="LTZ10" s="667"/>
      <c r="LUA10" s="667"/>
      <c r="LUB10" s="667"/>
      <c r="LUC10" s="667"/>
      <c r="LUD10" s="667"/>
      <c r="LUE10" s="667"/>
      <c r="LUF10" s="667"/>
      <c r="LUG10" s="667"/>
      <c r="LUH10" s="667"/>
      <c r="LUI10" s="667"/>
      <c r="LUJ10" s="667"/>
      <c r="LUK10" s="667"/>
      <c r="LUL10" s="667"/>
      <c r="LUM10" s="667"/>
      <c r="LUN10" s="667"/>
      <c r="LUO10" s="667"/>
      <c r="LUP10" s="667"/>
      <c r="LUQ10" s="667"/>
      <c r="LUR10" s="667"/>
      <c r="LUS10" s="667"/>
      <c r="LUT10" s="667"/>
      <c r="LUU10" s="667"/>
      <c r="LUV10" s="667"/>
      <c r="LUW10" s="667"/>
      <c r="LUX10" s="667"/>
      <c r="LUY10" s="667"/>
      <c r="LUZ10" s="667"/>
      <c r="LVA10" s="667"/>
      <c r="LVB10" s="667"/>
      <c r="LVC10" s="667"/>
      <c r="LVD10" s="667"/>
      <c r="LVE10" s="667"/>
      <c r="LVF10" s="667"/>
      <c r="LVG10" s="667"/>
      <c r="LVH10" s="667"/>
      <c r="LVI10" s="667"/>
      <c r="LVJ10" s="667"/>
      <c r="LVK10" s="667"/>
      <c r="LVL10" s="667"/>
      <c r="LVM10" s="667"/>
      <c r="LVN10" s="667"/>
      <c r="LVO10" s="667"/>
      <c r="LVP10" s="667"/>
      <c r="LVQ10" s="667"/>
      <c r="LVR10" s="667"/>
      <c r="LVS10" s="667"/>
      <c r="LVT10" s="667"/>
      <c r="LVU10" s="667"/>
      <c r="LVV10" s="667"/>
      <c r="LVW10" s="667"/>
      <c r="LVX10" s="667"/>
      <c r="LVY10" s="667"/>
      <c r="LVZ10" s="667"/>
      <c r="LWA10" s="667"/>
      <c r="LWB10" s="667"/>
      <c r="LWC10" s="667"/>
      <c r="LWD10" s="667"/>
      <c r="LWE10" s="667"/>
      <c r="LWF10" s="667"/>
      <c r="LWG10" s="667"/>
      <c r="LWH10" s="667"/>
      <c r="LWI10" s="667"/>
      <c r="LWJ10" s="667"/>
      <c r="LWK10" s="667"/>
      <c r="LWL10" s="667"/>
      <c r="LWM10" s="667"/>
      <c r="LWN10" s="667"/>
      <c r="LWO10" s="667"/>
      <c r="LWP10" s="667"/>
      <c r="LWQ10" s="667"/>
      <c r="LWR10" s="667"/>
      <c r="LWS10" s="667"/>
      <c r="LWT10" s="667"/>
      <c r="LWU10" s="667"/>
      <c r="LWV10" s="667"/>
      <c r="LWW10" s="667"/>
      <c r="LWX10" s="667"/>
      <c r="LWY10" s="667"/>
      <c r="LWZ10" s="667"/>
      <c r="LXA10" s="667"/>
      <c r="LXB10" s="667"/>
      <c r="LXC10" s="667"/>
      <c r="LXD10" s="667"/>
      <c r="LXE10" s="667"/>
      <c r="LXF10" s="667"/>
      <c r="LXG10" s="667"/>
      <c r="LXH10" s="667"/>
      <c r="LXI10" s="667"/>
      <c r="LXJ10" s="667"/>
      <c r="LXK10" s="667"/>
      <c r="LXL10" s="667"/>
      <c r="LXM10" s="667"/>
      <c r="LXN10" s="667"/>
      <c r="LXO10" s="667"/>
      <c r="LXP10" s="667"/>
      <c r="LXQ10" s="667"/>
      <c r="LXR10" s="667"/>
      <c r="LXS10" s="667"/>
      <c r="LXT10" s="667"/>
      <c r="LXU10" s="667"/>
      <c r="LXV10" s="667"/>
      <c r="LXW10" s="667"/>
      <c r="LXX10" s="667"/>
      <c r="LXY10" s="667"/>
      <c r="LXZ10" s="667"/>
      <c r="LYA10" s="667"/>
      <c r="LYB10" s="667"/>
      <c r="LYC10" s="667"/>
      <c r="LYD10" s="667"/>
      <c r="LYE10" s="667"/>
      <c r="LYF10" s="667"/>
      <c r="LYG10" s="667"/>
      <c r="LYH10" s="667"/>
      <c r="LYI10" s="667"/>
      <c r="LYJ10" s="667"/>
      <c r="LYK10" s="667"/>
      <c r="LYL10" s="667"/>
      <c r="LYM10" s="667"/>
      <c r="LYN10" s="667"/>
      <c r="LYO10" s="667"/>
      <c r="LYP10" s="667"/>
      <c r="LYQ10" s="667"/>
      <c r="LYR10" s="667"/>
      <c r="LYS10" s="667"/>
      <c r="LYT10" s="667"/>
      <c r="LYU10" s="667"/>
      <c r="LYV10" s="667"/>
      <c r="LYW10" s="667"/>
      <c r="LYX10" s="667"/>
      <c r="LYY10" s="667"/>
      <c r="LYZ10" s="667"/>
      <c r="LZA10" s="667"/>
      <c r="LZB10" s="667"/>
      <c r="LZC10" s="667"/>
      <c r="LZD10" s="667"/>
      <c r="LZE10" s="667"/>
      <c r="LZF10" s="667"/>
      <c r="LZG10" s="667"/>
      <c r="LZH10" s="667"/>
      <c r="LZI10" s="667"/>
      <c r="LZJ10" s="667"/>
      <c r="LZK10" s="667"/>
      <c r="LZL10" s="667"/>
      <c r="LZM10" s="667"/>
      <c r="LZN10" s="667"/>
      <c r="LZO10" s="667"/>
      <c r="LZP10" s="667"/>
      <c r="LZQ10" s="667"/>
      <c r="LZR10" s="667"/>
      <c r="LZS10" s="667"/>
      <c r="LZT10" s="667"/>
      <c r="LZU10" s="667"/>
      <c r="LZV10" s="667"/>
      <c r="LZW10" s="667"/>
      <c r="LZX10" s="667"/>
      <c r="LZY10" s="667"/>
      <c r="LZZ10" s="667"/>
      <c r="MAA10" s="667"/>
      <c r="MAB10" s="667"/>
      <c r="MAC10" s="667"/>
      <c r="MAD10" s="667"/>
      <c r="MAE10" s="667"/>
      <c r="MAF10" s="667"/>
      <c r="MAG10" s="667"/>
      <c r="MAH10" s="667"/>
      <c r="MAI10" s="667"/>
      <c r="MAJ10" s="667"/>
      <c r="MAK10" s="667"/>
      <c r="MAL10" s="667"/>
      <c r="MAM10" s="667"/>
      <c r="MAN10" s="667"/>
      <c r="MAO10" s="667"/>
      <c r="MAP10" s="667"/>
      <c r="MAQ10" s="667"/>
      <c r="MAR10" s="667"/>
      <c r="MAS10" s="667"/>
      <c r="MAT10" s="667"/>
      <c r="MAU10" s="667"/>
      <c r="MAV10" s="667"/>
      <c r="MAW10" s="667"/>
      <c r="MAX10" s="667"/>
      <c r="MAY10" s="667"/>
      <c r="MAZ10" s="667"/>
      <c r="MBA10" s="667"/>
      <c r="MBB10" s="667"/>
      <c r="MBC10" s="667"/>
      <c r="MBD10" s="667"/>
      <c r="MBE10" s="667"/>
      <c r="MBF10" s="667"/>
      <c r="MBG10" s="667"/>
      <c r="MBH10" s="667"/>
      <c r="MBI10" s="667"/>
      <c r="MBJ10" s="667"/>
      <c r="MBK10" s="667"/>
      <c r="MBL10" s="667"/>
      <c r="MBM10" s="667"/>
      <c r="MBN10" s="667"/>
      <c r="MBO10" s="667"/>
      <c r="MBP10" s="667"/>
      <c r="MBQ10" s="667"/>
      <c r="MBR10" s="667"/>
      <c r="MBS10" s="667"/>
      <c r="MBT10" s="667"/>
      <c r="MBU10" s="667"/>
      <c r="MBV10" s="667"/>
      <c r="MBW10" s="667"/>
      <c r="MBX10" s="667"/>
      <c r="MBY10" s="667"/>
      <c r="MBZ10" s="667"/>
      <c r="MCA10" s="667"/>
      <c r="MCB10" s="667"/>
      <c r="MCC10" s="667"/>
      <c r="MCD10" s="667"/>
      <c r="MCE10" s="667"/>
      <c r="MCF10" s="667"/>
      <c r="MCG10" s="667"/>
      <c r="MCH10" s="667"/>
      <c r="MCI10" s="667"/>
      <c r="MCJ10" s="667"/>
      <c r="MCK10" s="667"/>
      <c r="MCL10" s="667"/>
      <c r="MCM10" s="667"/>
      <c r="MCN10" s="667"/>
      <c r="MCO10" s="667"/>
      <c r="MCP10" s="667"/>
      <c r="MCQ10" s="667"/>
      <c r="MCR10" s="667"/>
      <c r="MCS10" s="667"/>
      <c r="MCT10" s="667"/>
      <c r="MCU10" s="667"/>
      <c r="MCV10" s="667"/>
      <c r="MCW10" s="667"/>
      <c r="MCX10" s="667"/>
      <c r="MCY10" s="667"/>
      <c r="MCZ10" s="667"/>
      <c r="MDA10" s="667"/>
      <c r="MDB10" s="667"/>
      <c r="MDC10" s="667"/>
      <c r="MDD10" s="667"/>
      <c r="MDE10" s="667"/>
      <c r="MDF10" s="667"/>
      <c r="MDG10" s="667"/>
      <c r="MDH10" s="667"/>
      <c r="MDI10" s="667"/>
      <c r="MDJ10" s="667"/>
      <c r="MDK10" s="667"/>
      <c r="MDL10" s="667"/>
      <c r="MDM10" s="667"/>
      <c r="MDN10" s="667"/>
      <c r="MDO10" s="667"/>
      <c r="MDP10" s="667"/>
      <c r="MDQ10" s="667"/>
      <c r="MDR10" s="667"/>
      <c r="MDS10" s="667"/>
      <c r="MDT10" s="667"/>
      <c r="MDU10" s="667"/>
      <c r="MDV10" s="667"/>
      <c r="MDW10" s="667"/>
      <c r="MDX10" s="667"/>
      <c r="MDY10" s="667"/>
      <c r="MDZ10" s="667"/>
      <c r="MEA10" s="667"/>
      <c r="MEB10" s="667"/>
      <c r="MEC10" s="667"/>
      <c r="MED10" s="667"/>
      <c r="MEE10" s="667"/>
      <c r="MEF10" s="667"/>
      <c r="MEG10" s="667"/>
      <c r="MEH10" s="667"/>
      <c r="MEI10" s="667"/>
      <c r="MEJ10" s="667"/>
      <c r="MEK10" s="667"/>
      <c r="MEL10" s="667"/>
      <c r="MEM10" s="667"/>
      <c r="MEN10" s="667"/>
      <c r="MEO10" s="667"/>
      <c r="MEP10" s="667"/>
      <c r="MEQ10" s="667"/>
      <c r="MER10" s="667"/>
      <c r="MES10" s="667"/>
      <c r="MET10" s="667"/>
      <c r="MEU10" s="667"/>
      <c r="MEV10" s="667"/>
      <c r="MEW10" s="667"/>
      <c r="MEX10" s="667"/>
      <c r="MEY10" s="667"/>
      <c r="MEZ10" s="667"/>
      <c r="MFA10" s="667"/>
      <c r="MFB10" s="667"/>
      <c r="MFC10" s="667"/>
      <c r="MFD10" s="667"/>
      <c r="MFE10" s="667"/>
      <c r="MFF10" s="667"/>
      <c r="MFG10" s="667"/>
      <c r="MFH10" s="667"/>
      <c r="MFI10" s="667"/>
      <c r="MFJ10" s="667"/>
      <c r="MFK10" s="667"/>
      <c r="MFL10" s="667"/>
      <c r="MFM10" s="667"/>
      <c r="MFN10" s="667"/>
      <c r="MFO10" s="667"/>
      <c r="MFP10" s="667"/>
      <c r="MFQ10" s="667"/>
      <c r="MFR10" s="667"/>
      <c r="MFS10" s="667"/>
      <c r="MFT10" s="667"/>
      <c r="MFU10" s="667"/>
      <c r="MFV10" s="667"/>
      <c r="MFW10" s="667"/>
      <c r="MFX10" s="667"/>
      <c r="MFY10" s="667"/>
      <c r="MFZ10" s="667"/>
      <c r="MGA10" s="667"/>
      <c r="MGB10" s="667"/>
      <c r="MGC10" s="667"/>
      <c r="MGD10" s="667"/>
      <c r="MGE10" s="667"/>
      <c r="MGF10" s="667"/>
      <c r="MGG10" s="667"/>
      <c r="MGH10" s="667"/>
      <c r="MGI10" s="667"/>
      <c r="MGJ10" s="667"/>
      <c r="MGK10" s="667"/>
      <c r="MGL10" s="667"/>
      <c r="MGM10" s="667"/>
      <c r="MGN10" s="667"/>
      <c r="MGO10" s="667"/>
      <c r="MGP10" s="667"/>
      <c r="MGQ10" s="667"/>
      <c r="MGR10" s="667"/>
      <c r="MGS10" s="667"/>
      <c r="MGT10" s="667"/>
      <c r="MGU10" s="667"/>
      <c r="MGV10" s="667"/>
      <c r="MGW10" s="667"/>
      <c r="MGX10" s="667"/>
      <c r="MGY10" s="667"/>
      <c r="MGZ10" s="667"/>
      <c r="MHA10" s="667"/>
      <c r="MHB10" s="667"/>
      <c r="MHC10" s="667"/>
      <c r="MHD10" s="667"/>
      <c r="MHE10" s="667"/>
      <c r="MHF10" s="667"/>
      <c r="MHG10" s="667"/>
      <c r="MHH10" s="667"/>
      <c r="MHI10" s="667"/>
      <c r="MHJ10" s="667"/>
      <c r="MHK10" s="667"/>
      <c r="MHL10" s="667"/>
      <c r="MHM10" s="667"/>
      <c r="MHN10" s="667"/>
      <c r="MHO10" s="667"/>
      <c r="MHP10" s="667"/>
      <c r="MHQ10" s="667"/>
      <c r="MHR10" s="667"/>
      <c r="MHS10" s="667"/>
      <c r="MHT10" s="667"/>
      <c r="MHU10" s="667"/>
      <c r="MHV10" s="667"/>
      <c r="MHW10" s="667"/>
      <c r="MHX10" s="667"/>
      <c r="MHY10" s="667"/>
      <c r="MHZ10" s="667"/>
      <c r="MIA10" s="667"/>
      <c r="MIB10" s="667"/>
      <c r="MIC10" s="667"/>
      <c r="MID10" s="667"/>
      <c r="MIE10" s="667"/>
      <c r="MIF10" s="667"/>
      <c r="MIG10" s="667"/>
      <c r="MIH10" s="667"/>
      <c r="MII10" s="667"/>
      <c r="MIJ10" s="667"/>
      <c r="MIK10" s="667"/>
      <c r="MIL10" s="667"/>
      <c r="MIM10" s="667"/>
      <c r="MIN10" s="667"/>
      <c r="MIO10" s="667"/>
      <c r="MIP10" s="667"/>
      <c r="MIQ10" s="667"/>
      <c r="MIR10" s="667"/>
      <c r="MIS10" s="667"/>
      <c r="MIT10" s="667"/>
      <c r="MIU10" s="667"/>
      <c r="MIV10" s="667"/>
      <c r="MIW10" s="667"/>
      <c r="MIX10" s="667"/>
      <c r="MIY10" s="667"/>
      <c r="MIZ10" s="667"/>
      <c r="MJA10" s="667"/>
      <c r="MJB10" s="667"/>
      <c r="MJC10" s="667"/>
      <c r="MJD10" s="667"/>
      <c r="MJE10" s="667"/>
      <c r="MJF10" s="667"/>
      <c r="MJG10" s="667"/>
      <c r="MJH10" s="667"/>
      <c r="MJI10" s="667"/>
      <c r="MJJ10" s="667"/>
      <c r="MJK10" s="667"/>
      <c r="MJL10" s="667"/>
      <c r="MJM10" s="667"/>
      <c r="MJN10" s="667"/>
      <c r="MJO10" s="667"/>
      <c r="MJP10" s="667"/>
      <c r="MJQ10" s="667"/>
      <c r="MJR10" s="667"/>
      <c r="MJS10" s="667"/>
      <c r="MJT10" s="667"/>
      <c r="MJU10" s="667"/>
      <c r="MJV10" s="667"/>
      <c r="MJW10" s="667"/>
      <c r="MJX10" s="667"/>
      <c r="MJY10" s="667"/>
      <c r="MJZ10" s="667"/>
      <c r="MKA10" s="667"/>
      <c r="MKB10" s="667"/>
      <c r="MKC10" s="667"/>
      <c r="MKD10" s="667"/>
      <c r="MKE10" s="667"/>
      <c r="MKF10" s="667"/>
      <c r="MKG10" s="667"/>
      <c r="MKH10" s="667"/>
      <c r="MKI10" s="667"/>
      <c r="MKJ10" s="667"/>
      <c r="MKK10" s="667"/>
      <c r="MKL10" s="667"/>
      <c r="MKM10" s="667"/>
      <c r="MKN10" s="667"/>
      <c r="MKO10" s="667"/>
      <c r="MKP10" s="667"/>
      <c r="MKQ10" s="667"/>
      <c r="MKR10" s="667"/>
      <c r="MKS10" s="667"/>
      <c r="MKT10" s="667"/>
      <c r="MKU10" s="667"/>
      <c r="MKV10" s="667"/>
      <c r="MKW10" s="667"/>
      <c r="MKX10" s="667"/>
      <c r="MKY10" s="667"/>
      <c r="MKZ10" s="667"/>
      <c r="MLA10" s="667"/>
      <c r="MLB10" s="667"/>
      <c r="MLC10" s="667"/>
      <c r="MLD10" s="667"/>
      <c r="MLE10" s="667"/>
      <c r="MLF10" s="667"/>
      <c r="MLG10" s="667"/>
      <c r="MLH10" s="667"/>
      <c r="MLI10" s="667"/>
      <c r="MLJ10" s="667"/>
      <c r="MLK10" s="667"/>
      <c r="MLL10" s="667"/>
      <c r="MLM10" s="667"/>
      <c r="MLN10" s="667"/>
      <c r="MLO10" s="667"/>
      <c r="MLP10" s="667"/>
      <c r="MLQ10" s="667"/>
      <c r="MLR10" s="667"/>
      <c r="MLS10" s="667"/>
      <c r="MLT10" s="667"/>
      <c r="MLU10" s="667"/>
      <c r="MLV10" s="667"/>
      <c r="MLW10" s="667"/>
      <c r="MLX10" s="667"/>
      <c r="MLY10" s="667"/>
      <c r="MLZ10" s="667"/>
      <c r="MMA10" s="667"/>
      <c r="MMB10" s="667"/>
      <c r="MMC10" s="667"/>
      <c r="MMD10" s="667"/>
      <c r="MME10" s="667"/>
      <c r="MMF10" s="667"/>
      <c r="MMG10" s="667"/>
      <c r="MMH10" s="667"/>
      <c r="MMI10" s="667"/>
      <c r="MMJ10" s="667"/>
      <c r="MMK10" s="667"/>
      <c r="MML10" s="667"/>
      <c r="MMM10" s="667"/>
      <c r="MMN10" s="667"/>
      <c r="MMO10" s="667"/>
      <c r="MMP10" s="667"/>
      <c r="MMQ10" s="667"/>
      <c r="MMR10" s="667"/>
      <c r="MMS10" s="667"/>
      <c r="MMT10" s="667"/>
      <c r="MMU10" s="667"/>
      <c r="MMV10" s="667"/>
      <c r="MMW10" s="667"/>
      <c r="MMX10" s="667"/>
      <c r="MMY10" s="667"/>
      <c r="MMZ10" s="667"/>
      <c r="MNA10" s="667"/>
      <c r="MNB10" s="667"/>
      <c r="MNC10" s="667"/>
      <c r="MND10" s="667"/>
      <c r="MNE10" s="667"/>
      <c r="MNF10" s="667"/>
      <c r="MNG10" s="667"/>
      <c r="MNH10" s="667"/>
      <c r="MNI10" s="667"/>
      <c r="MNJ10" s="667"/>
      <c r="MNK10" s="667"/>
      <c r="MNL10" s="667"/>
      <c r="MNM10" s="667"/>
      <c r="MNN10" s="667"/>
      <c r="MNO10" s="667"/>
      <c r="MNP10" s="667"/>
      <c r="MNQ10" s="667"/>
      <c r="MNR10" s="667"/>
      <c r="MNS10" s="667"/>
      <c r="MNT10" s="667"/>
      <c r="MNU10" s="667"/>
      <c r="MNV10" s="667"/>
      <c r="MNW10" s="667"/>
      <c r="MNX10" s="667"/>
      <c r="MNY10" s="667"/>
      <c r="MNZ10" s="667"/>
      <c r="MOA10" s="667"/>
      <c r="MOB10" s="667"/>
      <c r="MOC10" s="667"/>
      <c r="MOD10" s="667"/>
      <c r="MOE10" s="667"/>
      <c r="MOF10" s="667"/>
      <c r="MOG10" s="667"/>
      <c r="MOH10" s="667"/>
      <c r="MOI10" s="667"/>
      <c r="MOJ10" s="667"/>
      <c r="MOK10" s="667"/>
      <c r="MOL10" s="667"/>
      <c r="MOM10" s="667"/>
      <c r="MON10" s="667"/>
      <c r="MOO10" s="667"/>
      <c r="MOP10" s="667"/>
      <c r="MOQ10" s="667"/>
      <c r="MOR10" s="667"/>
      <c r="MOS10" s="667"/>
      <c r="MOT10" s="667"/>
      <c r="MOU10" s="667"/>
      <c r="MOV10" s="667"/>
      <c r="MOW10" s="667"/>
      <c r="MOX10" s="667"/>
      <c r="MOY10" s="667"/>
      <c r="MOZ10" s="667"/>
      <c r="MPA10" s="667"/>
      <c r="MPB10" s="667"/>
      <c r="MPC10" s="667"/>
      <c r="MPD10" s="667"/>
      <c r="MPE10" s="667"/>
      <c r="MPF10" s="667"/>
      <c r="MPG10" s="667"/>
      <c r="MPH10" s="667"/>
      <c r="MPI10" s="667"/>
      <c r="MPJ10" s="667"/>
      <c r="MPK10" s="667"/>
      <c r="MPL10" s="667"/>
      <c r="MPM10" s="667"/>
      <c r="MPN10" s="667"/>
      <c r="MPO10" s="667"/>
      <c r="MPP10" s="667"/>
      <c r="MPQ10" s="667"/>
      <c r="MPR10" s="667"/>
      <c r="MPS10" s="667"/>
      <c r="MPT10" s="667"/>
      <c r="MPU10" s="667"/>
      <c r="MPV10" s="667"/>
      <c r="MPW10" s="667"/>
      <c r="MPX10" s="667"/>
      <c r="MPY10" s="667"/>
      <c r="MPZ10" s="667"/>
      <c r="MQA10" s="667"/>
      <c r="MQB10" s="667"/>
      <c r="MQC10" s="667"/>
      <c r="MQD10" s="667"/>
      <c r="MQE10" s="667"/>
      <c r="MQF10" s="667"/>
      <c r="MQG10" s="667"/>
      <c r="MQH10" s="667"/>
      <c r="MQI10" s="667"/>
      <c r="MQJ10" s="667"/>
      <c r="MQK10" s="667"/>
      <c r="MQL10" s="667"/>
      <c r="MQM10" s="667"/>
      <c r="MQN10" s="667"/>
      <c r="MQO10" s="667"/>
      <c r="MQP10" s="667"/>
      <c r="MQQ10" s="667"/>
      <c r="MQR10" s="667"/>
      <c r="MQS10" s="667"/>
      <c r="MQT10" s="667"/>
      <c r="MQU10" s="667"/>
      <c r="MQV10" s="667"/>
      <c r="MQW10" s="667"/>
      <c r="MQX10" s="667"/>
      <c r="MQY10" s="667"/>
      <c r="MQZ10" s="667"/>
      <c r="MRA10" s="667"/>
      <c r="MRB10" s="667"/>
      <c r="MRC10" s="667"/>
      <c r="MRD10" s="667"/>
      <c r="MRE10" s="667"/>
      <c r="MRF10" s="667"/>
      <c r="MRG10" s="667"/>
      <c r="MRH10" s="667"/>
      <c r="MRI10" s="667"/>
      <c r="MRJ10" s="667"/>
      <c r="MRK10" s="667"/>
      <c r="MRL10" s="667"/>
      <c r="MRM10" s="667"/>
      <c r="MRN10" s="667"/>
      <c r="MRO10" s="667"/>
      <c r="MRP10" s="667"/>
      <c r="MRQ10" s="667"/>
      <c r="MRR10" s="667"/>
      <c r="MRS10" s="667"/>
      <c r="MRT10" s="667"/>
      <c r="MRU10" s="667"/>
      <c r="MRV10" s="667"/>
      <c r="MRW10" s="667"/>
      <c r="MRX10" s="667"/>
      <c r="MRY10" s="667"/>
      <c r="MRZ10" s="667"/>
      <c r="MSA10" s="667"/>
      <c r="MSB10" s="667"/>
      <c r="MSC10" s="667"/>
      <c r="MSD10" s="667"/>
      <c r="MSE10" s="667"/>
      <c r="MSF10" s="667"/>
      <c r="MSG10" s="667"/>
      <c r="MSH10" s="667"/>
      <c r="MSI10" s="667"/>
      <c r="MSJ10" s="667"/>
      <c r="MSK10" s="667"/>
      <c r="MSL10" s="667"/>
      <c r="MSM10" s="667"/>
      <c r="MSN10" s="667"/>
      <c r="MSO10" s="667"/>
      <c r="MSP10" s="667"/>
      <c r="MSQ10" s="667"/>
      <c r="MSR10" s="667"/>
      <c r="MSS10" s="667"/>
      <c r="MST10" s="667"/>
      <c r="MSU10" s="667"/>
      <c r="MSV10" s="667"/>
      <c r="MSW10" s="667"/>
      <c r="MSX10" s="667"/>
      <c r="MSY10" s="667"/>
      <c r="MSZ10" s="667"/>
      <c r="MTA10" s="667"/>
      <c r="MTB10" s="667"/>
      <c r="MTC10" s="667"/>
      <c r="MTD10" s="667"/>
      <c r="MTE10" s="667"/>
      <c r="MTF10" s="667"/>
      <c r="MTG10" s="667"/>
      <c r="MTH10" s="667"/>
      <c r="MTI10" s="667"/>
      <c r="MTJ10" s="667"/>
      <c r="MTK10" s="667"/>
      <c r="MTL10" s="667"/>
      <c r="MTM10" s="667"/>
      <c r="MTN10" s="667"/>
      <c r="MTO10" s="667"/>
      <c r="MTP10" s="667"/>
      <c r="MTQ10" s="667"/>
      <c r="MTR10" s="667"/>
      <c r="MTS10" s="667"/>
      <c r="MTT10" s="667"/>
      <c r="MTU10" s="667"/>
      <c r="MTV10" s="667"/>
      <c r="MTW10" s="667"/>
      <c r="MTX10" s="667"/>
      <c r="MTY10" s="667"/>
      <c r="MTZ10" s="667"/>
      <c r="MUA10" s="667"/>
      <c r="MUB10" s="667"/>
      <c r="MUC10" s="667"/>
      <c r="MUD10" s="667"/>
      <c r="MUE10" s="667"/>
      <c r="MUF10" s="667"/>
      <c r="MUG10" s="667"/>
      <c r="MUH10" s="667"/>
      <c r="MUI10" s="667"/>
      <c r="MUJ10" s="667"/>
      <c r="MUK10" s="667"/>
      <c r="MUL10" s="667"/>
      <c r="MUM10" s="667"/>
      <c r="MUN10" s="667"/>
      <c r="MUO10" s="667"/>
      <c r="MUP10" s="667"/>
      <c r="MUQ10" s="667"/>
      <c r="MUR10" s="667"/>
      <c r="MUS10" s="667"/>
      <c r="MUT10" s="667"/>
      <c r="MUU10" s="667"/>
      <c r="MUV10" s="667"/>
      <c r="MUW10" s="667"/>
      <c r="MUX10" s="667"/>
      <c r="MUY10" s="667"/>
      <c r="MUZ10" s="667"/>
      <c r="MVA10" s="667"/>
      <c r="MVB10" s="667"/>
      <c r="MVC10" s="667"/>
      <c r="MVD10" s="667"/>
      <c r="MVE10" s="667"/>
      <c r="MVF10" s="667"/>
      <c r="MVG10" s="667"/>
      <c r="MVH10" s="667"/>
      <c r="MVI10" s="667"/>
      <c r="MVJ10" s="667"/>
      <c r="MVK10" s="667"/>
      <c r="MVL10" s="667"/>
      <c r="MVM10" s="667"/>
      <c r="MVN10" s="667"/>
      <c r="MVO10" s="667"/>
      <c r="MVP10" s="667"/>
      <c r="MVQ10" s="667"/>
      <c r="MVR10" s="667"/>
      <c r="MVS10" s="667"/>
      <c r="MVT10" s="667"/>
      <c r="MVU10" s="667"/>
      <c r="MVV10" s="667"/>
      <c r="MVW10" s="667"/>
      <c r="MVX10" s="667"/>
      <c r="MVY10" s="667"/>
      <c r="MVZ10" s="667"/>
      <c r="MWA10" s="667"/>
      <c r="MWB10" s="667"/>
      <c r="MWC10" s="667"/>
      <c r="MWD10" s="667"/>
      <c r="MWE10" s="667"/>
      <c r="MWF10" s="667"/>
      <c r="MWG10" s="667"/>
      <c r="MWH10" s="667"/>
      <c r="MWI10" s="667"/>
      <c r="MWJ10" s="667"/>
      <c r="MWK10" s="667"/>
      <c r="MWL10" s="667"/>
      <c r="MWM10" s="667"/>
      <c r="MWN10" s="667"/>
      <c r="MWO10" s="667"/>
      <c r="MWP10" s="667"/>
      <c r="MWQ10" s="667"/>
      <c r="MWR10" s="667"/>
      <c r="MWS10" s="667"/>
      <c r="MWT10" s="667"/>
      <c r="MWU10" s="667"/>
      <c r="MWV10" s="667"/>
      <c r="MWW10" s="667"/>
      <c r="MWX10" s="667"/>
      <c r="MWY10" s="667"/>
      <c r="MWZ10" s="667"/>
      <c r="MXA10" s="667"/>
      <c r="MXB10" s="667"/>
      <c r="MXC10" s="667"/>
      <c r="MXD10" s="667"/>
      <c r="MXE10" s="667"/>
      <c r="MXF10" s="667"/>
      <c r="MXG10" s="667"/>
      <c r="MXH10" s="667"/>
      <c r="MXI10" s="667"/>
      <c r="MXJ10" s="667"/>
      <c r="MXK10" s="667"/>
      <c r="MXL10" s="667"/>
      <c r="MXM10" s="667"/>
      <c r="MXN10" s="667"/>
      <c r="MXO10" s="667"/>
      <c r="MXP10" s="667"/>
      <c r="MXQ10" s="667"/>
      <c r="MXR10" s="667"/>
      <c r="MXS10" s="667"/>
      <c r="MXT10" s="667"/>
      <c r="MXU10" s="667"/>
      <c r="MXV10" s="667"/>
      <c r="MXW10" s="667"/>
      <c r="MXX10" s="667"/>
      <c r="MXY10" s="667"/>
      <c r="MXZ10" s="667"/>
      <c r="MYA10" s="667"/>
      <c r="MYB10" s="667"/>
      <c r="MYC10" s="667"/>
      <c r="MYD10" s="667"/>
      <c r="MYE10" s="667"/>
      <c r="MYF10" s="667"/>
      <c r="MYG10" s="667"/>
      <c r="MYH10" s="667"/>
      <c r="MYI10" s="667"/>
      <c r="MYJ10" s="667"/>
      <c r="MYK10" s="667"/>
      <c r="MYL10" s="667"/>
      <c r="MYM10" s="667"/>
      <c r="MYN10" s="667"/>
      <c r="MYO10" s="667"/>
      <c r="MYP10" s="667"/>
      <c r="MYQ10" s="667"/>
      <c r="MYR10" s="667"/>
      <c r="MYS10" s="667"/>
      <c r="MYT10" s="667"/>
      <c r="MYU10" s="667"/>
      <c r="MYV10" s="667"/>
      <c r="MYW10" s="667"/>
      <c r="MYX10" s="667"/>
      <c r="MYY10" s="667"/>
      <c r="MYZ10" s="667"/>
      <c r="MZA10" s="667"/>
      <c r="MZB10" s="667"/>
      <c r="MZC10" s="667"/>
      <c r="MZD10" s="667"/>
      <c r="MZE10" s="667"/>
      <c r="MZF10" s="667"/>
      <c r="MZG10" s="667"/>
      <c r="MZH10" s="667"/>
      <c r="MZI10" s="667"/>
      <c r="MZJ10" s="667"/>
      <c r="MZK10" s="667"/>
      <c r="MZL10" s="667"/>
      <c r="MZM10" s="667"/>
      <c r="MZN10" s="667"/>
      <c r="MZO10" s="667"/>
      <c r="MZP10" s="667"/>
      <c r="MZQ10" s="667"/>
      <c r="MZR10" s="667"/>
      <c r="MZS10" s="667"/>
      <c r="MZT10" s="667"/>
      <c r="MZU10" s="667"/>
      <c r="MZV10" s="667"/>
      <c r="MZW10" s="667"/>
      <c r="MZX10" s="667"/>
      <c r="MZY10" s="667"/>
      <c r="MZZ10" s="667"/>
      <c r="NAA10" s="667"/>
      <c r="NAB10" s="667"/>
      <c r="NAC10" s="667"/>
      <c r="NAD10" s="667"/>
      <c r="NAE10" s="667"/>
      <c r="NAF10" s="667"/>
      <c r="NAG10" s="667"/>
      <c r="NAH10" s="667"/>
      <c r="NAI10" s="667"/>
      <c r="NAJ10" s="667"/>
      <c r="NAK10" s="667"/>
      <c r="NAL10" s="667"/>
      <c r="NAM10" s="667"/>
      <c r="NAN10" s="667"/>
      <c r="NAO10" s="667"/>
      <c r="NAP10" s="667"/>
      <c r="NAQ10" s="667"/>
      <c r="NAR10" s="667"/>
      <c r="NAS10" s="667"/>
      <c r="NAT10" s="667"/>
      <c r="NAU10" s="667"/>
      <c r="NAV10" s="667"/>
      <c r="NAW10" s="667"/>
      <c r="NAX10" s="667"/>
      <c r="NAY10" s="667"/>
      <c r="NAZ10" s="667"/>
      <c r="NBA10" s="667"/>
      <c r="NBB10" s="667"/>
      <c r="NBC10" s="667"/>
      <c r="NBD10" s="667"/>
      <c r="NBE10" s="667"/>
      <c r="NBF10" s="667"/>
      <c r="NBG10" s="667"/>
      <c r="NBH10" s="667"/>
      <c r="NBI10" s="667"/>
      <c r="NBJ10" s="667"/>
      <c r="NBK10" s="667"/>
      <c r="NBL10" s="667"/>
      <c r="NBM10" s="667"/>
      <c r="NBN10" s="667"/>
      <c r="NBO10" s="667"/>
      <c r="NBP10" s="667"/>
      <c r="NBQ10" s="667"/>
      <c r="NBR10" s="667"/>
      <c r="NBS10" s="667"/>
      <c r="NBT10" s="667"/>
      <c r="NBU10" s="667"/>
      <c r="NBV10" s="667"/>
      <c r="NBW10" s="667"/>
      <c r="NBX10" s="667"/>
      <c r="NBY10" s="667"/>
      <c r="NBZ10" s="667"/>
      <c r="NCA10" s="667"/>
      <c r="NCB10" s="667"/>
      <c r="NCC10" s="667"/>
      <c r="NCD10" s="667"/>
      <c r="NCE10" s="667"/>
      <c r="NCF10" s="667"/>
      <c r="NCG10" s="667"/>
      <c r="NCH10" s="667"/>
      <c r="NCI10" s="667"/>
      <c r="NCJ10" s="667"/>
      <c r="NCK10" s="667"/>
      <c r="NCL10" s="667"/>
      <c r="NCM10" s="667"/>
      <c r="NCN10" s="667"/>
      <c r="NCO10" s="667"/>
      <c r="NCP10" s="667"/>
      <c r="NCQ10" s="667"/>
      <c r="NCR10" s="667"/>
      <c r="NCS10" s="667"/>
      <c r="NCT10" s="667"/>
      <c r="NCU10" s="667"/>
      <c r="NCV10" s="667"/>
      <c r="NCW10" s="667"/>
      <c r="NCX10" s="667"/>
      <c r="NCY10" s="667"/>
      <c r="NCZ10" s="667"/>
      <c r="NDA10" s="667"/>
      <c r="NDB10" s="667"/>
      <c r="NDC10" s="667"/>
      <c r="NDD10" s="667"/>
      <c r="NDE10" s="667"/>
      <c r="NDF10" s="667"/>
      <c r="NDG10" s="667"/>
      <c r="NDH10" s="667"/>
      <c r="NDI10" s="667"/>
      <c r="NDJ10" s="667"/>
      <c r="NDK10" s="667"/>
      <c r="NDL10" s="667"/>
      <c r="NDM10" s="667"/>
      <c r="NDN10" s="667"/>
      <c r="NDO10" s="667"/>
      <c r="NDP10" s="667"/>
      <c r="NDQ10" s="667"/>
      <c r="NDR10" s="667"/>
      <c r="NDS10" s="667"/>
      <c r="NDT10" s="667"/>
      <c r="NDU10" s="667"/>
      <c r="NDV10" s="667"/>
      <c r="NDW10" s="667"/>
      <c r="NDX10" s="667"/>
      <c r="NDY10" s="667"/>
      <c r="NDZ10" s="667"/>
      <c r="NEA10" s="667"/>
      <c r="NEB10" s="667"/>
      <c r="NEC10" s="667"/>
      <c r="NED10" s="667"/>
      <c r="NEE10" s="667"/>
      <c r="NEF10" s="667"/>
      <c r="NEG10" s="667"/>
      <c r="NEH10" s="667"/>
      <c r="NEI10" s="667"/>
      <c r="NEJ10" s="667"/>
      <c r="NEK10" s="667"/>
      <c r="NEL10" s="667"/>
      <c r="NEM10" s="667"/>
      <c r="NEN10" s="667"/>
      <c r="NEO10" s="667"/>
      <c r="NEP10" s="667"/>
      <c r="NEQ10" s="667"/>
      <c r="NER10" s="667"/>
      <c r="NES10" s="667"/>
      <c r="NET10" s="667"/>
      <c r="NEU10" s="667"/>
      <c r="NEV10" s="667"/>
      <c r="NEW10" s="667"/>
      <c r="NEX10" s="667"/>
      <c r="NEY10" s="667"/>
      <c r="NEZ10" s="667"/>
      <c r="NFA10" s="667"/>
      <c r="NFB10" s="667"/>
      <c r="NFC10" s="667"/>
      <c r="NFD10" s="667"/>
      <c r="NFE10" s="667"/>
      <c r="NFF10" s="667"/>
      <c r="NFG10" s="667"/>
      <c r="NFH10" s="667"/>
      <c r="NFI10" s="667"/>
      <c r="NFJ10" s="667"/>
      <c r="NFK10" s="667"/>
      <c r="NFL10" s="667"/>
      <c r="NFM10" s="667"/>
      <c r="NFN10" s="667"/>
      <c r="NFO10" s="667"/>
      <c r="NFP10" s="667"/>
      <c r="NFQ10" s="667"/>
      <c r="NFR10" s="667"/>
      <c r="NFS10" s="667"/>
      <c r="NFT10" s="667"/>
      <c r="NFU10" s="667"/>
      <c r="NFV10" s="667"/>
      <c r="NFW10" s="667"/>
      <c r="NFX10" s="667"/>
      <c r="NFY10" s="667"/>
      <c r="NFZ10" s="667"/>
      <c r="NGA10" s="667"/>
      <c r="NGB10" s="667"/>
      <c r="NGC10" s="667"/>
      <c r="NGD10" s="667"/>
      <c r="NGE10" s="667"/>
      <c r="NGF10" s="667"/>
      <c r="NGG10" s="667"/>
      <c r="NGH10" s="667"/>
      <c r="NGI10" s="667"/>
      <c r="NGJ10" s="667"/>
      <c r="NGK10" s="667"/>
      <c r="NGL10" s="667"/>
      <c r="NGM10" s="667"/>
      <c r="NGN10" s="667"/>
      <c r="NGO10" s="667"/>
      <c r="NGP10" s="667"/>
      <c r="NGQ10" s="667"/>
      <c r="NGR10" s="667"/>
      <c r="NGS10" s="667"/>
      <c r="NGT10" s="667"/>
      <c r="NGU10" s="667"/>
      <c r="NGV10" s="667"/>
      <c r="NGW10" s="667"/>
      <c r="NGX10" s="667"/>
      <c r="NGY10" s="667"/>
      <c r="NGZ10" s="667"/>
      <c r="NHA10" s="667"/>
      <c r="NHB10" s="667"/>
      <c r="NHC10" s="667"/>
      <c r="NHD10" s="667"/>
      <c r="NHE10" s="667"/>
      <c r="NHF10" s="667"/>
      <c r="NHG10" s="667"/>
      <c r="NHH10" s="667"/>
      <c r="NHI10" s="667"/>
      <c r="NHJ10" s="667"/>
      <c r="NHK10" s="667"/>
      <c r="NHL10" s="667"/>
      <c r="NHM10" s="667"/>
      <c r="NHN10" s="667"/>
      <c r="NHO10" s="667"/>
      <c r="NHP10" s="667"/>
      <c r="NHQ10" s="667"/>
      <c r="NHR10" s="667"/>
      <c r="NHS10" s="667"/>
      <c r="NHT10" s="667"/>
      <c r="NHU10" s="667"/>
      <c r="NHV10" s="667"/>
      <c r="NHW10" s="667"/>
      <c r="NHX10" s="667"/>
      <c r="NHY10" s="667"/>
      <c r="NHZ10" s="667"/>
      <c r="NIA10" s="667"/>
      <c r="NIB10" s="667"/>
      <c r="NIC10" s="667"/>
      <c r="NID10" s="667"/>
      <c r="NIE10" s="667"/>
      <c r="NIF10" s="667"/>
      <c r="NIG10" s="667"/>
      <c r="NIH10" s="667"/>
      <c r="NII10" s="667"/>
      <c r="NIJ10" s="667"/>
      <c r="NIK10" s="667"/>
      <c r="NIL10" s="667"/>
      <c r="NIM10" s="667"/>
      <c r="NIN10" s="667"/>
      <c r="NIO10" s="667"/>
      <c r="NIP10" s="667"/>
      <c r="NIQ10" s="667"/>
      <c r="NIR10" s="667"/>
      <c r="NIS10" s="667"/>
      <c r="NIT10" s="667"/>
      <c r="NIU10" s="667"/>
      <c r="NIV10" s="667"/>
      <c r="NIW10" s="667"/>
      <c r="NIX10" s="667"/>
      <c r="NIY10" s="667"/>
      <c r="NIZ10" s="667"/>
      <c r="NJA10" s="667"/>
      <c r="NJB10" s="667"/>
      <c r="NJC10" s="667"/>
      <c r="NJD10" s="667"/>
      <c r="NJE10" s="667"/>
      <c r="NJF10" s="667"/>
      <c r="NJG10" s="667"/>
      <c r="NJH10" s="667"/>
      <c r="NJI10" s="667"/>
      <c r="NJJ10" s="667"/>
      <c r="NJK10" s="667"/>
      <c r="NJL10" s="667"/>
      <c r="NJM10" s="667"/>
      <c r="NJN10" s="667"/>
      <c r="NJO10" s="667"/>
      <c r="NJP10" s="667"/>
      <c r="NJQ10" s="667"/>
      <c r="NJR10" s="667"/>
      <c r="NJS10" s="667"/>
      <c r="NJT10" s="667"/>
      <c r="NJU10" s="667"/>
      <c r="NJV10" s="667"/>
      <c r="NJW10" s="667"/>
      <c r="NJX10" s="667"/>
      <c r="NJY10" s="667"/>
      <c r="NJZ10" s="667"/>
      <c r="NKA10" s="667"/>
      <c r="NKB10" s="667"/>
      <c r="NKC10" s="667"/>
      <c r="NKD10" s="667"/>
      <c r="NKE10" s="667"/>
      <c r="NKF10" s="667"/>
      <c r="NKG10" s="667"/>
      <c r="NKH10" s="667"/>
      <c r="NKI10" s="667"/>
      <c r="NKJ10" s="667"/>
      <c r="NKK10" s="667"/>
      <c r="NKL10" s="667"/>
      <c r="NKM10" s="667"/>
      <c r="NKN10" s="667"/>
      <c r="NKO10" s="667"/>
      <c r="NKP10" s="667"/>
      <c r="NKQ10" s="667"/>
      <c r="NKR10" s="667"/>
      <c r="NKS10" s="667"/>
      <c r="NKT10" s="667"/>
      <c r="NKU10" s="667"/>
      <c r="NKV10" s="667"/>
      <c r="NKW10" s="667"/>
      <c r="NKX10" s="667"/>
      <c r="NKY10" s="667"/>
      <c r="NKZ10" s="667"/>
      <c r="NLA10" s="667"/>
      <c r="NLB10" s="667"/>
      <c r="NLC10" s="667"/>
      <c r="NLD10" s="667"/>
      <c r="NLE10" s="667"/>
      <c r="NLF10" s="667"/>
      <c r="NLG10" s="667"/>
      <c r="NLH10" s="667"/>
      <c r="NLI10" s="667"/>
      <c r="NLJ10" s="667"/>
      <c r="NLK10" s="667"/>
      <c r="NLL10" s="667"/>
      <c r="NLM10" s="667"/>
      <c r="NLN10" s="667"/>
      <c r="NLO10" s="667"/>
      <c r="NLP10" s="667"/>
      <c r="NLQ10" s="667"/>
      <c r="NLR10" s="667"/>
      <c r="NLS10" s="667"/>
      <c r="NLT10" s="667"/>
      <c r="NLU10" s="667"/>
      <c r="NLV10" s="667"/>
      <c r="NLW10" s="667"/>
      <c r="NLX10" s="667"/>
      <c r="NLY10" s="667"/>
      <c r="NLZ10" s="667"/>
      <c r="NMA10" s="667"/>
      <c r="NMB10" s="667"/>
      <c r="NMC10" s="667"/>
      <c r="NMD10" s="667"/>
      <c r="NME10" s="667"/>
      <c r="NMF10" s="667"/>
      <c r="NMG10" s="667"/>
      <c r="NMH10" s="667"/>
      <c r="NMI10" s="667"/>
      <c r="NMJ10" s="667"/>
      <c r="NMK10" s="667"/>
      <c r="NML10" s="667"/>
      <c r="NMM10" s="667"/>
      <c r="NMN10" s="667"/>
      <c r="NMO10" s="667"/>
      <c r="NMP10" s="667"/>
      <c r="NMQ10" s="667"/>
      <c r="NMR10" s="667"/>
      <c r="NMS10" s="667"/>
      <c r="NMT10" s="667"/>
      <c r="NMU10" s="667"/>
      <c r="NMV10" s="667"/>
      <c r="NMW10" s="667"/>
      <c r="NMX10" s="667"/>
      <c r="NMY10" s="667"/>
      <c r="NMZ10" s="667"/>
      <c r="NNA10" s="667"/>
      <c r="NNB10" s="667"/>
      <c r="NNC10" s="667"/>
      <c r="NND10" s="667"/>
      <c r="NNE10" s="667"/>
      <c r="NNF10" s="667"/>
      <c r="NNG10" s="667"/>
      <c r="NNH10" s="667"/>
      <c r="NNI10" s="667"/>
      <c r="NNJ10" s="667"/>
      <c r="NNK10" s="667"/>
      <c r="NNL10" s="667"/>
      <c r="NNM10" s="667"/>
      <c r="NNN10" s="667"/>
      <c r="NNO10" s="667"/>
      <c r="NNP10" s="667"/>
      <c r="NNQ10" s="667"/>
      <c r="NNR10" s="667"/>
      <c r="NNS10" s="667"/>
      <c r="NNT10" s="667"/>
      <c r="NNU10" s="667"/>
      <c r="NNV10" s="667"/>
      <c r="NNW10" s="667"/>
      <c r="NNX10" s="667"/>
      <c r="NNY10" s="667"/>
      <c r="NNZ10" s="667"/>
      <c r="NOA10" s="667"/>
      <c r="NOB10" s="667"/>
      <c r="NOC10" s="667"/>
      <c r="NOD10" s="667"/>
      <c r="NOE10" s="667"/>
      <c r="NOF10" s="667"/>
      <c r="NOG10" s="667"/>
      <c r="NOH10" s="667"/>
      <c r="NOI10" s="667"/>
      <c r="NOJ10" s="667"/>
      <c r="NOK10" s="667"/>
      <c r="NOL10" s="667"/>
      <c r="NOM10" s="667"/>
      <c r="NON10" s="667"/>
      <c r="NOO10" s="667"/>
      <c r="NOP10" s="667"/>
      <c r="NOQ10" s="667"/>
      <c r="NOR10" s="667"/>
      <c r="NOS10" s="667"/>
      <c r="NOT10" s="667"/>
      <c r="NOU10" s="667"/>
      <c r="NOV10" s="667"/>
      <c r="NOW10" s="667"/>
      <c r="NOX10" s="667"/>
      <c r="NOY10" s="667"/>
      <c r="NOZ10" s="667"/>
      <c r="NPA10" s="667"/>
      <c r="NPB10" s="667"/>
      <c r="NPC10" s="667"/>
      <c r="NPD10" s="667"/>
      <c r="NPE10" s="667"/>
      <c r="NPF10" s="667"/>
      <c r="NPG10" s="667"/>
      <c r="NPH10" s="667"/>
      <c r="NPI10" s="667"/>
      <c r="NPJ10" s="667"/>
      <c r="NPK10" s="667"/>
      <c r="NPL10" s="667"/>
      <c r="NPM10" s="667"/>
      <c r="NPN10" s="667"/>
      <c r="NPO10" s="667"/>
      <c r="NPP10" s="667"/>
      <c r="NPQ10" s="667"/>
      <c r="NPR10" s="667"/>
      <c r="NPS10" s="667"/>
      <c r="NPT10" s="667"/>
      <c r="NPU10" s="667"/>
      <c r="NPV10" s="667"/>
      <c r="NPW10" s="667"/>
      <c r="NPX10" s="667"/>
      <c r="NPY10" s="667"/>
      <c r="NPZ10" s="667"/>
      <c r="NQA10" s="667"/>
      <c r="NQB10" s="667"/>
      <c r="NQC10" s="667"/>
      <c r="NQD10" s="667"/>
      <c r="NQE10" s="667"/>
      <c r="NQF10" s="667"/>
      <c r="NQG10" s="667"/>
      <c r="NQH10" s="667"/>
      <c r="NQI10" s="667"/>
      <c r="NQJ10" s="667"/>
      <c r="NQK10" s="667"/>
      <c r="NQL10" s="667"/>
      <c r="NQM10" s="667"/>
      <c r="NQN10" s="667"/>
      <c r="NQO10" s="667"/>
      <c r="NQP10" s="667"/>
      <c r="NQQ10" s="667"/>
      <c r="NQR10" s="667"/>
      <c r="NQS10" s="667"/>
      <c r="NQT10" s="667"/>
      <c r="NQU10" s="667"/>
      <c r="NQV10" s="667"/>
      <c r="NQW10" s="667"/>
      <c r="NQX10" s="667"/>
      <c r="NQY10" s="667"/>
      <c r="NQZ10" s="667"/>
      <c r="NRA10" s="667"/>
      <c r="NRB10" s="667"/>
      <c r="NRC10" s="667"/>
      <c r="NRD10" s="667"/>
      <c r="NRE10" s="667"/>
      <c r="NRF10" s="667"/>
      <c r="NRG10" s="667"/>
      <c r="NRH10" s="667"/>
      <c r="NRI10" s="667"/>
      <c r="NRJ10" s="667"/>
      <c r="NRK10" s="667"/>
      <c r="NRL10" s="667"/>
      <c r="NRM10" s="667"/>
      <c r="NRN10" s="667"/>
      <c r="NRO10" s="667"/>
      <c r="NRP10" s="667"/>
      <c r="NRQ10" s="667"/>
      <c r="NRR10" s="667"/>
      <c r="NRS10" s="667"/>
      <c r="NRT10" s="667"/>
      <c r="NRU10" s="667"/>
      <c r="NRV10" s="667"/>
      <c r="NRW10" s="667"/>
      <c r="NRX10" s="667"/>
      <c r="NRY10" s="667"/>
      <c r="NRZ10" s="667"/>
      <c r="NSA10" s="667"/>
      <c r="NSB10" s="667"/>
      <c r="NSC10" s="667"/>
      <c r="NSD10" s="667"/>
      <c r="NSE10" s="667"/>
      <c r="NSF10" s="667"/>
      <c r="NSG10" s="667"/>
      <c r="NSH10" s="667"/>
      <c r="NSI10" s="667"/>
      <c r="NSJ10" s="667"/>
      <c r="NSK10" s="667"/>
      <c r="NSL10" s="667"/>
      <c r="NSM10" s="667"/>
      <c r="NSN10" s="667"/>
      <c r="NSO10" s="667"/>
      <c r="NSP10" s="667"/>
      <c r="NSQ10" s="667"/>
      <c r="NSR10" s="667"/>
      <c r="NSS10" s="667"/>
      <c r="NST10" s="667"/>
      <c r="NSU10" s="667"/>
      <c r="NSV10" s="667"/>
      <c r="NSW10" s="667"/>
      <c r="NSX10" s="667"/>
      <c r="NSY10" s="667"/>
      <c r="NSZ10" s="667"/>
      <c r="NTA10" s="667"/>
      <c r="NTB10" s="667"/>
      <c r="NTC10" s="667"/>
      <c r="NTD10" s="667"/>
      <c r="NTE10" s="667"/>
      <c r="NTF10" s="667"/>
      <c r="NTG10" s="667"/>
      <c r="NTH10" s="667"/>
      <c r="NTI10" s="667"/>
      <c r="NTJ10" s="667"/>
      <c r="NTK10" s="667"/>
      <c r="NTL10" s="667"/>
      <c r="NTM10" s="667"/>
      <c r="NTN10" s="667"/>
      <c r="NTO10" s="667"/>
      <c r="NTP10" s="667"/>
      <c r="NTQ10" s="667"/>
      <c r="NTR10" s="667"/>
      <c r="NTS10" s="667"/>
      <c r="NTT10" s="667"/>
      <c r="NTU10" s="667"/>
      <c r="NTV10" s="667"/>
      <c r="NTW10" s="667"/>
      <c r="NTX10" s="667"/>
      <c r="NTY10" s="667"/>
      <c r="NTZ10" s="667"/>
      <c r="NUA10" s="667"/>
      <c r="NUB10" s="667"/>
      <c r="NUC10" s="667"/>
      <c r="NUD10" s="667"/>
      <c r="NUE10" s="667"/>
      <c r="NUF10" s="667"/>
      <c r="NUG10" s="667"/>
      <c r="NUH10" s="667"/>
      <c r="NUI10" s="667"/>
      <c r="NUJ10" s="667"/>
      <c r="NUK10" s="667"/>
      <c r="NUL10" s="667"/>
      <c r="NUM10" s="667"/>
      <c r="NUN10" s="667"/>
      <c r="NUO10" s="667"/>
      <c r="NUP10" s="667"/>
      <c r="NUQ10" s="667"/>
      <c r="NUR10" s="667"/>
      <c r="NUS10" s="667"/>
      <c r="NUT10" s="667"/>
      <c r="NUU10" s="667"/>
      <c r="NUV10" s="667"/>
      <c r="NUW10" s="667"/>
      <c r="NUX10" s="667"/>
      <c r="NUY10" s="667"/>
      <c r="NUZ10" s="667"/>
      <c r="NVA10" s="667"/>
      <c r="NVB10" s="667"/>
      <c r="NVC10" s="667"/>
      <c r="NVD10" s="667"/>
      <c r="NVE10" s="667"/>
      <c r="NVF10" s="667"/>
      <c r="NVG10" s="667"/>
      <c r="NVH10" s="667"/>
      <c r="NVI10" s="667"/>
      <c r="NVJ10" s="667"/>
      <c r="NVK10" s="667"/>
      <c r="NVL10" s="667"/>
      <c r="NVM10" s="667"/>
      <c r="NVN10" s="667"/>
      <c r="NVO10" s="667"/>
      <c r="NVP10" s="667"/>
      <c r="NVQ10" s="667"/>
      <c r="NVR10" s="667"/>
      <c r="NVS10" s="667"/>
      <c r="NVT10" s="667"/>
      <c r="NVU10" s="667"/>
      <c r="NVV10" s="667"/>
      <c r="NVW10" s="667"/>
      <c r="NVX10" s="667"/>
      <c r="NVY10" s="667"/>
      <c r="NVZ10" s="667"/>
      <c r="NWA10" s="667"/>
      <c r="NWB10" s="667"/>
      <c r="NWC10" s="667"/>
      <c r="NWD10" s="667"/>
      <c r="NWE10" s="667"/>
      <c r="NWF10" s="667"/>
      <c r="NWG10" s="667"/>
      <c r="NWH10" s="667"/>
      <c r="NWI10" s="667"/>
      <c r="NWJ10" s="667"/>
      <c r="NWK10" s="667"/>
      <c r="NWL10" s="667"/>
      <c r="NWM10" s="667"/>
      <c r="NWN10" s="667"/>
      <c r="NWO10" s="667"/>
      <c r="NWP10" s="667"/>
      <c r="NWQ10" s="667"/>
      <c r="NWR10" s="667"/>
      <c r="NWS10" s="667"/>
      <c r="NWT10" s="667"/>
      <c r="NWU10" s="667"/>
      <c r="NWV10" s="667"/>
      <c r="NWW10" s="667"/>
      <c r="NWX10" s="667"/>
      <c r="NWY10" s="667"/>
      <c r="NWZ10" s="667"/>
      <c r="NXA10" s="667"/>
      <c r="NXB10" s="667"/>
      <c r="NXC10" s="667"/>
      <c r="NXD10" s="667"/>
      <c r="NXE10" s="667"/>
      <c r="NXF10" s="667"/>
      <c r="NXG10" s="667"/>
      <c r="NXH10" s="667"/>
      <c r="NXI10" s="667"/>
      <c r="NXJ10" s="667"/>
      <c r="NXK10" s="667"/>
      <c r="NXL10" s="667"/>
      <c r="NXM10" s="667"/>
      <c r="NXN10" s="667"/>
      <c r="NXO10" s="667"/>
      <c r="NXP10" s="667"/>
      <c r="NXQ10" s="667"/>
      <c r="NXR10" s="667"/>
      <c r="NXS10" s="667"/>
      <c r="NXT10" s="667"/>
      <c r="NXU10" s="667"/>
      <c r="NXV10" s="667"/>
      <c r="NXW10" s="667"/>
      <c r="NXX10" s="667"/>
      <c r="NXY10" s="667"/>
      <c r="NXZ10" s="667"/>
      <c r="NYA10" s="667"/>
      <c r="NYB10" s="667"/>
      <c r="NYC10" s="667"/>
      <c r="NYD10" s="667"/>
      <c r="NYE10" s="667"/>
      <c r="NYF10" s="667"/>
      <c r="NYG10" s="667"/>
      <c r="NYH10" s="667"/>
      <c r="NYI10" s="667"/>
      <c r="NYJ10" s="667"/>
      <c r="NYK10" s="667"/>
      <c r="NYL10" s="667"/>
      <c r="NYM10" s="667"/>
      <c r="NYN10" s="667"/>
      <c r="NYO10" s="667"/>
      <c r="NYP10" s="667"/>
      <c r="NYQ10" s="667"/>
      <c r="NYR10" s="667"/>
      <c r="NYS10" s="667"/>
      <c r="NYT10" s="667"/>
      <c r="NYU10" s="667"/>
      <c r="NYV10" s="667"/>
      <c r="NYW10" s="667"/>
      <c r="NYX10" s="667"/>
      <c r="NYY10" s="667"/>
      <c r="NYZ10" s="667"/>
      <c r="NZA10" s="667"/>
      <c r="NZB10" s="667"/>
      <c r="NZC10" s="667"/>
      <c r="NZD10" s="667"/>
      <c r="NZE10" s="667"/>
      <c r="NZF10" s="667"/>
      <c r="NZG10" s="667"/>
      <c r="NZH10" s="667"/>
      <c r="NZI10" s="667"/>
      <c r="NZJ10" s="667"/>
      <c r="NZK10" s="667"/>
      <c r="NZL10" s="667"/>
      <c r="NZM10" s="667"/>
      <c r="NZN10" s="667"/>
      <c r="NZO10" s="667"/>
      <c r="NZP10" s="667"/>
      <c r="NZQ10" s="667"/>
      <c r="NZR10" s="667"/>
      <c r="NZS10" s="667"/>
      <c r="NZT10" s="667"/>
      <c r="NZU10" s="667"/>
      <c r="NZV10" s="667"/>
      <c r="NZW10" s="667"/>
      <c r="NZX10" s="667"/>
      <c r="NZY10" s="667"/>
      <c r="NZZ10" s="667"/>
      <c r="OAA10" s="667"/>
      <c r="OAB10" s="667"/>
      <c r="OAC10" s="667"/>
      <c r="OAD10" s="667"/>
      <c r="OAE10" s="667"/>
      <c r="OAF10" s="667"/>
      <c r="OAG10" s="667"/>
      <c r="OAH10" s="667"/>
      <c r="OAI10" s="667"/>
      <c r="OAJ10" s="667"/>
      <c r="OAK10" s="667"/>
      <c r="OAL10" s="667"/>
      <c r="OAM10" s="667"/>
      <c r="OAN10" s="667"/>
      <c r="OAO10" s="667"/>
      <c r="OAP10" s="667"/>
      <c r="OAQ10" s="667"/>
      <c r="OAR10" s="667"/>
      <c r="OAS10" s="667"/>
      <c r="OAT10" s="667"/>
      <c r="OAU10" s="667"/>
      <c r="OAV10" s="667"/>
      <c r="OAW10" s="667"/>
      <c r="OAX10" s="667"/>
      <c r="OAY10" s="667"/>
      <c r="OAZ10" s="667"/>
      <c r="OBA10" s="667"/>
      <c r="OBB10" s="667"/>
      <c r="OBC10" s="667"/>
      <c r="OBD10" s="667"/>
      <c r="OBE10" s="667"/>
      <c r="OBF10" s="667"/>
      <c r="OBG10" s="667"/>
      <c r="OBH10" s="667"/>
      <c r="OBI10" s="667"/>
      <c r="OBJ10" s="667"/>
      <c r="OBK10" s="667"/>
      <c r="OBL10" s="667"/>
      <c r="OBM10" s="667"/>
      <c r="OBN10" s="667"/>
      <c r="OBO10" s="667"/>
      <c r="OBP10" s="667"/>
      <c r="OBQ10" s="667"/>
      <c r="OBR10" s="667"/>
      <c r="OBS10" s="667"/>
      <c r="OBT10" s="667"/>
      <c r="OBU10" s="667"/>
      <c r="OBV10" s="667"/>
      <c r="OBW10" s="667"/>
      <c r="OBX10" s="667"/>
      <c r="OBY10" s="667"/>
      <c r="OBZ10" s="667"/>
      <c r="OCA10" s="667"/>
      <c r="OCB10" s="667"/>
      <c r="OCC10" s="667"/>
      <c r="OCD10" s="667"/>
      <c r="OCE10" s="667"/>
      <c r="OCF10" s="667"/>
      <c r="OCG10" s="667"/>
      <c r="OCH10" s="667"/>
      <c r="OCI10" s="667"/>
      <c r="OCJ10" s="667"/>
      <c r="OCK10" s="667"/>
      <c r="OCL10" s="667"/>
      <c r="OCM10" s="667"/>
      <c r="OCN10" s="667"/>
      <c r="OCO10" s="667"/>
      <c r="OCP10" s="667"/>
      <c r="OCQ10" s="667"/>
      <c r="OCR10" s="667"/>
      <c r="OCS10" s="667"/>
      <c r="OCT10" s="667"/>
      <c r="OCU10" s="667"/>
      <c r="OCV10" s="667"/>
      <c r="OCW10" s="667"/>
      <c r="OCX10" s="667"/>
      <c r="OCY10" s="667"/>
      <c r="OCZ10" s="667"/>
      <c r="ODA10" s="667"/>
      <c r="ODB10" s="667"/>
      <c r="ODC10" s="667"/>
      <c r="ODD10" s="667"/>
      <c r="ODE10" s="667"/>
      <c r="ODF10" s="667"/>
      <c r="ODG10" s="667"/>
      <c r="ODH10" s="667"/>
      <c r="ODI10" s="667"/>
      <c r="ODJ10" s="667"/>
      <c r="ODK10" s="667"/>
      <c r="ODL10" s="667"/>
      <c r="ODM10" s="667"/>
      <c r="ODN10" s="667"/>
      <c r="ODO10" s="667"/>
      <c r="ODP10" s="667"/>
      <c r="ODQ10" s="667"/>
      <c r="ODR10" s="667"/>
      <c r="ODS10" s="667"/>
      <c r="ODT10" s="667"/>
      <c r="ODU10" s="667"/>
      <c r="ODV10" s="667"/>
      <c r="ODW10" s="667"/>
      <c r="ODX10" s="667"/>
      <c r="ODY10" s="667"/>
      <c r="ODZ10" s="667"/>
      <c r="OEA10" s="667"/>
      <c r="OEB10" s="667"/>
      <c r="OEC10" s="667"/>
      <c r="OED10" s="667"/>
      <c r="OEE10" s="667"/>
      <c r="OEF10" s="667"/>
      <c r="OEG10" s="667"/>
      <c r="OEH10" s="667"/>
      <c r="OEI10" s="667"/>
      <c r="OEJ10" s="667"/>
      <c r="OEK10" s="667"/>
      <c r="OEL10" s="667"/>
      <c r="OEM10" s="667"/>
      <c r="OEN10" s="667"/>
      <c r="OEO10" s="667"/>
      <c r="OEP10" s="667"/>
      <c r="OEQ10" s="667"/>
      <c r="OER10" s="667"/>
      <c r="OES10" s="667"/>
      <c r="OET10" s="667"/>
      <c r="OEU10" s="667"/>
      <c r="OEV10" s="667"/>
      <c r="OEW10" s="667"/>
      <c r="OEX10" s="667"/>
      <c r="OEY10" s="667"/>
      <c r="OEZ10" s="667"/>
      <c r="OFA10" s="667"/>
      <c r="OFB10" s="667"/>
      <c r="OFC10" s="667"/>
      <c r="OFD10" s="667"/>
      <c r="OFE10" s="667"/>
      <c r="OFF10" s="667"/>
      <c r="OFG10" s="667"/>
      <c r="OFH10" s="667"/>
      <c r="OFI10" s="667"/>
      <c r="OFJ10" s="667"/>
      <c r="OFK10" s="667"/>
      <c r="OFL10" s="667"/>
      <c r="OFM10" s="667"/>
      <c r="OFN10" s="667"/>
      <c r="OFO10" s="667"/>
      <c r="OFP10" s="667"/>
      <c r="OFQ10" s="667"/>
      <c r="OFR10" s="667"/>
      <c r="OFS10" s="667"/>
      <c r="OFT10" s="667"/>
      <c r="OFU10" s="667"/>
      <c r="OFV10" s="667"/>
      <c r="OFW10" s="667"/>
      <c r="OFX10" s="667"/>
      <c r="OFY10" s="667"/>
      <c r="OFZ10" s="667"/>
      <c r="OGA10" s="667"/>
      <c r="OGB10" s="667"/>
      <c r="OGC10" s="667"/>
      <c r="OGD10" s="667"/>
      <c r="OGE10" s="667"/>
      <c r="OGF10" s="667"/>
      <c r="OGG10" s="667"/>
      <c r="OGH10" s="667"/>
      <c r="OGI10" s="667"/>
      <c r="OGJ10" s="667"/>
      <c r="OGK10" s="667"/>
      <c r="OGL10" s="667"/>
      <c r="OGM10" s="667"/>
      <c r="OGN10" s="667"/>
      <c r="OGO10" s="667"/>
      <c r="OGP10" s="667"/>
      <c r="OGQ10" s="667"/>
      <c r="OGR10" s="667"/>
      <c r="OGS10" s="667"/>
      <c r="OGT10" s="667"/>
      <c r="OGU10" s="667"/>
      <c r="OGV10" s="667"/>
      <c r="OGW10" s="667"/>
      <c r="OGX10" s="667"/>
      <c r="OGY10" s="667"/>
      <c r="OGZ10" s="667"/>
      <c r="OHA10" s="667"/>
      <c r="OHB10" s="667"/>
      <c r="OHC10" s="667"/>
      <c r="OHD10" s="667"/>
      <c r="OHE10" s="667"/>
      <c r="OHF10" s="667"/>
      <c r="OHG10" s="667"/>
      <c r="OHH10" s="667"/>
      <c r="OHI10" s="667"/>
      <c r="OHJ10" s="667"/>
      <c r="OHK10" s="667"/>
      <c r="OHL10" s="667"/>
      <c r="OHM10" s="667"/>
      <c r="OHN10" s="667"/>
      <c r="OHO10" s="667"/>
      <c r="OHP10" s="667"/>
      <c r="OHQ10" s="667"/>
      <c r="OHR10" s="667"/>
      <c r="OHS10" s="667"/>
      <c r="OHT10" s="667"/>
      <c r="OHU10" s="667"/>
      <c r="OHV10" s="667"/>
      <c r="OHW10" s="667"/>
      <c r="OHX10" s="667"/>
      <c r="OHY10" s="667"/>
      <c r="OHZ10" s="667"/>
      <c r="OIA10" s="667"/>
      <c r="OIB10" s="667"/>
      <c r="OIC10" s="667"/>
      <c r="OID10" s="667"/>
      <c r="OIE10" s="667"/>
      <c r="OIF10" s="667"/>
      <c r="OIG10" s="667"/>
      <c r="OIH10" s="667"/>
      <c r="OII10" s="667"/>
      <c r="OIJ10" s="667"/>
      <c r="OIK10" s="667"/>
      <c r="OIL10" s="667"/>
      <c r="OIM10" s="667"/>
      <c r="OIN10" s="667"/>
      <c r="OIO10" s="667"/>
      <c r="OIP10" s="667"/>
      <c r="OIQ10" s="667"/>
      <c r="OIR10" s="667"/>
      <c r="OIS10" s="667"/>
      <c r="OIT10" s="667"/>
      <c r="OIU10" s="667"/>
      <c r="OIV10" s="667"/>
      <c r="OIW10" s="667"/>
      <c r="OIX10" s="667"/>
      <c r="OIY10" s="667"/>
      <c r="OIZ10" s="667"/>
      <c r="OJA10" s="667"/>
      <c r="OJB10" s="667"/>
      <c r="OJC10" s="667"/>
      <c r="OJD10" s="667"/>
      <c r="OJE10" s="667"/>
      <c r="OJF10" s="667"/>
      <c r="OJG10" s="667"/>
      <c r="OJH10" s="667"/>
      <c r="OJI10" s="667"/>
      <c r="OJJ10" s="667"/>
      <c r="OJK10" s="667"/>
      <c r="OJL10" s="667"/>
      <c r="OJM10" s="667"/>
      <c r="OJN10" s="667"/>
      <c r="OJO10" s="667"/>
      <c r="OJP10" s="667"/>
      <c r="OJQ10" s="667"/>
      <c r="OJR10" s="667"/>
      <c r="OJS10" s="667"/>
      <c r="OJT10" s="667"/>
      <c r="OJU10" s="667"/>
      <c r="OJV10" s="667"/>
      <c r="OJW10" s="667"/>
      <c r="OJX10" s="667"/>
      <c r="OJY10" s="667"/>
      <c r="OJZ10" s="667"/>
      <c r="OKA10" s="667"/>
      <c r="OKB10" s="667"/>
      <c r="OKC10" s="667"/>
      <c r="OKD10" s="667"/>
      <c r="OKE10" s="667"/>
      <c r="OKF10" s="667"/>
      <c r="OKG10" s="667"/>
      <c r="OKH10" s="667"/>
      <c r="OKI10" s="667"/>
      <c r="OKJ10" s="667"/>
      <c r="OKK10" s="667"/>
      <c r="OKL10" s="667"/>
      <c r="OKM10" s="667"/>
      <c r="OKN10" s="667"/>
      <c r="OKO10" s="667"/>
      <c r="OKP10" s="667"/>
      <c r="OKQ10" s="667"/>
      <c r="OKR10" s="667"/>
      <c r="OKS10" s="667"/>
      <c r="OKT10" s="667"/>
      <c r="OKU10" s="667"/>
      <c r="OKV10" s="667"/>
      <c r="OKW10" s="667"/>
      <c r="OKX10" s="667"/>
      <c r="OKY10" s="667"/>
      <c r="OKZ10" s="667"/>
      <c r="OLA10" s="667"/>
      <c r="OLB10" s="667"/>
      <c r="OLC10" s="667"/>
      <c r="OLD10" s="667"/>
      <c r="OLE10" s="667"/>
      <c r="OLF10" s="667"/>
      <c r="OLG10" s="667"/>
      <c r="OLH10" s="667"/>
      <c r="OLI10" s="667"/>
      <c r="OLJ10" s="667"/>
      <c r="OLK10" s="667"/>
      <c r="OLL10" s="667"/>
      <c r="OLM10" s="667"/>
      <c r="OLN10" s="667"/>
      <c r="OLO10" s="667"/>
      <c r="OLP10" s="667"/>
      <c r="OLQ10" s="667"/>
      <c r="OLR10" s="667"/>
      <c r="OLS10" s="667"/>
      <c r="OLT10" s="667"/>
      <c r="OLU10" s="667"/>
      <c r="OLV10" s="667"/>
      <c r="OLW10" s="667"/>
      <c r="OLX10" s="667"/>
      <c r="OLY10" s="667"/>
      <c r="OLZ10" s="667"/>
      <c r="OMA10" s="667"/>
      <c r="OMB10" s="667"/>
      <c r="OMC10" s="667"/>
      <c r="OMD10" s="667"/>
      <c r="OME10" s="667"/>
      <c r="OMF10" s="667"/>
      <c r="OMG10" s="667"/>
      <c r="OMH10" s="667"/>
      <c r="OMI10" s="667"/>
      <c r="OMJ10" s="667"/>
      <c r="OMK10" s="667"/>
      <c r="OML10" s="667"/>
      <c r="OMM10" s="667"/>
      <c r="OMN10" s="667"/>
      <c r="OMO10" s="667"/>
      <c r="OMP10" s="667"/>
      <c r="OMQ10" s="667"/>
      <c r="OMR10" s="667"/>
      <c r="OMS10" s="667"/>
      <c r="OMT10" s="667"/>
      <c r="OMU10" s="667"/>
      <c r="OMV10" s="667"/>
      <c r="OMW10" s="667"/>
      <c r="OMX10" s="667"/>
      <c r="OMY10" s="667"/>
      <c r="OMZ10" s="667"/>
      <c r="ONA10" s="667"/>
      <c r="ONB10" s="667"/>
      <c r="ONC10" s="667"/>
      <c r="OND10" s="667"/>
      <c r="ONE10" s="667"/>
      <c r="ONF10" s="667"/>
      <c r="ONG10" s="667"/>
      <c r="ONH10" s="667"/>
      <c r="ONI10" s="667"/>
      <c r="ONJ10" s="667"/>
      <c r="ONK10" s="667"/>
      <c r="ONL10" s="667"/>
      <c r="ONM10" s="667"/>
      <c r="ONN10" s="667"/>
      <c r="ONO10" s="667"/>
      <c r="ONP10" s="667"/>
      <c r="ONQ10" s="667"/>
      <c r="ONR10" s="667"/>
      <c r="ONS10" s="667"/>
      <c r="ONT10" s="667"/>
      <c r="ONU10" s="667"/>
      <c r="ONV10" s="667"/>
      <c r="ONW10" s="667"/>
      <c r="ONX10" s="667"/>
      <c r="ONY10" s="667"/>
      <c r="ONZ10" s="667"/>
      <c r="OOA10" s="667"/>
      <c r="OOB10" s="667"/>
      <c r="OOC10" s="667"/>
      <c r="OOD10" s="667"/>
      <c r="OOE10" s="667"/>
      <c r="OOF10" s="667"/>
      <c r="OOG10" s="667"/>
      <c r="OOH10" s="667"/>
      <c r="OOI10" s="667"/>
      <c r="OOJ10" s="667"/>
      <c r="OOK10" s="667"/>
      <c r="OOL10" s="667"/>
      <c r="OOM10" s="667"/>
      <c r="OON10" s="667"/>
      <c r="OOO10" s="667"/>
      <c r="OOP10" s="667"/>
      <c r="OOQ10" s="667"/>
      <c r="OOR10" s="667"/>
      <c r="OOS10" s="667"/>
      <c r="OOT10" s="667"/>
      <c r="OOU10" s="667"/>
      <c r="OOV10" s="667"/>
      <c r="OOW10" s="667"/>
      <c r="OOX10" s="667"/>
      <c r="OOY10" s="667"/>
      <c r="OOZ10" s="667"/>
      <c r="OPA10" s="667"/>
      <c r="OPB10" s="667"/>
      <c r="OPC10" s="667"/>
      <c r="OPD10" s="667"/>
      <c r="OPE10" s="667"/>
      <c r="OPF10" s="667"/>
      <c r="OPG10" s="667"/>
      <c r="OPH10" s="667"/>
      <c r="OPI10" s="667"/>
      <c r="OPJ10" s="667"/>
      <c r="OPK10" s="667"/>
      <c r="OPL10" s="667"/>
      <c r="OPM10" s="667"/>
      <c r="OPN10" s="667"/>
      <c r="OPO10" s="667"/>
      <c r="OPP10" s="667"/>
      <c r="OPQ10" s="667"/>
      <c r="OPR10" s="667"/>
      <c r="OPS10" s="667"/>
      <c r="OPT10" s="667"/>
      <c r="OPU10" s="667"/>
      <c r="OPV10" s="667"/>
      <c r="OPW10" s="667"/>
      <c r="OPX10" s="667"/>
      <c r="OPY10" s="667"/>
      <c r="OPZ10" s="667"/>
      <c r="OQA10" s="667"/>
      <c r="OQB10" s="667"/>
      <c r="OQC10" s="667"/>
      <c r="OQD10" s="667"/>
      <c r="OQE10" s="667"/>
      <c r="OQF10" s="667"/>
      <c r="OQG10" s="667"/>
      <c r="OQH10" s="667"/>
      <c r="OQI10" s="667"/>
      <c r="OQJ10" s="667"/>
      <c r="OQK10" s="667"/>
      <c r="OQL10" s="667"/>
      <c r="OQM10" s="667"/>
      <c r="OQN10" s="667"/>
      <c r="OQO10" s="667"/>
      <c r="OQP10" s="667"/>
      <c r="OQQ10" s="667"/>
      <c r="OQR10" s="667"/>
      <c r="OQS10" s="667"/>
      <c r="OQT10" s="667"/>
      <c r="OQU10" s="667"/>
      <c r="OQV10" s="667"/>
      <c r="OQW10" s="667"/>
      <c r="OQX10" s="667"/>
      <c r="OQY10" s="667"/>
      <c r="OQZ10" s="667"/>
      <c r="ORA10" s="667"/>
      <c r="ORB10" s="667"/>
      <c r="ORC10" s="667"/>
      <c r="ORD10" s="667"/>
      <c r="ORE10" s="667"/>
      <c r="ORF10" s="667"/>
      <c r="ORG10" s="667"/>
      <c r="ORH10" s="667"/>
      <c r="ORI10" s="667"/>
      <c r="ORJ10" s="667"/>
      <c r="ORK10" s="667"/>
      <c r="ORL10" s="667"/>
      <c r="ORM10" s="667"/>
      <c r="ORN10" s="667"/>
      <c r="ORO10" s="667"/>
      <c r="ORP10" s="667"/>
      <c r="ORQ10" s="667"/>
      <c r="ORR10" s="667"/>
      <c r="ORS10" s="667"/>
      <c r="ORT10" s="667"/>
      <c r="ORU10" s="667"/>
      <c r="ORV10" s="667"/>
      <c r="ORW10" s="667"/>
      <c r="ORX10" s="667"/>
      <c r="ORY10" s="667"/>
      <c r="ORZ10" s="667"/>
      <c r="OSA10" s="667"/>
      <c r="OSB10" s="667"/>
      <c r="OSC10" s="667"/>
      <c r="OSD10" s="667"/>
      <c r="OSE10" s="667"/>
      <c r="OSF10" s="667"/>
      <c r="OSG10" s="667"/>
      <c r="OSH10" s="667"/>
      <c r="OSI10" s="667"/>
      <c r="OSJ10" s="667"/>
      <c r="OSK10" s="667"/>
      <c r="OSL10" s="667"/>
      <c r="OSM10" s="667"/>
      <c r="OSN10" s="667"/>
      <c r="OSO10" s="667"/>
      <c r="OSP10" s="667"/>
      <c r="OSQ10" s="667"/>
      <c r="OSR10" s="667"/>
      <c r="OSS10" s="667"/>
      <c r="OST10" s="667"/>
      <c r="OSU10" s="667"/>
      <c r="OSV10" s="667"/>
      <c r="OSW10" s="667"/>
      <c r="OSX10" s="667"/>
      <c r="OSY10" s="667"/>
      <c r="OSZ10" s="667"/>
      <c r="OTA10" s="667"/>
      <c r="OTB10" s="667"/>
      <c r="OTC10" s="667"/>
      <c r="OTD10" s="667"/>
      <c r="OTE10" s="667"/>
      <c r="OTF10" s="667"/>
      <c r="OTG10" s="667"/>
      <c r="OTH10" s="667"/>
      <c r="OTI10" s="667"/>
      <c r="OTJ10" s="667"/>
      <c r="OTK10" s="667"/>
      <c r="OTL10" s="667"/>
      <c r="OTM10" s="667"/>
      <c r="OTN10" s="667"/>
      <c r="OTO10" s="667"/>
      <c r="OTP10" s="667"/>
      <c r="OTQ10" s="667"/>
      <c r="OTR10" s="667"/>
      <c r="OTS10" s="667"/>
      <c r="OTT10" s="667"/>
      <c r="OTU10" s="667"/>
      <c r="OTV10" s="667"/>
      <c r="OTW10" s="667"/>
      <c r="OTX10" s="667"/>
      <c r="OTY10" s="667"/>
      <c r="OTZ10" s="667"/>
      <c r="OUA10" s="667"/>
      <c r="OUB10" s="667"/>
      <c r="OUC10" s="667"/>
      <c r="OUD10" s="667"/>
      <c r="OUE10" s="667"/>
      <c r="OUF10" s="667"/>
      <c r="OUG10" s="667"/>
      <c r="OUH10" s="667"/>
      <c r="OUI10" s="667"/>
      <c r="OUJ10" s="667"/>
      <c r="OUK10" s="667"/>
      <c r="OUL10" s="667"/>
      <c r="OUM10" s="667"/>
      <c r="OUN10" s="667"/>
      <c r="OUO10" s="667"/>
      <c r="OUP10" s="667"/>
      <c r="OUQ10" s="667"/>
      <c r="OUR10" s="667"/>
      <c r="OUS10" s="667"/>
      <c r="OUT10" s="667"/>
      <c r="OUU10" s="667"/>
      <c r="OUV10" s="667"/>
      <c r="OUW10" s="667"/>
      <c r="OUX10" s="667"/>
      <c r="OUY10" s="667"/>
      <c r="OUZ10" s="667"/>
      <c r="OVA10" s="667"/>
      <c r="OVB10" s="667"/>
      <c r="OVC10" s="667"/>
      <c r="OVD10" s="667"/>
      <c r="OVE10" s="667"/>
      <c r="OVF10" s="667"/>
      <c r="OVG10" s="667"/>
      <c r="OVH10" s="667"/>
      <c r="OVI10" s="667"/>
      <c r="OVJ10" s="667"/>
      <c r="OVK10" s="667"/>
      <c r="OVL10" s="667"/>
      <c r="OVM10" s="667"/>
      <c r="OVN10" s="667"/>
      <c r="OVO10" s="667"/>
      <c r="OVP10" s="667"/>
      <c r="OVQ10" s="667"/>
      <c r="OVR10" s="667"/>
      <c r="OVS10" s="667"/>
      <c r="OVT10" s="667"/>
      <c r="OVU10" s="667"/>
      <c r="OVV10" s="667"/>
      <c r="OVW10" s="667"/>
      <c r="OVX10" s="667"/>
      <c r="OVY10" s="667"/>
      <c r="OVZ10" s="667"/>
      <c r="OWA10" s="667"/>
      <c r="OWB10" s="667"/>
      <c r="OWC10" s="667"/>
      <c r="OWD10" s="667"/>
      <c r="OWE10" s="667"/>
      <c r="OWF10" s="667"/>
      <c r="OWG10" s="667"/>
      <c r="OWH10" s="667"/>
      <c r="OWI10" s="667"/>
      <c r="OWJ10" s="667"/>
      <c r="OWK10" s="667"/>
      <c r="OWL10" s="667"/>
      <c r="OWM10" s="667"/>
      <c r="OWN10" s="667"/>
      <c r="OWO10" s="667"/>
      <c r="OWP10" s="667"/>
      <c r="OWQ10" s="667"/>
      <c r="OWR10" s="667"/>
      <c r="OWS10" s="667"/>
      <c r="OWT10" s="667"/>
      <c r="OWU10" s="667"/>
      <c r="OWV10" s="667"/>
      <c r="OWW10" s="667"/>
      <c r="OWX10" s="667"/>
      <c r="OWY10" s="667"/>
      <c r="OWZ10" s="667"/>
      <c r="OXA10" s="667"/>
      <c r="OXB10" s="667"/>
      <c r="OXC10" s="667"/>
      <c r="OXD10" s="667"/>
      <c r="OXE10" s="667"/>
      <c r="OXF10" s="667"/>
      <c r="OXG10" s="667"/>
      <c r="OXH10" s="667"/>
      <c r="OXI10" s="667"/>
      <c r="OXJ10" s="667"/>
      <c r="OXK10" s="667"/>
      <c r="OXL10" s="667"/>
      <c r="OXM10" s="667"/>
      <c r="OXN10" s="667"/>
      <c r="OXO10" s="667"/>
      <c r="OXP10" s="667"/>
      <c r="OXQ10" s="667"/>
      <c r="OXR10" s="667"/>
      <c r="OXS10" s="667"/>
      <c r="OXT10" s="667"/>
      <c r="OXU10" s="667"/>
      <c r="OXV10" s="667"/>
      <c r="OXW10" s="667"/>
      <c r="OXX10" s="667"/>
      <c r="OXY10" s="667"/>
      <c r="OXZ10" s="667"/>
      <c r="OYA10" s="667"/>
      <c r="OYB10" s="667"/>
      <c r="OYC10" s="667"/>
      <c r="OYD10" s="667"/>
      <c r="OYE10" s="667"/>
      <c r="OYF10" s="667"/>
      <c r="OYG10" s="667"/>
      <c r="OYH10" s="667"/>
      <c r="OYI10" s="667"/>
      <c r="OYJ10" s="667"/>
      <c r="OYK10" s="667"/>
      <c r="OYL10" s="667"/>
      <c r="OYM10" s="667"/>
      <c r="OYN10" s="667"/>
      <c r="OYO10" s="667"/>
      <c r="OYP10" s="667"/>
      <c r="OYQ10" s="667"/>
      <c r="OYR10" s="667"/>
      <c r="OYS10" s="667"/>
      <c r="OYT10" s="667"/>
      <c r="OYU10" s="667"/>
      <c r="OYV10" s="667"/>
      <c r="OYW10" s="667"/>
      <c r="OYX10" s="667"/>
      <c r="OYY10" s="667"/>
      <c r="OYZ10" s="667"/>
      <c r="OZA10" s="667"/>
      <c r="OZB10" s="667"/>
      <c r="OZC10" s="667"/>
      <c r="OZD10" s="667"/>
      <c r="OZE10" s="667"/>
      <c r="OZF10" s="667"/>
      <c r="OZG10" s="667"/>
      <c r="OZH10" s="667"/>
      <c r="OZI10" s="667"/>
      <c r="OZJ10" s="667"/>
      <c r="OZK10" s="667"/>
      <c r="OZL10" s="667"/>
      <c r="OZM10" s="667"/>
      <c r="OZN10" s="667"/>
      <c r="OZO10" s="667"/>
      <c r="OZP10" s="667"/>
      <c r="OZQ10" s="667"/>
      <c r="OZR10" s="667"/>
      <c r="OZS10" s="667"/>
      <c r="OZT10" s="667"/>
      <c r="OZU10" s="667"/>
      <c r="OZV10" s="667"/>
      <c r="OZW10" s="667"/>
      <c r="OZX10" s="667"/>
      <c r="OZY10" s="667"/>
      <c r="OZZ10" s="667"/>
      <c r="PAA10" s="667"/>
      <c r="PAB10" s="667"/>
      <c r="PAC10" s="667"/>
      <c r="PAD10" s="667"/>
      <c r="PAE10" s="667"/>
      <c r="PAF10" s="667"/>
      <c r="PAG10" s="667"/>
      <c r="PAH10" s="667"/>
      <c r="PAI10" s="667"/>
      <c r="PAJ10" s="667"/>
      <c r="PAK10" s="667"/>
      <c r="PAL10" s="667"/>
      <c r="PAM10" s="667"/>
      <c r="PAN10" s="667"/>
      <c r="PAO10" s="667"/>
      <c r="PAP10" s="667"/>
      <c r="PAQ10" s="667"/>
      <c r="PAR10" s="667"/>
      <c r="PAS10" s="667"/>
      <c r="PAT10" s="667"/>
      <c r="PAU10" s="667"/>
      <c r="PAV10" s="667"/>
      <c r="PAW10" s="667"/>
      <c r="PAX10" s="667"/>
      <c r="PAY10" s="667"/>
      <c r="PAZ10" s="667"/>
      <c r="PBA10" s="667"/>
      <c r="PBB10" s="667"/>
      <c r="PBC10" s="667"/>
      <c r="PBD10" s="667"/>
      <c r="PBE10" s="667"/>
      <c r="PBF10" s="667"/>
      <c r="PBG10" s="667"/>
      <c r="PBH10" s="667"/>
      <c r="PBI10" s="667"/>
      <c r="PBJ10" s="667"/>
      <c r="PBK10" s="667"/>
      <c r="PBL10" s="667"/>
      <c r="PBM10" s="667"/>
      <c r="PBN10" s="667"/>
      <c r="PBO10" s="667"/>
      <c r="PBP10" s="667"/>
      <c r="PBQ10" s="667"/>
      <c r="PBR10" s="667"/>
      <c r="PBS10" s="667"/>
      <c r="PBT10" s="667"/>
      <c r="PBU10" s="667"/>
      <c r="PBV10" s="667"/>
      <c r="PBW10" s="667"/>
      <c r="PBX10" s="667"/>
      <c r="PBY10" s="667"/>
      <c r="PBZ10" s="667"/>
      <c r="PCA10" s="667"/>
      <c r="PCB10" s="667"/>
      <c r="PCC10" s="667"/>
      <c r="PCD10" s="667"/>
      <c r="PCE10" s="667"/>
      <c r="PCF10" s="667"/>
      <c r="PCG10" s="667"/>
      <c r="PCH10" s="667"/>
      <c r="PCI10" s="667"/>
      <c r="PCJ10" s="667"/>
      <c r="PCK10" s="667"/>
      <c r="PCL10" s="667"/>
      <c r="PCM10" s="667"/>
      <c r="PCN10" s="667"/>
      <c r="PCO10" s="667"/>
      <c r="PCP10" s="667"/>
      <c r="PCQ10" s="667"/>
      <c r="PCR10" s="667"/>
      <c r="PCS10" s="667"/>
      <c r="PCT10" s="667"/>
      <c r="PCU10" s="667"/>
      <c r="PCV10" s="667"/>
      <c r="PCW10" s="667"/>
      <c r="PCX10" s="667"/>
      <c r="PCY10" s="667"/>
      <c r="PCZ10" s="667"/>
      <c r="PDA10" s="667"/>
      <c r="PDB10" s="667"/>
      <c r="PDC10" s="667"/>
      <c r="PDD10" s="667"/>
      <c r="PDE10" s="667"/>
      <c r="PDF10" s="667"/>
      <c r="PDG10" s="667"/>
      <c r="PDH10" s="667"/>
      <c r="PDI10" s="667"/>
      <c r="PDJ10" s="667"/>
      <c r="PDK10" s="667"/>
      <c r="PDL10" s="667"/>
      <c r="PDM10" s="667"/>
      <c r="PDN10" s="667"/>
      <c r="PDO10" s="667"/>
      <c r="PDP10" s="667"/>
      <c r="PDQ10" s="667"/>
      <c r="PDR10" s="667"/>
      <c r="PDS10" s="667"/>
      <c r="PDT10" s="667"/>
      <c r="PDU10" s="667"/>
      <c r="PDV10" s="667"/>
      <c r="PDW10" s="667"/>
      <c r="PDX10" s="667"/>
      <c r="PDY10" s="667"/>
      <c r="PDZ10" s="667"/>
      <c r="PEA10" s="667"/>
      <c r="PEB10" s="667"/>
      <c r="PEC10" s="667"/>
      <c r="PED10" s="667"/>
      <c r="PEE10" s="667"/>
      <c r="PEF10" s="667"/>
      <c r="PEG10" s="667"/>
      <c r="PEH10" s="667"/>
      <c r="PEI10" s="667"/>
      <c r="PEJ10" s="667"/>
      <c r="PEK10" s="667"/>
      <c r="PEL10" s="667"/>
      <c r="PEM10" s="667"/>
      <c r="PEN10" s="667"/>
      <c r="PEO10" s="667"/>
      <c r="PEP10" s="667"/>
      <c r="PEQ10" s="667"/>
      <c r="PER10" s="667"/>
      <c r="PES10" s="667"/>
      <c r="PET10" s="667"/>
      <c r="PEU10" s="667"/>
      <c r="PEV10" s="667"/>
      <c r="PEW10" s="667"/>
      <c r="PEX10" s="667"/>
      <c r="PEY10" s="667"/>
      <c r="PEZ10" s="667"/>
      <c r="PFA10" s="667"/>
      <c r="PFB10" s="667"/>
      <c r="PFC10" s="667"/>
      <c r="PFD10" s="667"/>
      <c r="PFE10" s="667"/>
      <c r="PFF10" s="667"/>
      <c r="PFG10" s="667"/>
      <c r="PFH10" s="667"/>
      <c r="PFI10" s="667"/>
      <c r="PFJ10" s="667"/>
      <c r="PFK10" s="667"/>
      <c r="PFL10" s="667"/>
      <c r="PFM10" s="667"/>
      <c r="PFN10" s="667"/>
      <c r="PFO10" s="667"/>
      <c r="PFP10" s="667"/>
      <c r="PFQ10" s="667"/>
      <c r="PFR10" s="667"/>
      <c r="PFS10" s="667"/>
      <c r="PFT10" s="667"/>
      <c r="PFU10" s="667"/>
      <c r="PFV10" s="667"/>
      <c r="PFW10" s="667"/>
      <c r="PFX10" s="667"/>
      <c r="PFY10" s="667"/>
      <c r="PFZ10" s="667"/>
      <c r="PGA10" s="667"/>
      <c r="PGB10" s="667"/>
      <c r="PGC10" s="667"/>
      <c r="PGD10" s="667"/>
      <c r="PGE10" s="667"/>
      <c r="PGF10" s="667"/>
      <c r="PGG10" s="667"/>
      <c r="PGH10" s="667"/>
      <c r="PGI10" s="667"/>
      <c r="PGJ10" s="667"/>
      <c r="PGK10" s="667"/>
      <c r="PGL10" s="667"/>
      <c r="PGM10" s="667"/>
      <c r="PGN10" s="667"/>
      <c r="PGO10" s="667"/>
      <c r="PGP10" s="667"/>
      <c r="PGQ10" s="667"/>
      <c r="PGR10" s="667"/>
      <c r="PGS10" s="667"/>
      <c r="PGT10" s="667"/>
      <c r="PGU10" s="667"/>
      <c r="PGV10" s="667"/>
      <c r="PGW10" s="667"/>
      <c r="PGX10" s="667"/>
      <c r="PGY10" s="667"/>
      <c r="PGZ10" s="667"/>
      <c r="PHA10" s="667"/>
      <c r="PHB10" s="667"/>
      <c r="PHC10" s="667"/>
      <c r="PHD10" s="667"/>
      <c r="PHE10" s="667"/>
      <c r="PHF10" s="667"/>
      <c r="PHG10" s="667"/>
      <c r="PHH10" s="667"/>
      <c r="PHI10" s="667"/>
      <c r="PHJ10" s="667"/>
      <c r="PHK10" s="667"/>
      <c r="PHL10" s="667"/>
      <c r="PHM10" s="667"/>
      <c r="PHN10" s="667"/>
      <c r="PHO10" s="667"/>
      <c r="PHP10" s="667"/>
      <c r="PHQ10" s="667"/>
      <c r="PHR10" s="667"/>
      <c r="PHS10" s="667"/>
      <c r="PHT10" s="667"/>
      <c r="PHU10" s="667"/>
      <c r="PHV10" s="667"/>
      <c r="PHW10" s="667"/>
      <c r="PHX10" s="667"/>
      <c r="PHY10" s="667"/>
      <c r="PHZ10" s="667"/>
      <c r="PIA10" s="667"/>
      <c r="PIB10" s="667"/>
      <c r="PIC10" s="667"/>
      <c r="PID10" s="667"/>
      <c r="PIE10" s="667"/>
      <c r="PIF10" s="667"/>
      <c r="PIG10" s="667"/>
      <c r="PIH10" s="667"/>
      <c r="PII10" s="667"/>
      <c r="PIJ10" s="667"/>
      <c r="PIK10" s="667"/>
      <c r="PIL10" s="667"/>
      <c r="PIM10" s="667"/>
      <c r="PIN10" s="667"/>
      <c r="PIO10" s="667"/>
      <c r="PIP10" s="667"/>
      <c r="PIQ10" s="667"/>
      <c r="PIR10" s="667"/>
      <c r="PIS10" s="667"/>
      <c r="PIT10" s="667"/>
      <c r="PIU10" s="667"/>
      <c r="PIV10" s="667"/>
      <c r="PIW10" s="667"/>
      <c r="PIX10" s="667"/>
      <c r="PIY10" s="667"/>
      <c r="PIZ10" s="667"/>
      <c r="PJA10" s="667"/>
      <c r="PJB10" s="667"/>
      <c r="PJC10" s="667"/>
      <c r="PJD10" s="667"/>
      <c r="PJE10" s="667"/>
      <c r="PJF10" s="667"/>
      <c r="PJG10" s="667"/>
      <c r="PJH10" s="667"/>
      <c r="PJI10" s="667"/>
      <c r="PJJ10" s="667"/>
      <c r="PJK10" s="667"/>
      <c r="PJL10" s="667"/>
      <c r="PJM10" s="667"/>
      <c r="PJN10" s="667"/>
      <c r="PJO10" s="667"/>
      <c r="PJP10" s="667"/>
      <c r="PJQ10" s="667"/>
      <c r="PJR10" s="667"/>
      <c r="PJS10" s="667"/>
      <c r="PJT10" s="667"/>
      <c r="PJU10" s="667"/>
      <c r="PJV10" s="667"/>
      <c r="PJW10" s="667"/>
      <c r="PJX10" s="667"/>
      <c r="PJY10" s="667"/>
      <c r="PJZ10" s="667"/>
      <c r="PKA10" s="667"/>
      <c r="PKB10" s="667"/>
      <c r="PKC10" s="667"/>
      <c r="PKD10" s="667"/>
      <c r="PKE10" s="667"/>
      <c r="PKF10" s="667"/>
      <c r="PKG10" s="667"/>
      <c r="PKH10" s="667"/>
      <c r="PKI10" s="667"/>
      <c r="PKJ10" s="667"/>
      <c r="PKK10" s="667"/>
      <c r="PKL10" s="667"/>
      <c r="PKM10" s="667"/>
      <c r="PKN10" s="667"/>
      <c r="PKO10" s="667"/>
      <c r="PKP10" s="667"/>
      <c r="PKQ10" s="667"/>
      <c r="PKR10" s="667"/>
      <c r="PKS10" s="667"/>
      <c r="PKT10" s="667"/>
      <c r="PKU10" s="667"/>
      <c r="PKV10" s="667"/>
      <c r="PKW10" s="667"/>
      <c r="PKX10" s="667"/>
      <c r="PKY10" s="667"/>
      <c r="PKZ10" s="667"/>
      <c r="PLA10" s="667"/>
      <c r="PLB10" s="667"/>
      <c r="PLC10" s="667"/>
      <c r="PLD10" s="667"/>
      <c r="PLE10" s="667"/>
      <c r="PLF10" s="667"/>
      <c r="PLG10" s="667"/>
      <c r="PLH10" s="667"/>
      <c r="PLI10" s="667"/>
      <c r="PLJ10" s="667"/>
      <c r="PLK10" s="667"/>
      <c r="PLL10" s="667"/>
      <c r="PLM10" s="667"/>
      <c r="PLN10" s="667"/>
      <c r="PLO10" s="667"/>
      <c r="PLP10" s="667"/>
      <c r="PLQ10" s="667"/>
      <c r="PLR10" s="667"/>
      <c r="PLS10" s="667"/>
      <c r="PLT10" s="667"/>
      <c r="PLU10" s="667"/>
      <c r="PLV10" s="667"/>
      <c r="PLW10" s="667"/>
      <c r="PLX10" s="667"/>
      <c r="PLY10" s="667"/>
      <c r="PLZ10" s="667"/>
      <c r="PMA10" s="667"/>
      <c r="PMB10" s="667"/>
      <c r="PMC10" s="667"/>
      <c r="PMD10" s="667"/>
      <c r="PME10" s="667"/>
      <c r="PMF10" s="667"/>
      <c r="PMG10" s="667"/>
      <c r="PMH10" s="667"/>
      <c r="PMI10" s="667"/>
      <c r="PMJ10" s="667"/>
      <c r="PMK10" s="667"/>
      <c r="PML10" s="667"/>
      <c r="PMM10" s="667"/>
      <c r="PMN10" s="667"/>
      <c r="PMO10" s="667"/>
      <c r="PMP10" s="667"/>
      <c r="PMQ10" s="667"/>
      <c r="PMR10" s="667"/>
      <c r="PMS10" s="667"/>
      <c r="PMT10" s="667"/>
      <c r="PMU10" s="667"/>
      <c r="PMV10" s="667"/>
      <c r="PMW10" s="667"/>
      <c r="PMX10" s="667"/>
      <c r="PMY10" s="667"/>
      <c r="PMZ10" s="667"/>
      <c r="PNA10" s="667"/>
      <c r="PNB10" s="667"/>
      <c r="PNC10" s="667"/>
      <c r="PND10" s="667"/>
      <c r="PNE10" s="667"/>
      <c r="PNF10" s="667"/>
      <c r="PNG10" s="667"/>
      <c r="PNH10" s="667"/>
      <c r="PNI10" s="667"/>
      <c r="PNJ10" s="667"/>
      <c r="PNK10" s="667"/>
      <c r="PNL10" s="667"/>
      <c r="PNM10" s="667"/>
      <c r="PNN10" s="667"/>
      <c r="PNO10" s="667"/>
      <c r="PNP10" s="667"/>
      <c r="PNQ10" s="667"/>
      <c r="PNR10" s="667"/>
      <c r="PNS10" s="667"/>
      <c r="PNT10" s="667"/>
      <c r="PNU10" s="667"/>
      <c r="PNV10" s="667"/>
      <c r="PNW10" s="667"/>
      <c r="PNX10" s="667"/>
      <c r="PNY10" s="667"/>
      <c r="PNZ10" s="667"/>
      <c r="POA10" s="667"/>
      <c r="POB10" s="667"/>
      <c r="POC10" s="667"/>
      <c r="POD10" s="667"/>
      <c r="POE10" s="667"/>
      <c r="POF10" s="667"/>
      <c r="POG10" s="667"/>
      <c r="POH10" s="667"/>
      <c r="POI10" s="667"/>
      <c r="POJ10" s="667"/>
      <c r="POK10" s="667"/>
      <c r="POL10" s="667"/>
      <c r="POM10" s="667"/>
      <c r="PON10" s="667"/>
      <c r="POO10" s="667"/>
      <c r="POP10" s="667"/>
      <c r="POQ10" s="667"/>
      <c r="POR10" s="667"/>
      <c r="POS10" s="667"/>
      <c r="POT10" s="667"/>
      <c r="POU10" s="667"/>
      <c r="POV10" s="667"/>
      <c r="POW10" s="667"/>
      <c r="POX10" s="667"/>
      <c r="POY10" s="667"/>
      <c r="POZ10" s="667"/>
      <c r="PPA10" s="667"/>
      <c r="PPB10" s="667"/>
      <c r="PPC10" s="667"/>
      <c r="PPD10" s="667"/>
      <c r="PPE10" s="667"/>
      <c r="PPF10" s="667"/>
      <c r="PPG10" s="667"/>
      <c r="PPH10" s="667"/>
      <c r="PPI10" s="667"/>
      <c r="PPJ10" s="667"/>
      <c r="PPK10" s="667"/>
      <c r="PPL10" s="667"/>
      <c r="PPM10" s="667"/>
      <c r="PPN10" s="667"/>
      <c r="PPO10" s="667"/>
      <c r="PPP10" s="667"/>
      <c r="PPQ10" s="667"/>
      <c r="PPR10" s="667"/>
      <c r="PPS10" s="667"/>
      <c r="PPT10" s="667"/>
      <c r="PPU10" s="667"/>
      <c r="PPV10" s="667"/>
      <c r="PPW10" s="667"/>
      <c r="PPX10" s="667"/>
      <c r="PPY10" s="667"/>
      <c r="PPZ10" s="667"/>
      <c r="PQA10" s="667"/>
      <c r="PQB10" s="667"/>
      <c r="PQC10" s="667"/>
      <c r="PQD10" s="667"/>
      <c r="PQE10" s="667"/>
      <c r="PQF10" s="667"/>
      <c r="PQG10" s="667"/>
      <c r="PQH10" s="667"/>
      <c r="PQI10" s="667"/>
      <c r="PQJ10" s="667"/>
      <c r="PQK10" s="667"/>
      <c r="PQL10" s="667"/>
      <c r="PQM10" s="667"/>
      <c r="PQN10" s="667"/>
      <c r="PQO10" s="667"/>
      <c r="PQP10" s="667"/>
      <c r="PQQ10" s="667"/>
      <c r="PQR10" s="667"/>
      <c r="PQS10" s="667"/>
      <c r="PQT10" s="667"/>
      <c r="PQU10" s="667"/>
      <c r="PQV10" s="667"/>
      <c r="PQW10" s="667"/>
      <c r="PQX10" s="667"/>
      <c r="PQY10" s="667"/>
      <c r="PQZ10" s="667"/>
      <c r="PRA10" s="667"/>
      <c r="PRB10" s="667"/>
      <c r="PRC10" s="667"/>
      <c r="PRD10" s="667"/>
      <c r="PRE10" s="667"/>
      <c r="PRF10" s="667"/>
      <c r="PRG10" s="667"/>
      <c r="PRH10" s="667"/>
      <c r="PRI10" s="667"/>
      <c r="PRJ10" s="667"/>
      <c r="PRK10" s="667"/>
      <c r="PRL10" s="667"/>
      <c r="PRM10" s="667"/>
      <c r="PRN10" s="667"/>
      <c r="PRO10" s="667"/>
      <c r="PRP10" s="667"/>
      <c r="PRQ10" s="667"/>
      <c r="PRR10" s="667"/>
      <c r="PRS10" s="667"/>
      <c r="PRT10" s="667"/>
      <c r="PRU10" s="667"/>
      <c r="PRV10" s="667"/>
      <c r="PRW10" s="667"/>
      <c r="PRX10" s="667"/>
      <c r="PRY10" s="667"/>
      <c r="PRZ10" s="667"/>
      <c r="PSA10" s="667"/>
      <c r="PSB10" s="667"/>
      <c r="PSC10" s="667"/>
      <c r="PSD10" s="667"/>
      <c r="PSE10" s="667"/>
      <c r="PSF10" s="667"/>
      <c r="PSG10" s="667"/>
      <c r="PSH10" s="667"/>
      <c r="PSI10" s="667"/>
      <c r="PSJ10" s="667"/>
      <c r="PSK10" s="667"/>
      <c r="PSL10" s="667"/>
      <c r="PSM10" s="667"/>
      <c r="PSN10" s="667"/>
      <c r="PSO10" s="667"/>
      <c r="PSP10" s="667"/>
      <c r="PSQ10" s="667"/>
      <c r="PSR10" s="667"/>
      <c r="PSS10" s="667"/>
      <c r="PST10" s="667"/>
      <c r="PSU10" s="667"/>
      <c r="PSV10" s="667"/>
      <c r="PSW10" s="667"/>
      <c r="PSX10" s="667"/>
      <c r="PSY10" s="667"/>
      <c r="PSZ10" s="667"/>
      <c r="PTA10" s="667"/>
      <c r="PTB10" s="667"/>
      <c r="PTC10" s="667"/>
      <c r="PTD10" s="667"/>
      <c r="PTE10" s="667"/>
      <c r="PTF10" s="667"/>
      <c r="PTG10" s="667"/>
      <c r="PTH10" s="667"/>
      <c r="PTI10" s="667"/>
      <c r="PTJ10" s="667"/>
      <c r="PTK10" s="667"/>
      <c r="PTL10" s="667"/>
      <c r="PTM10" s="667"/>
      <c r="PTN10" s="667"/>
      <c r="PTO10" s="667"/>
      <c r="PTP10" s="667"/>
      <c r="PTQ10" s="667"/>
      <c r="PTR10" s="667"/>
      <c r="PTS10" s="667"/>
      <c r="PTT10" s="667"/>
      <c r="PTU10" s="667"/>
      <c r="PTV10" s="667"/>
      <c r="PTW10" s="667"/>
      <c r="PTX10" s="667"/>
      <c r="PTY10" s="667"/>
      <c r="PTZ10" s="667"/>
      <c r="PUA10" s="667"/>
      <c r="PUB10" s="667"/>
      <c r="PUC10" s="667"/>
      <c r="PUD10" s="667"/>
      <c r="PUE10" s="667"/>
      <c r="PUF10" s="667"/>
      <c r="PUG10" s="667"/>
      <c r="PUH10" s="667"/>
      <c r="PUI10" s="667"/>
      <c r="PUJ10" s="667"/>
      <c r="PUK10" s="667"/>
      <c r="PUL10" s="667"/>
      <c r="PUM10" s="667"/>
      <c r="PUN10" s="667"/>
      <c r="PUO10" s="667"/>
      <c r="PUP10" s="667"/>
      <c r="PUQ10" s="667"/>
      <c r="PUR10" s="667"/>
      <c r="PUS10" s="667"/>
      <c r="PUT10" s="667"/>
      <c r="PUU10" s="667"/>
      <c r="PUV10" s="667"/>
      <c r="PUW10" s="667"/>
      <c r="PUX10" s="667"/>
      <c r="PUY10" s="667"/>
      <c r="PUZ10" s="667"/>
      <c r="PVA10" s="667"/>
      <c r="PVB10" s="667"/>
      <c r="PVC10" s="667"/>
      <c r="PVD10" s="667"/>
      <c r="PVE10" s="667"/>
      <c r="PVF10" s="667"/>
      <c r="PVG10" s="667"/>
      <c r="PVH10" s="667"/>
      <c r="PVI10" s="667"/>
      <c r="PVJ10" s="667"/>
      <c r="PVK10" s="667"/>
      <c r="PVL10" s="667"/>
      <c r="PVM10" s="667"/>
      <c r="PVN10" s="667"/>
      <c r="PVO10" s="667"/>
      <c r="PVP10" s="667"/>
      <c r="PVQ10" s="667"/>
      <c r="PVR10" s="667"/>
      <c r="PVS10" s="667"/>
      <c r="PVT10" s="667"/>
      <c r="PVU10" s="667"/>
      <c r="PVV10" s="667"/>
      <c r="PVW10" s="667"/>
      <c r="PVX10" s="667"/>
      <c r="PVY10" s="667"/>
      <c r="PVZ10" s="667"/>
      <c r="PWA10" s="667"/>
      <c r="PWB10" s="667"/>
      <c r="PWC10" s="667"/>
      <c r="PWD10" s="667"/>
      <c r="PWE10" s="667"/>
      <c r="PWF10" s="667"/>
      <c r="PWG10" s="667"/>
      <c r="PWH10" s="667"/>
      <c r="PWI10" s="667"/>
      <c r="PWJ10" s="667"/>
      <c r="PWK10" s="667"/>
      <c r="PWL10" s="667"/>
      <c r="PWM10" s="667"/>
      <c r="PWN10" s="667"/>
      <c r="PWO10" s="667"/>
      <c r="PWP10" s="667"/>
      <c r="PWQ10" s="667"/>
      <c r="PWR10" s="667"/>
      <c r="PWS10" s="667"/>
      <c r="PWT10" s="667"/>
      <c r="PWU10" s="667"/>
      <c r="PWV10" s="667"/>
      <c r="PWW10" s="667"/>
      <c r="PWX10" s="667"/>
      <c r="PWY10" s="667"/>
      <c r="PWZ10" s="667"/>
      <c r="PXA10" s="667"/>
      <c r="PXB10" s="667"/>
      <c r="PXC10" s="667"/>
      <c r="PXD10" s="667"/>
      <c r="PXE10" s="667"/>
      <c r="PXF10" s="667"/>
      <c r="PXG10" s="667"/>
      <c r="PXH10" s="667"/>
      <c r="PXI10" s="667"/>
      <c r="PXJ10" s="667"/>
      <c r="PXK10" s="667"/>
      <c r="PXL10" s="667"/>
      <c r="PXM10" s="667"/>
      <c r="PXN10" s="667"/>
      <c r="PXO10" s="667"/>
      <c r="PXP10" s="667"/>
      <c r="PXQ10" s="667"/>
      <c r="PXR10" s="667"/>
      <c r="PXS10" s="667"/>
      <c r="PXT10" s="667"/>
      <c r="PXU10" s="667"/>
      <c r="PXV10" s="667"/>
      <c r="PXW10" s="667"/>
      <c r="PXX10" s="667"/>
      <c r="PXY10" s="667"/>
      <c r="PXZ10" s="667"/>
      <c r="PYA10" s="667"/>
      <c r="PYB10" s="667"/>
      <c r="PYC10" s="667"/>
      <c r="PYD10" s="667"/>
      <c r="PYE10" s="667"/>
      <c r="PYF10" s="667"/>
      <c r="PYG10" s="667"/>
      <c r="PYH10" s="667"/>
      <c r="PYI10" s="667"/>
      <c r="PYJ10" s="667"/>
      <c r="PYK10" s="667"/>
      <c r="PYL10" s="667"/>
      <c r="PYM10" s="667"/>
      <c r="PYN10" s="667"/>
      <c r="PYO10" s="667"/>
      <c r="PYP10" s="667"/>
      <c r="PYQ10" s="667"/>
      <c r="PYR10" s="667"/>
      <c r="PYS10" s="667"/>
      <c r="PYT10" s="667"/>
      <c r="PYU10" s="667"/>
      <c r="PYV10" s="667"/>
      <c r="PYW10" s="667"/>
      <c r="PYX10" s="667"/>
      <c r="PYY10" s="667"/>
      <c r="PYZ10" s="667"/>
      <c r="PZA10" s="667"/>
      <c r="PZB10" s="667"/>
      <c r="PZC10" s="667"/>
      <c r="PZD10" s="667"/>
      <c r="PZE10" s="667"/>
      <c r="PZF10" s="667"/>
      <c r="PZG10" s="667"/>
      <c r="PZH10" s="667"/>
      <c r="PZI10" s="667"/>
      <c r="PZJ10" s="667"/>
      <c r="PZK10" s="667"/>
      <c r="PZL10" s="667"/>
      <c r="PZM10" s="667"/>
      <c r="PZN10" s="667"/>
      <c r="PZO10" s="667"/>
      <c r="PZP10" s="667"/>
      <c r="PZQ10" s="667"/>
      <c r="PZR10" s="667"/>
      <c r="PZS10" s="667"/>
      <c r="PZT10" s="667"/>
      <c r="PZU10" s="667"/>
      <c r="PZV10" s="667"/>
      <c r="PZW10" s="667"/>
      <c r="PZX10" s="667"/>
      <c r="PZY10" s="667"/>
      <c r="PZZ10" s="667"/>
      <c r="QAA10" s="667"/>
      <c r="QAB10" s="667"/>
      <c r="QAC10" s="667"/>
      <c r="QAD10" s="667"/>
      <c r="QAE10" s="667"/>
      <c r="QAF10" s="667"/>
      <c r="QAG10" s="667"/>
      <c r="QAH10" s="667"/>
      <c r="QAI10" s="667"/>
      <c r="QAJ10" s="667"/>
      <c r="QAK10" s="667"/>
      <c r="QAL10" s="667"/>
      <c r="QAM10" s="667"/>
      <c r="QAN10" s="667"/>
      <c r="QAO10" s="667"/>
      <c r="QAP10" s="667"/>
      <c r="QAQ10" s="667"/>
      <c r="QAR10" s="667"/>
      <c r="QAS10" s="667"/>
      <c r="QAT10" s="667"/>
      <c r="QAU10" s="667"/>
      <c r="QAV10" s="667"/>
      <c r="QAW10" s="667"/>
      <c r="QAX10" s="667"/>
      <c r="QAY10" s="667"/>
      <c r="QAZ10" s="667"/>
      <c r="QBA10" s="667"/>
      <c r="QBB10" s="667"/>
      <c r="QBC10" s="667"/>
      <c r="QBD10" s="667"/>
      <c r="QBE10" s="667"/>
      <c r="QBF10" s="667"/>
      <c r="QBG10" s="667"/>
      <c r="QBH10" s="667"/>
      <c r="QBI10" s="667"/>
      <c r="QBJ10" s="667"/>
      <c r="QBK10" s="667"/>
      <c r="QBL10" s="667"/>
      <c r="QBM10" s="667"/>
      <c r="QBN10" s="667"/>
      <c r="QBO10" s="667"/>
      <c r="QBP10" s="667"/>
      <c r="QBQ10" s="667"/>
      <c r="QBR10" s="667"/>
      <c r="QBS10" s="667"/>
      <c r="QBT10" s="667"/>
      <c r="QBU10" s="667"/>
      <c r="QBV10" s="667"/>
      <c r="QBW10" s="667"/>
      <c r="QBX10" s="667"/>
      <c r="QBY10" s="667"/>
      <c r="QBZ10" s="667"/>
      <c r="QCA10" s="667"/>
      <c r="QCB10" s="667"/>
      <c r="QCC10" s="667"/>
      <c r="QCD10" s="667"/>
      <c r="QCE10" s="667"/>
      <c r="QCF10" s="667"/>
      <c r="QCG10" s="667"/>
      <c r="QCH10" s="667"/>
      <c r="QCI10" s="667"/>
      <c r="QCJ10" s="667"/>
      <c r="QCK10" s="667"/>
      <c r="QCL10" s="667"/>
      <c r="QCM10" s="667"/>
      <c r="QCN10" s="667"/>
      <c r="QCO10" s="667"/>
      <c r="QCP10" s="667"/>
      <c r="QCQ10" s="667"/>
      <c r="QCR10" s="667"/>
      <c r="QCS10" s="667"/>
      <c r="QCT10" s="667"/>
      <c r="QCU10" s="667"/>
      <c r="QCV10" s="667"/>
      <c r="QCW10" s="667"/>
      <c r="QCX10" s="667"/>
      <c r="QCY10" s="667"/>
      <c r="QCZ10" s="667"/>
      <c r="QDA10" s="667"/>
      <c r="QDB10" s="667"/>
      <c r="QDC10" s="667"/>
      <c r="QDD10" s="667"/>
      <c r="QDE10" s="667"/>
      <c r="QDF10" s="667"/>
      <c r="QDG10" s="667"/>
      <c r="QDH10" s="667"/>
      <c r="QDI10" s="667"/>
      <c r="QDJ10" s="667"/>
      <c r="QDK10" s="667"/>
      <c r="QDL10" s="667"/>
      <c r="QDM10" s="667"/>
      <c r="QDN10" s="667"/>
      <c r="QDO10" s="667"/>
      <c r="QDP10" s="667"/>
      <c r="QDQ10" s="667"/>
      <c r="QDR10" s="667"/>
      <c r="QDS10" s="667"/>
      <c r="QDT10" s="667"/>
      <c r="QDU10" s="667"/>
      <c r="QDV10" s="667"/>
      <c r="QDW10" s="667"/>
      <c r="QDX10" s="667"/>
      <c r="QDY10" s="667"/>
      <c r="QDZ10" s="667"/>
      <c r="QEA10" s="667"/>
      <c r="QEB10" s="667"/>
      <c r="QEC10" s="667"/>
      <c r="QED10" s="667"/>
      <c r="QEE10" s="667"/>
      <c r="QEF10" s="667"/>
      <c r="QEG10" s="667"/>
      <c r="QEH10" s="667"/>
      <c r="QEI10" s="667"/>
      <c r="QEJ10" s="667"/>
      <c r="QEK10" s="667"/>
      <c r="QEL10" s="667"/>
      <c r="QEM10" s="667"/>
      <c r="QEN10" s="667"/>
      <c r="QEO10" s="667"/>
      <c r="QEP10" s="667"/>
      <c r="QEQ10" s="667"/>
      <c r="QER10" s="667"/>
      <c r="QES10" s="667"/>
      <c r="QET10" s="667"/>
      <c r="QEU10" s="667"/>
      <c r="QEV10" s="667"/>
      <c r="QEW10" s="667"/>
      <c r="QEX10" s="667"/>
      <c r="QEY10" s="667"/>
      <c r="QEZ10" s="667"/>
      <c r="QFA10" s="667"/>
      <c r="QFB10" s="667"/>
      <c r="QFC10" s="667"/>
      <c r="QFD10" s="667"/>
      <c r="QFE10" s="667"/>
      <c r="QFF10" s="667"/>
      <c r="QFG10" s="667"/>
      <c r="QFH10" s="667"/>
      <c r="QFI10" s="667"/>
      <c r="QFJ10" s="667"/>
      <c r="QFK10" s="667"/>
      <c r="QFL10" s="667"/>
      <c r="QFM10" s="667"/>
      <c r="QFN10" s="667"/>
      <c r="QFO10" s="667"/>
      <c r="QFP10" s="667"/>
      <c r="QFQ10" s="667"/>
      <c r="QFR10" s="667"/>
      <c r="QFS10" s="667"/>
      <c r="QFT10" s="667"/>
      <c r="QFU10" s="667"/>
      <c r="QFV10" s="667"/>
      <c r="QFW10" s="667"/>
      <c r="QFX10" s="667"/>
      <c r="QFY10" s="667"/>
      <c r="QFZ10" s="667"/>
      <c r="QGA10" s="667"/>
      <c r="QGB10" s="667"/>
      <c r="QGC10" s="667"/>
      <c r="QGD10" s="667"/>
      <c r="QGE10" s="667"/>
      <c r="QGF10" s="667"/>
      <c r="QGG10" s="667"/>
      <c r="QGH10" s="667"/>
      <c r="QGI10" s="667"/>
      <c r="QGJ10" s="667"/>
      <c r="QGK10" s="667"/>
      <c r="QGL10" s="667"/>
      <c r="QGM10" s="667"/>
      <c r="QGN10" s="667"/>
      <c r="QGO10" s="667"/>
      <c r="QGP10" s="667"/>
      <c r="QGQ10" s="667"/>
      <c r="QGR10" s="667"/>
      <c r="QGS10" s="667"/>
      <c r="QGT10" s="667"/>
      <c r="QGU10" s="667"/>
      <c r="QGV10" s="667"/>
      <c r="QGW10" s="667"/>
      <c r="QGX10" s="667"/>
      <c r="QGY10" s="667"/>
      <c r="QGZ10" s="667"/>
      <c r="QHA10" s="667"/>
      <c r="QHB10" s="667"/>
      <c r="QHC10" s="667"/>
      <c r="QHD10" s="667"/>
      <c r="QHE10" s="667"/>
      <c r="QHF10" s="667"/>
      <c r="QHG10" s="667"/>
      <c r="QHH10" s="667"/>
      <c r="QHI10" s="667"/>
      <c r="QHJ10" s="667"/>
      <c r="QHK10" s="667"/>
      <c r="QHL10" s="667"/>
      <c r="QHM10" s="667"/>
      <c r="QHN10" s="667"/>
      <c r="QHO10" s="667"/>
      <c r="QHP10" s="667"/>
      <c r="QHQ10" s="667"/>
      <c r="QHR10" s="667"/>
      <c r="QHS10" s="667"/>
      <c r="QHT10" s="667"/>
      <c r="QHU10" s="667"/>
      <c r="QHV10" s="667"/>
      <c r="QHW10" s="667"/>
      <c r="QHX10" s="667"/>
      <c r="QHY10" s="667"/>
      <c r="QHZ10" s="667"/>
      <c r="QIA10" s="667"/>
      <c r="QIB10" s="667"/>
      <c r="QIC10" s="667"/>
      <c r="QID10" s="667"/>
      <c r="QIE10" s="667"/>
      <c r="QIF10" s="667"/>
      <c r="QIG10" s="667"/>
      <c r="QIH10" s="667"/>
      <c r="QII10" s="667"/>
      <c r="QIJ10" s="667"/>
      <c r="QIK10" s="667"/>
      <c r="QIL10" s="667"/>
      <c r="QIM10" s="667"/>
      <c r="QIN10" s="667"/>
      <c r="QIO10" s="667"/>
      <c r="QIP10" s="667"/>
      <c r="QIQ10" s="667"/>
      <c r="QIR10" s="667"/>
      <c r="QIS10" s="667"/>
      <c r="QIT10" s="667"/>
      <c r="QIU10" s="667"/>
      <c r="QIV10" s="667"/>
      <c r="QIW10" s="667"/>
      <c r="QIX10" s="667"/>
      <c r="QIY10" s="667"/>
      <c r="QIZ10" s="667"/>
      <c r="QJA10" s="667"/>
      <c r="QJB10" s="667"/>
      <c r="QJC10" s="667"/>
      <c r="QJD10" s="667"/>
      <c r="QJE10" s="667"/>
      <c r="QJF10" s="667"/>
      <c r="QJG10" s="667"/>
      <c r="QJH10" s="667"/>
      <c r="QJI10" s="667"/>
      <c r="QJJ10" s="667"/>
      <c r="QJK10" s="667"/>
      <c r="QJL10" s="667"/>
      <c r="QJM10" s="667"/>
      <c r="QJN10" s="667"/>
      <c r="QJO10" s="667"/>
      <c r="QJP10" s="667"/>
      <c r="QJQ10" s="667"/>
      <c r="QJR10" s="667"/>
      <c r="QJS10" s="667"/>
      <c r="QJT10" s="667"/>
      <c r="QJU10" s="667"/>
      <c r="QJV10" s="667"/>
      <c r="QJW10" s="667"/>
      <c r="QJX10" s="667"/>
      <c r="QJY10" s="667"/>
      <c r="QJZ10" s="667"/>
      <c r="QKA10" s="667"/>
      <c r="QKB10" s="667"/>
      <c r="QKC10" s="667"/>
      <c r="QKD10" s="667"/>
      <c r="QKE10" s="667"/>
      <c r="QKF10" s="667"/>
      <c r="QKG10" s="667"/>
      <c r="QKH10" s="667"/>
      <c r="QKI10" s="667"/>
      <c r="QKJ10" s="667"/>
      <c r="QKK10" s="667"/>
      <c r="QKL10" s="667"/>
      <c r="QKM10" s="667"/>
      <c r="QKN10" s="667"/>
      <c r="QKO10" s="667"/>
      <c r="QKP10" s="667"/>
      <c r="QKQ10" s="667"/>
      <c r="QKR10" s="667"/>
      <c r="QKS10" s="667"/>
      <c r="QKT10" s="667"/>
      <c r="QKU10" s="667"/>
      <c r="QKV10" s="667"/>
      <c r="QKW10" s="667"/>
      <c r="QKX10" s="667"/>
      <c r="QKY10" s="667"/>
      <c r="QKZ10" s="667"/>
      <c r="QLA10" s="667"/>
      <c r="QLB10" s="667"/>
      <c r="QLC10" s="667"/>
      <c r="QLD10" s="667"/>
      <c r="QLE10" s="667"/>
      <c r="QLF10" s="667"/>
      <c r="QLG10" s="667"/>
      <c r="QLH10" s="667"/>
      <c r="QLI10" s="667"/>
      <c r="QLJ10" s="667"/>
      <c r="QLK10" s="667"/>
      <c r="QLL10" s="667"/>
      <c r="QLM10" s="667"/>
      <c r="QLN10" s="667"/>
      <c r="QLO10" s="667"/>
      <c r="QLP10" s="667"/>
      <c r="QLQ10" s="667"/>
      <c r="QLR10" s="667"/>
      <c r="QLS10" s="667"/>
      <c r="QLT10" s="667"/>
      <c r="QLU10" s="667"/>
      <c r="QLV10" s="667"/>
      <c r="QLW10" s="667"/>
      <c r="QLX10" s="667"/>
      <c r="QLY10" s="667"/>
      <c r="QLZ10" s="667"/>
      <c r="QMA10" s="667"/>
      <c r="QMB10" s="667"/>
      <c r="QMC10" s="667"/>
      <c r="QMD10" s="667"/>
      <c r="QME10" s="667"/>
      <c r="QMF10" s="667"/>
      <c r="QMG10" s="667"/>
      <c r="QMH10" s="667"/>
      <c r="QMI10" s="667"/>
      <c r="QMJ10" s="667"/>
      <c r="QMK10" s="667"/>
      <c r="QML10" s="667"/>
      <c r="QMM10" s="667"/>
      <c r="QMN10" s="667"/>
      <c r="QMO10" s="667"/>
      <c r="QMP10" s="667"/>
      <c r="QMQ10" s="667"/>
      <c r="QMR10" s="667"/>
      <c r="QMS10" s="667"/>
      <c r="QMT10" s="667"/>
      <c r="QMU10" s="667"/>
      <c r="QMV10" s="667"/>
      <c r="QMW10" s="667"/>
      <c r="QMX10" s="667"/>
      <c r="QMY10" s="667"/>
      <c r="QMZ10" s="667"/>
      <c r="QNA10" s="667"/>
      <c r="QNB10" s="667"/>
      <c r="QNC10" s="667"/>
      <c r="QND10" s="667"/>
      <c r="QNE10" s="667"/>
      <c r="QNF10" s="667"/>
      <c r="QNG10" s="667"/>
      <c r="QNH10" s="667"/>
      <c r="QNI10" s="667"/>
      <c r="QNJ10" s="667"/>
      <c r="QNK10" s="667"/>
      <c r="QNL10" s="667"/>
      <c r="QNM10" s="667"/>
      <c r="QNN10" s="667"/>
      <c r="QNO10" s="667"/>
      <c r="QNP10" s="667"/>
      <c r="QNQ10" s="667"/>
      <c r="QNR10" s="667"/>
      <c r="QNS10" s="667"/>
      <c r="QNT10" s="667"/>
      <c r="QNU10" s="667"/>
      <c r="QNV10" s="667"/>
      <c r="QNW10" s="667"/>
      <c r="QNX10" s="667"/>
      <c r="QNY10" s="667"/>
      <c r="QNZ10" s="667"/>
      <c r="QOA10" s="667"/>
      <c r="QOB10" s="667"/>
      <c r="QOC10" s="667"/>
      <c r="QOD10" s="667"/>
      <c r="QOE10" s="667"/>
      <c r="QOF10" s="667"/>
      <c r="QOG10" s="667"/>
      <c r="QOH10" s="667"/>
      <c r="QOI10" s="667"/>
      <c r="QOJ10" s="667"/>
      <c r="QOK10" s="667"/>
      <c r="QOL10" s="667"/>
      <c r="QOM10" s="667"/>
      <c r="QON10" s="667"/>
      <c r="QOO10" s="667"/>
      <c r="QOP10" s="667"/>
      <c r="QOQ10" s="667"/>
      <c r="QOR10" s="667"/>
      <c r="QOS10" s="667"/>
      <c r="QOT10" s="667"/>
      <c r="QOU10" s="667"/>
      <c r="QOV10" s="667"/>
      <c r="QOW10" s="667"/>
      <c r="QOX10" s="667"/>
      <c r="QOY10" s="667"/>
      <c r="QOZ10" s="667"/>
      <c r="QPA10" s="667"/>
      <c r="QPB10" s="667"/>
      <c r="QPC10" s="667"/>
      <c r="QPD10" s="667"/>
      <c r="QPE10" s="667"/>
      <c r="QPF10" s="667"/>
      <c r="QPG10" s="667"/>
      <c r="QPH10" s="667"/>
      <c r="QPI10" s="667"/>
      <c r="QPJ10" s="667"/>
      <c r="QPK10" s="667"/>
      <c r="QPL10" s="667"/>
      <c r="QPM10" s="667"/>
      <c r="QPN10" s="667"/>
      <c r="QPO10" s="667"/>
      <c r="QPP10" s="667"/>
      <c r="QPQ10" s="667"/>
      <c r="QPR10" s="667"/>
      <c r="QPS10" s="667"/>
      <c r="QPT10" s="667"/>
      <c r="QPU10" s="667"/>
      <c r="QPV10" s="667"/>
      <c r="QPW10" s="667"/>
      <c r="QPX10" s="667"/>
      <c r="QPY10" s="667"/>
      <c r="QPZ10" s="667"/>
      <c r="QQA10" s="667"/>
      <c r="QQB10" s="667"/>
      <c r="QQC10" s="667"/>
      <c r="QQD10" s="667"/>
      <c r="QQE10" s="667"/>
      <c r="QQF10" s="667"/>
      <c r="QQG10" s="667"/>
      <c r="QQH10" s="667"/>
      <c r="QQI10" s="667"/>
      <c r="QQJ10" s="667"/>
      <c r="QQK10" s="667"/>
      <c r="QQL10" s="667"/>
      <c r="QQM10" s="667"/>
      <c r="QQN10" s="667"/>
      <c r="QQO10" s="667"/>
      <c r="QQP10" s="667"/>
      <c r="QQQ10" s="667"/>
      <c r="QQR10" s="667"/>
      <c r="QQS10" s="667"/>
      <c r="QQT10" s="667"/>
      <c r="QQU10" s="667"/>
      <c r="QQV10" s="667"/>
      <c r="QQW10" s="667"/>
      <c r="QQX10" s="667"/>
      <c r="QQY10" s="667"/>
      <c r="QQZ10" s="667"/>
      <c r="QRA10" s="667"/>
      <c r="QRB10" s="667"/>
      <c r="QRC10" s="667"/>
      <c r="QRD10" s="667"/>
      <c r="QRE10" s="667"/>
      <c r="QRF10" s="667"/>
      <c r="QRG10" s="667"/>
      <c r="QRH10" s="667"/>
      <c r="QRI10" s="667"/>
      <c r="QRJ10" s="667"/>
      <c r="QRK10" s="667"/>
      <c r="QRL10" s="667"/>
      <c r="QRM10" s="667"/>
      <c r="QRN10" s="667"/>
      <c r="QRO10" s="667"/>
      <c r="QRP10" s="667"/>
      <c r="QRQ10" s="667"/>
      <c r="QRR10" s="667"/>
      <c r="QRS10" s="667"/>
      <c r="QRT10" s="667"/>
      <c r="QRU10" s="667"/>
      <c r="QRV10" s="667"/>
      <c r="QRW10" s="667"/>
      <c r="QRX10" s="667"/>
      <c r="QRY10" s="667"/>
      <c r="QRZ10" s="667"/>
      <c r="QSA10" s="667"/>
      <c r="QSB10" s="667"/>
      <c r="QSC10" s="667"/>
      <c r="QSD10" s="667"/>
      <c r="QSE10" s="667"/>
      <c r="QSF10" s="667"/>
      <c r="QSG10" s="667"/>
      <c r="QSH10" s="667"/>
      <c r="QSI10" s="667"/>
      <c r="QSJ10" s="667"/>
      <c r="QSK10" s="667"/>
      <c r="QSL10" s="667"/>
      <c r="QSM10" s="667"/>
      <c r="QSN10" s="667"/>
      <c r="QSO10" s="667"/>
      <c r="QSP10" s="667"/>
      <c r="QSQ10" s="667"/>
      <c r="QSR10" s="667"/>
      <c r="QSS10" s="667"/>
      <c r="QST10" s="667"/>
      <c r="QSU10" s="667"/>
      <c r="QSV10" s="667"/>
      <c r="QSW10" s="667"/>
      <c r="QSX10" s="667"/>
      <c r="QSY10" s="667"/>
      <c r="QSZ10" s="667"/>
      <c r="QTA10" s="667"/>
      <c r="QTB10" s="667"/>
      <c r="QTC10" s="667"/>
      <c r="QTD10" s="667"/>
      <c r="QTE10" s="667"/>
      <c r="QTF10" s="667"/>
      <c r="QTG10" s="667"/>
      <c r="QTH10" s="667"/>
      <c r="QTI10" s="667"/>
      <c r="QTJ10" s="667"/>
      <c r="QTK10" s="667"/>
      <c r="QTL10" s="667"/>
      <c r="QTM10" s="667"/>
      <c r="QTN10" s="667"/>
      <c r="QTO10" s="667"/>
      <c r="QTP10" s="667"/>
      <c r="QTQ10" s="667"/>
      <c r="QTR10" s="667"/>
      <c r="QTS10" s="667"/>
      <c r="QTT10" s="667"/>
      <c r="QTU10" s="667"/>
      <c r="QTV10" s="667"/>
      <c r="QTW10" s="667"/>
      <c r="QTX10" s="667"/>
      <c r="QTY10" s="667"/>
      <c r="QTZ10" s="667"/>
      <c r="QUA10" s="667"/>
      <c r="QUB10" s="667"/>
      <c r="QUC10" s="667"/>
      <c r="QUD10" s="667"/>
      <c r="QUE10" s="667"/>
      <c r="QUF10" s="667"/>
      <c r="QUG10" s="667"/>
      <c r="QUH10" s="667"/>
      <c r="QUI10" s="667"/>
      <c r="QUJ10" s="667"/>
      <c r="QUK10" s="667"/>
      <c r="QUL10" s="667"/>
      <c r="QUM10" s="667"/>
      <c r="QUN10" s="667"/>
      <c r="QUO10" s="667"/>
      <c r="QUP10" s="667"/>
      <c r="QUQ10" s="667"/>
      <c r="QUR10" s="667"/>
      <c r="QUS10" s="667"/>
      <c r="QUT10" s="667"/>
      <c r="QUU10" s="667"/>
      <c r="QUV10" s="667"/>
      <c r="QUW10" s="667"/>
      <c r="QUX10" s="667"/>
      <c r="QUY10" s="667"/>
      <c r="QUZ10" s="667"/>
      <c r="QVA10" s="667"/>
      <c r="QVB10" s="667"/>
      <c r="QVC10" s="667"/>
      <c r="QVD10" s="667"/>
      <c r="QVE10" s="667"/>
      <c r="QVF10" s="667"/>
      <c r="QVG10" s="667"/>
      <c r="QVH10" s="667"/>
      <c r="QVI10" s="667"/>
      <c r="QVJ10" s="667"/>
      <c r="QVK10" s="667"/>
      <c r="QVL10" s="667"/>
      <c r="QVM10" s="667"/>
      <c r="QVN10" s="667"/>
      <c r="QVO10" s="667"/>
      <c r="QVP10" s="667"/>
      <c r="QVQ10" s="667"/>
      <c r="QVR10" s="667"/>
      <c r="QVS10" s="667"/>
      <c r="QVT10" s="667"/>
      <c r="QVU10" s="667"/>
      <c r="QVV10" s="667"/>
      <c r="QVW10" s="667"/>
      <c r="QVX10" s="667"/>
      <c r="QVY10" s="667"/>
      <c r="QVZ10" s="667"/>
      <c r="QWA10" s="667"/>
      <c r="QWB10" s="667"/>
      <c r="QWC10" s="667"/>
      <c r="QWD10" s="667"/>
      <c r="QWE10" s="667"/>
      <c r="QWF10" s="667"/>
      <c r="QWG10" s="667"/>
      <c r="QWH10" s="667"/>
      <c r="QWI10" s="667"/>
      <c r="QWJ10" s="667"/>
      <c r="QWK10" s="667"/>
      <c r="QWL10" s="667"/>
      <c r="QWM10" s="667"/>
      <c r="QWN10" s="667"/>
      <c r="QWO10" s="667"/>
      <c r="QWP10" s="667"/>
      <c r="QWQ10" s="667"/>
      <c r="QWR10" s="667"/>
      <c r="QWS10" s="667"/>
      <c r="QWT10" s="667"/>
      <c r="QWU10" s="667"/>
      <c r="QWV10" s="667"/>
      <c r="QWW10" s="667"/>
      <c r="QWX10" s="667"/>
      <c r="QWY10" s="667"/>
      <c r="QWZ10" s="667"/>
      <c r="QXA10" s="667"/>
      <c r="QXB10" s="667"/>
      <c r="QXC10" s="667"/>
      <c r="QXD10" s="667"/>
      <c r="QXE10" s="667"/>
      <c r="QXF10" s="667"/>
      <c r="QXG10" s="667"/>
      <c r="QXH10" s="667"/>
      <c r="QXI10" s="667"/>
      <c r="QXJ10" s="667"/>
      <c r="QXK10" s="667"/>
      <c r="QXL10" s="667"/>
      <c r="QXM10" s="667"/>
      <c r="QXN10" s="667"/>
      <c r="QXO10" s="667"/>
      <c r="QXP10" s="667"/>
      <c r="QXQ10" s="667"/>
      <c r="QXR10" s="667"/>
      <c r="QXS10" s="667"/>
      <c r="QXT10" s="667"/>
      <c r="QXU10" s="667"/>
      <c r="QXV10" s="667"/>
      <c r="QXW10" s="667"/>
      <c r="QXX10" s="667"/>
      <c r="QXY10" s="667"/>
      <c r="QXZ10" s="667"/>
      <c r="QYA10" s="667"/>
      <c r="QYB10" s="667"/>
      <c r="QYC10" s="667"/>
      <c r="QYD10" s="667"/>
      <c r="QYE10" s="667"/>
      <c r="QYF10" s="667"/>
      <c r="QYG10" s="667"/>
      <c r="QYH10" s="667"/>
      <c r="QYI10" s="667"/>
      <c r="QYJ10" s="667"/>
      <c r="QYK10" s="667"/>
      <c r="QYL10" s="667"/>
      <c r="QYM10" s="667"/>
      <c r="QYN10" s="667"/>
      <c r="QYO10" s="667"/>
      <c r="QYP10" s="667"/>
      <c r="QYQ10" s="667"/>
      <c r="QYR10" s="667"/>
      <c r="QYS10" s="667"/>
      <c r="QYT10" s="667"/>
      <c r="QYU10" s="667"/>
      <c r="QYV10" s="667"/>
      <c r="QYW10" s="667"/>
      <c r="QYX10" s="667"/>
      <c r="QYY10" s="667"/>
      <c r="QYZ10" s="667"/>
      <c r="QZA10" s="667"/>
      <c r="QZB10" s="667"/>
      <c r="QZC10" s="667"/>
      <c r="QZD10" s="667"/>
      <c r="QZE10" s="667"/>
      <c r="QZF10" s="667"/>
      <c r="QZG10" s="667"/>
      <c r="QZH10" s="667"/>
      <c r="QZI10" s="667"/>
      <c r="QZJ10" s="667"/>
      <c r="QZK10" s="667"/>
      <c r="QZL10" s="667"/>
      <c r="QZM10" s="667"/>
      <c r="QZN10" s="667"/>
      <c r="QZO10" s="667"/>
      <c r="QZP10" s="667"/>
      <c r="QZQ10" s="667"/>
      <c r="QZR10" s="667"/>
      <c r="QZS10" s="667"/>
      <c r="QZT10" s="667"/>
      <c r="QZU10" s="667"/>
      <c r="QZV10" s="667"/>
      <c r="QZW10" s="667"/>
      <c r="QZX10" s="667"/>
      <c r="QZY10" s="667"/>
      <c r="QZZ10" s="667"/>
      <c r="RAA10" s="667"/>
      <c r="RAB10" s="667"/>
      <c r="RAC10" s="667"/>
      <c r="RAD10" s="667"/>
      <c r="RAE10" s="667"/>
      <c r="RAF10" s="667"/>
      <c r="RAG10" s="667"/>
      <c r="RAH10" s="667"/>
      <c r="RAI10" s="667"/>
      <c r="RAJ10" s="667"/>
      <c r="RAK10" s="667"/>
      <c r="RAL10" s="667"/>
      <c r="RAM10" s="667"/>
      <c r="RAN10" s="667"/>
      <c r="RAO10" s="667"/>
      <c r="RAP10" s="667"/>
      <c r="RAQ10" s="667"/>
      <c r="RAR10" s="667"/>
      <c r="RAS10" s="667"/>
      <c r="RAT10" s="667"/>
      <c r="RAU10" s="667"/>
      <c r="RAV10" s="667"/>
      <c r="RAW10" s="667"/>
      <c r="RAX10" s="667"/>
      <c r="RAY10" s="667"/>
      <c r="RAZ10" s="667"/>
      <c r="RBA10" s="667"/>
      <c r="RBB10" s="667"/>
      <c r="RBC10" s="667"/>
      <c r="RBD10" s="667"/>
      <c r="RBE10" s="667"/>
      <c r="RBF10" s="667"/>
      <c r="RBG10" s="667"/>
      <c r="RBH10" s="667"/>
      <c r="RBI10" s="667"/>
      <c r="RBJ10" s="667"/>
      <c r="RBK10" s="667"/>
      <c r="RBL10" s="667"/>
      <c r="RBM10" s="667"/>
      <c r="RBN10" s="667"/>
      <c r="RBO10" s="667"/>
      <c r="RBP10" s="667"/>
      <c r="RBQ10" s="667"/>
      <c r="RBR10" s="667"/>
      <c r="RBS10" s="667"/>
      <c r="RBT10" s="667"/>
      <c r="RBU10" s="667"/>
      <c r="RBV10" s="667"/>
      <c r="RBW10" s="667"/>
      <c r="RBX10" s="667"/>
      <c r="RBY10" s="667"/>
      <c r="RBZ10" s="667"/>
      <c r="RCA10" s="667"/>
      <c r="RCB10" s="667"/>
      <c r="RCC10" s="667"/>
      <c r="RCD10" s="667"/>
      <c r="RCE10" s="667"/>
      <c r="RCF10" s="667"/>
      <c r="RCG10" s="667"/>
      <c r="RCH10" s="667"/>
      <c r="RCI10" s="667"/>
      <c r="RCJ10" s="667"/>
      <c r="RCK10" s="667"/>
      <c r="RCL10" s="667"/>
      <c r="RCM10" s="667"/>
      <c r="RCN10" s="667"/>
      <c r="RCO10" s="667"/>
      <c r="RCP10" s="667"/>
      <c r="RCQ10" s="667"/>
      <c r="RCR10" s="667"/>
      <c r="RCS10" s="667"/>
      <c r="RCT10" s="667"/>
      <c r="RCU10" s="667"/>
      <c r="RCV10" s="667"/>
      <c r="RCW10" s="667"/>
      <c r="RCX10" s="667"/>
      <c r="RCY10" s="667"/>
      <c r="RCZ10" s="667"/>
      <c r="RDA10" s="667"/>
      <c r="RDB10" s="667"/>
      <c r="RDC10" s="667"/>
      <c r="RDD10" s="667"/>
      <c r="RDE10" s="667"/>
      <c r="RDF10" s="667"/>
      <c r="RDG10" s="667"/>
      <c r="RDH10" s="667"/>
      <c r="RDI10" s="667"/>
      <c r="RDJ10" s="667"/>
      <c r="RDK10" s="667"/>
      <c r="RDL10" s="667"/>
      <c r="RDM10" s="667"/>
      <c r="RDN10" s="667"/>
      <c r="RDO10" s="667"/>
      <c r="RDP10" s="667"/>
      <c r="RDQ10" s="667"/>
      <c r="RDR10" s="667"/>
      <c r="RDS10" s="667"/>
      <c r="RDT10" s="667"/>
      <c r="RDU10" s="667"/>
      <c r="RDV10" s="667"/>
      <c r="RDW10" s="667"/>
      <c r="RDX10" s="667"/>
      <c r="RDY10" s="667"/>
      <c r="RDZ10" s="667"/>
      <c r="REA10" s="667"/>
      <c r="REB10" s="667"/>
      <c r="REC10" s="667"/>
      <c r="RED10" s="667"/>
      <c r="REE10" s="667"/>
      <c r="REF10" s="667"/>
      <c r="REG10" s="667"/>
      <c r="REH10" s="667"/>
      <c r="REI10" s="667"/>
      <c r="REJ10" s="667"/>
      <c r="REK10" s="667"/>
      <c r="REL10" s="667"/>
      <c r="REM10" s="667"/>
      <c r="REN10" s="667"/>
      <c r="REO10" s="667"/>
      <c r="REP10" s="667"/>
      <c r="REQ10" s="667"/>
      <c r="RER10" s="667"/>
      <c r="RES10" s="667"/>
      <c r="RET10" s="667"/>
      <c r="REU10" s="667"/>
      <c r="REV10" s="667"/>
      <c r="REW10" s="667"/>
      <c r="REX10" s="667"/>
      <c r="REY10" s="667"/>
      <c r="REZ10" s="667"/>
      <c r="RFA10" s="667"/>
      <c r="RFB10" s="667"/>
      <c r="RFC10" s="667"/>
      <c r="RFD10" s="667"/>
      <c r="RFE10" s="667"/>
      <c r="RFF10" s="667"/>
      <c r="RFG10" s="667"/>
      <c r="RFH10" s="667"/>
      <c r="RFI10" s="667"/>
      <c r="RFJ10" s="667"/>
      <c r="RFK10" s="667"/>
      <c r="RFL10" s="667"/>
      <c r="RFM10" s="667"/>
      <c r="RFN10" s="667"/>
      <c r="RFO10" s="667"/>
      <c r="RFP10" s="667"/>
      <c r="RFQ10" s="667"/>
      <c r="RFR10" s="667"/>
      <c r="RFS10" s="667"/>
      <c r="RFT10" s="667"/>
      <c r="RFU10" s="667"/>
      <c r="RFV10" s="667"/>
      <c r="RFW10" s="667"/>
      <c r="RFX10" s="667"/>
      <c r="RFY10" s="667"/>
      <c r="RFZ10" s="667"/>
      <c r="RGA10" s="667"/>
      <c r="RGB10" s="667"/>
      <c r="RGC10" s="667"/>
      <c r="RGD10" s="667"/>
      <c r="RGE10" s="667"/>
      <c r="RGF10" s="667"/>
      <c r="RGG10" s="667"/>
      <c r="RGH10" s="667"/>
      <c r="RGI10" s="667"/>
      <c r="RGJ10" s="667"/>
      <c r="RGK10" s="667"/>
      <c r="RGL10" s="667"/>
      <c r="RGM10" s="667"/>
      <c r="RGN10" s="667"/>
      <c r="RGO10" s="667"/>
      <c r="RGP10" s="667"/>
      <c r="RGQ10" s="667"/>
      <c r="RGR10" s="667"/>
      <c r="RGS10" s="667"/>
      <c r="RGT10" s="667"/>
      <c r="RGU10" s="667"/>
      <c r="RGV10" s="667"/>
      <c r="RGW10" s="667"/>
      <c r="RGX10" s="667"/>
      <c r="RGY10" s="667"/>
      <c r="RGZ10" s="667"/>
      <c r="RHA10" s="667"/>
      <c r="RHB10" s="667"/>
      <c r="RHC10" s="667"/>
      <c r="RHD10" s="667"/>
      <c r="RHE10" s="667"/>
      <c r="RHF10" s="667"/>
      <c r="RHG10" s="667"/>
      <c r="RHH10" s="667"/>
      <c r="RHI10" s="667"/>
      <c r="RHJ10" s="667"/>
      <c r="RHK10" s="667"/>
      <c r="RHL10" s="667"/>
      <c r="RHM10" s="667"/>
      <c r="RHN10" s="667"/>
      <c r="RHO10" s="667"/>
      <c r="RHP10" s="667"/>
      <c r="RHQ10" s="667"/>
      <c r="RHR10" s="667"/>
      <c r="RHS10" s="667"/>
      <c r="RHT10" s="667"/>
      <c r="RHU10" s="667"/>
      <c r="RHV10" s="667"/>
      <c r="RHW10" s="667"/>
      <c r="RHX10" s="667"/>
      <c r="RHY10" s="667"/>
      <c r="RHZ10" s="667"/>
      <c r="RIA10" s="667"/>
      <c r="RIB10" s="667"/>
      <c r="RIC10" s="667"/>
      <c r="RID10" s="667"/>
      <c r="RIE10" s="667"/>
      <c r="RIF10" s="667"/>
      <c r="RIG10" s="667"/>
      <c r="RIH10" s="667"/>
      <c r="RII10" s="667"/>
      <c r="RIJ10" s="667"/>
      <c r="RIK10" s="667"/>
      <c r="RIL10" s="667"/>
      <c r="RIM10" s="667"/>
      <c r="RIN10" s="667"/>
      <c r="RIO10" s="667"/>
      <c r="RIP10" s="667"/>
      <c r="RIQ10" s="667"/>
      <c r="RIR10" s="667"/>
      <c r="RIS10" s="667"/>
      <c r="RIT10" s="667"/>
      <c r="RIU10" s="667"/>
      <c r="RIV10" s="667"/>
      <c r="RIW10" s="667"/>
      <c r="RIX10" s="667"/>
      <c r="RIY10" s="667"/>
      <c r="RIZ10" s="667"/>
      <c r="RJA10" s="667"/>
      <c r="RJB10" s="667"/>
      <c r="RJC10" s="667"/>
      <c r="RJD10" s="667"/>
      <c r="RJE10" s="667"/>
      <c r="RJF10" s="667"/>
      <c r="RJG10" s="667"/>
      <c r="RJH10" s="667"/>
      <c r="RJI10" s="667"/>
      <c r="RJJ10" s="667"/>
      <c r="RJK10" s="667"/>
      <c r="RJL10" s="667"/>
      <c r="RJM10" s="667"/>
      <c r="RJN10" s="667"/>
      <c r="RJO10" s="667"/>
      <c r="RJP10" s="667"/>
      <c r="RJQ10" s="667"/>
      <c r="RJR10" s="667"/>
      <c r="RJS10" s="667"/>
      <c r="RJT10" s="667"/>
      <c r="RJU10" s="667"/>
      <c r="RJV10" s="667"/>
      <c r="RJW10" s="667"/>
      <c r="RJX10" s="667"/>
      <c r="RJY10" s="667"/>
      <c r="RJZ10" s="667"/>
      <c r="RKA10" s="667"/>
      <c r="RKB10" s="667"/>
      <c r="RKC10" s="667"/>
      <c r="RKD10" s="667"/>
      <c r="RKE10" s="667"/>
      <c r="RKF10" s="667"/>
      <c r="RKG10" s="667"/>
      <c r="RKH10" s="667"/>
      <c r="RKI10" s="667"/>
      <c r="RKJ10" s="667"/>
      <c r="RKK10" s="667"/>
      <c r="RKL10" s="667"/>
      <c r="RKM10" s="667"/>
      <c r="RKN10" s="667"/>
      <c r="RKO10" s="667"/>
      <c r="RKP10" s="667"/>
      <c r="RKQ10" s="667"/>
      <c r="RKR10" s="667"/>
      <c r="RKS10" s="667"/>
      <c r="RKT10" s="667"/>
      <c r="RKU10" s="667"/>
      <c r="RKV10" s="667"/>
      <c r="RKW10" s="667"/>
      <c r="RKX10" s="667"/>
      <c r="RKY10" s="667"/>
      <c r="RKZ10" s="667"/>
      <c r="RLA10" s="667"/>
      <c r="RLB10" s="667"/>
      <c r="RLC10" s="667"/>
      <c r="RLD10" s="667"/>
      <c r="RLE10" s="667"/>
      <c r="RLF10" s="667"/>
      <c r="RLG10" s="667"/>
      <c r="RLH10" s="667"/>
      <c r="RLI10" s="667"/>
      <c r="RLJ10" s="667"/>
      <c r="RLK10" s="667"/>
      <c r="RLL10" s="667"/>
      <c r="RLM10" s="667"/>
      <c r="RLN10" s="667"/>
      <c r="RLO10" s="667"/>
      <c r="RLP10" s="667"/>
      <c r="RLQ10" s="667"/>
      <c r="RLR10" s="667"/>
      <c r="RLS10" s="667"/>
      <c r="RLT10" s="667"/>
      <c r="RLU10" s="667"/>
      <c r="RLV10" s="667"/>
      <c r="RLW10" s="667"/>
      <c r="RLX10" s="667"/>
      <c r="RLY10" s="667"/>
      <c r="RLZ10" s="667"/>
      <c r="RMA10" s="667"/>
      <c r="RMB10" s="667"/>
      <c r="RMC10" s="667"/>
      <c r="RMD10" s="667"/>
      <c r="RME10" s="667"/>
      <c r="RMF10" s="667"/>
      <c r="RMG10" s="667"/>
      <c r="RMH10" s="667"/>
      <c r="RMI10" s="667"/>
      <c r="RMJ10" s="667"/>
      <c r="RMK10" s="667"/>
      <c r="RML10" s="667"/>
      <c r="RMM10" s="667"/>
      <c r="RMN10" s="667"/>
      <c r="RMO10" s="667"/>
      <c r="RMP10" s="667"/>
      <c r="RMQ10" s="667"/>
      <c r="RMR10" s="667"/>
      <c r="RMS10" s="667"/>
      <c r="RMT10" s="667"/>
      <c r="RMU10" s="667"/>
      <c r="RMV10" s="667"/>
      <c r="RMW10" s="667"/>
      <c r="RMX10" s="667"/>
      <c r="RMY10" s="667"/>
      <c r="RMZ10" s="667"/>
      <c r="RNA10" s="667"/>
      <c r="RNB10" s="667"/>
      <c r="RNC10" s="667"/>
      <c r="RND10" s="667"/>
      <c r="RNE10" s="667"/>
      <c r="RNF10" s="667"/>
      <c r="RNG10" s="667"/>
      <c r="RNH10" s="667"/>
      <c r="RNI10" s="667"/>
      <c r="RNJ10" s="667"/>
      <c r="RNK10" s="667"/>
      <c r="RNL10" s="667"/>
      <c r="RNM10" s="667"/>
      <c r="RNN10" s="667"/>
      <c r="RNO10" s="667"/>
      <c r="RNP10" s="667"/>
      <c r="RNQ10" s="667"/>
      <c r="RNR10" s="667"/>
      <c r="RNS10" s="667"/>
      <c r="RNT10" s="667"/>
      <c r="RNU10" s="667"/>
      <c r="RNV10" s="667"/>
      <c r="RNW10" s="667"/>
      <c r="RNX10" s="667"/>
      <c r="RNY10" s="667"/>
      <c r="RNZ10" s="667"/>
      <c r="ROA10" s="667"/>
      <c r="ROB10" s="667"/>
      <c r="ROC10" s="667"/>
      <c r="ROD10" s="667"/>
      <c r="ROE10" s="667"/>
      <c r="ROF10" s="667"/>
      <c r="ROG10" s="667"/>
      <c r="ROH10" s="667"/>
      <c r="ROI10" s="667"/>
      <c r="ROJ10" s="667"/>
      <c r="ROK10" s="667"/>
      <c r="ROL10" s="667"/>
      <c r="ROM10" s="667"/>
      <c r="RON10" s="667"/>
      <c r="ROO10" s="667"/>
      <c r="ROP10" s="667"/>
      <c r="ROQ10" s="667"/>
      <c r="ROR10" s="667"/>
      <c r="ROS10" s="667"/>
      <c r="ROT10" s="667"/>
      <c r="ROU10" s="667"/>
      <c r="ROV10" s="667"/>
      <c r="ROW10" s="667"/>
      <c r="ROX10" s="667"/>
      <c r="ROY10" s="667"/>
      <c r="ROZ10" s="667"/>
      <c r="RPA10" s="667"/>
      <c r="RPB10" s="667"/>
      <c r="RPC10" s="667"/>
      <c r="RPD10" s="667"/>
      <c r="RPE10" s="667"/>
      <c r="RPF10" s="667"/>
      <c r="RPG10" s="667"/>
      <c r="RPH10" s="667"/>
      <c r="RPI10" s="667"/>
      <c r="RPJ10" s="667"/>
      <c r="RPK10" s="667"/>
      <c r="RPL10" s="667"/>
      <c r="RPM10" s="667"/>
      <c r="RPN10" s="667"/>
      <c r="RPO10" s="667"/>
      <c r="RPP10" s="667"/>
      <c r="RPQ10" s="667"/>
      <c r="RPR10" s="667"/>
      <c r="RPS10" s="667"/>
      <c r="RPT10" s="667"/>
      <c r="RPU10" s="667"/>
      <c r="RPV10" s="667"/>
      <c r="RPW10" s="667"/>
      <c r="RPX10" s="667"/>
      <c r="RPY10" s="667"/>
      <c r="RPZ10" s="667"/>
      <c r="RQA10" s="667"/>
      <c r="RQB10" s="667"/>
      <c r="RQC10" s="667"/>
      <c r="RQD10" s="667"/>
      <c r="RQE10" s="667"/>
      <c r="RQF10" s="667"/>
      <c r="RQG10" s="667"/>
      <c r="RQH10" s="667"/>
      <c r="RQI10" s="667"/>
      <c r="RQJ10" s="667"/>
      <c r="RQK10" s="667"/>
      <c r="RQL10" s="667"/>
      <c r="RQM10" s="667"/>
      <c r="RQN10" s="667"/>
      <c r="RQO10" s="667"/>
      <c r="RQP10" s="667"/>
      <c r="RQQ10" s="667"/>
      <c r="RQR10" s="667"/>
      <c r="RQS10" s="667"/>
      <c r="RQT10" s="667"/>
      <c r="RQU10" s="667"/>
      <c r="RQV10" s="667"/>
      <c r="RQW10" s="667"/>
      <c r="RQX10" s="667"/>
      <c r="RQY10" s="667"/>
      <c r="RQZ10" s="667"/>
      <c r="RRA10" s="667"/>
      <c r="RRB10" s="667"/>
      <c r="RRC10" s="667"/>
      <c r="RRD10" s="667"/>
      <c r="RRE10" s="667"/>
      <c r="RRF10" s="667"/>
      <c r="RRG10" s="667"/>
      <c r="RRH10" s="667"/>
      <c r="RRI10" s="667"/>
      <c r="RRJ10" s="667"/>
      <c r="RRK10" s="667"/>
      <c r="RRL10" s="667"/>
      <c r="RRM10" s="667"/>
      <c r="RRN10" s="667"/>
      <c r="RRO10" s="667"/>
      <c r="RRP10" s="667"/>
      <c r="RRQ10" s="667"/>
      <c r="RRR10" s="667"/>
      <c r="RRS10" s="667"/>
      <c r="RRT10" s="667"/>
      <c r="RRU10" s="667"/>
      <c r="RRV10" s="667"/>
      <c r="RRW10" s="667"/>
      <c r="RRX10" s="667"/>
      <c r="RRY10" s="667"/>
      <c r="RRZ10" s="667"/>
      <c r="RSA10" s="667"/>
      <c r="RSB10" s="667"/>
      <c r="RSC10" s="667"/>
      <c r="RSD10" s="667"/>
      <c r="RSE10" s="667"/>
      <c r="RSF10" s="667"/>
      <c r="RSG10" s="667"/>
      <c r="RSH10" s="667"/>
      <c r="RSI10" s="667"/>
      <c r="RSJ10" s="667"/>
      <c r="RSK10" s="667"/>
      <c r="RSL10" s="667"/>
      <c r="RSM10" s="667"/>
      <c r="RSN10" s="667"/>
      <c r="RSO10" s="667"/>
      <c r="RSP10" s="667"/>
      <c r="RSQ10" s="667"/>
      <c r="RSR10" s="667"/>
      <c r="RSS10" s="667"/>
      <c r="RST10" s="667"/>
      <c r="RSU10" s="667"/>
      <c r="RSV10" s="667"/>
      <c r="RSW10" s="667"/>
      <c r="RSX10" s="667"/>
      <c r="RSY10" s="667"/>
      <c r="RSZ10" s="667"/>
      <c r="RTA10" s="667"/>
      <c r="RTB10" s="667"/>
      <c r="RTC10" s="667"/>
      <c r="RTD10" s="667"/>
      <c r="RTE10" s="667"/>
      <c r="RTF10" s="667"/>
      <c r="RTG10" s="667"/>
      <c r="RTH10" s="667"/>
      <c r="RTI10" s="667"/>
      <c r="RTJ10" s="667"/>
      <c r="RTK10" s="667"/>
      <c r="RTL10" s="667"/>
      <c r="RTM10" s="667"/>
      <c r="RTN10" s="667"/>
      <c r="RTO10" s="667"/>
      <c r="RTP10" s="667"/>
      <c r="RTQ10" s="667"/>
      <c r="RTR10" s="667"/>
      <c r="RTS10" s="667"/>
      <c r="RTT10" s="667"/>
      <c r="RTU10" s="667"/>
      <c r="RTV10" s="667"/>
      <c r="RTW10" s="667"/>
      <c r="RTX10" s="667"/>
      <c r="RTY10" s="667"/>
      <c r="RTZ10" s="667"/>
      <c r="RUA10" s="667"/>
      <c r="RUB10" s="667"/>
      <c r="RUC10" s="667"/>
      <c r="RUD10" s="667"/>
      <c r="RUE10" s="667"/>
      <c r="RUF10" s="667"/>
      <c r="RUG10" s="667"/>
      <c r="RUH10" s="667"/>
      <c r="RUI10" s="667"/>
      <c r="RUJ10" s="667"/>
      <c r="RUK10" s="667"/>
      <c r="RUL10" s="667"/>
      <c r="RUM10" s="667"/>
      <c r="RUN10" s="667"/>
      <c r="RUO10" s="667"/>
      <c r="RUP10" s="667"/>
      <c r="RUQ10" s="667"/>
      <c r="RUR10" s="667"/>
      <c r="RUS10" s="667"/>
      <c r="RUT10" s="667"/>
      <c r="RUU10" s="667"/>
      <c r="RUV10" s="667"/>
      <c r="RUW10" s="667"/>
      <c r="RUX10" s="667"/>
      <c r="RUY10" s="667"/>
      <c r="RUZ10" s="667"/>
      <c r="RVA10" s="667"/>
      <c r="RVB10" s="667"/>
      <c r="RVC10" s="667"/>
      <c r="RVD10" s="667"/>
      <c r="RVE10" s="667"/>
      <c r="RVF10" s="667"/>
      <c r="RVG10" s="667"/>
      <c r="RVH10" s="667"/>
      <c r="RVI10" s="667"/>
      <c r="RVJ10" s="667"/>
      <c r="RVK10" s="667"/>
      <c r="RVL10" s="667"/>
      <c r="RVM10" s="667"/>
      <c r="RVN10" s="667"/>
      <c r="RVO10" s="667"/>
      <c r="RVP10" s="667"/>
      <c r="RVQ10" s="667"/>
      <c r="RVR10" s="667"/>
      <c r="RVS10" s="667"/>
      <c r="RVT10" s="667"/>
      <c r="RVU10" s="667"/>
      <c r="RVV10" s="667"/>
      <c r="RVW10" s="667"/>
      <c r="RVX10" s="667"/>
      <c r="RVY10" s="667"/>
      <c r="RVZ10" s="667"/>
      <c r="RWA10" s="667"/>
      <c r="RWB10" s="667"/>
      <c r="RWC10" s="667"/>
      <c r="RWD10" s="667"/>
      <c r="RWE10" s="667"/>
      <c r="RWF10" s="667"/>
      <c r="RWG10" s="667"/>
      <c r="RWH10" s="667"/>
      <c r="RWI10" s="667"/>
      <c r="RWJ10" s="667"/>
      <c r="RWK10" s="667"/>
      <c r="RWL10" s="667"/>
      <c r="RWM10" s="667"/>
      <c r="RWN10" s="667"/>
      <c r="RWO10" s="667"/>
      <c r="RWP10" s="667"/>
      <c r="RWQ10" s="667"/>
      <c r="RWR10" s="667"/>
      <c r="RWS10" s="667"/>
      <c r="RWT10" s="667"/>
      <c r="RWU10" s="667"/>
      <c r="RWV10" s="667"/>
      <c r="RWW10" s="667"/>
      <c r="RWX10" s="667"/>
      <c r="RWY10" s="667"/>
      <c r="RWZ10" s="667"/>
      <c r="RXA10" s="667"/>
      <c r="RXB10" s="667"/>
      <c r="RXC10" s="667"/>
      <c r="RXD10" s="667"/>
      <c r="RXE10" s="667"/>
      <c r="RXF10" s="667"/>
      <c r="RXG10" s="667"/>
      <c r="RXH10" s="667"/>
      <c r="RXI10" s="667"/>
      <c r="RXJ10" s="667"/>
      <c r="RXK10" s="667"/>
      <c r="RXL10" s="667"/>
      <c r="RXM10" s="667"/>
      <c r="RXN10" s="667"/>
      <c r="RXO10" s="667"/>
      <c r="RXP10" s="667"/>
      <c r="RXQ10" s="667"/>
      <c r="RXR10" s="667"/>
      <c r="RXS10" s="667"/>
      <c r="RXT10" s="667"/>
      <c r="RXU10" s="667"/>
      <c r="RXV10" s="667"/>
      <c r="RXW10" s="667"/>
      <c r="RXX10" s="667"/>
      <c r="RXY10" s="667"/>
      <c r="RXZ10" s="667"/>
      <c r="RYA10" s="667"/>
      <c r="RYB10" s="667"/>
      <c r="RYC10" s="667"/>
      <c r="RYD10" s="667"/>
      <c r="RYE10" s="667"/>
      <c r="RYF10" s="667"/>
      <c r="RYG10" s="667"/>
      <c r="RYH10" s="667"/>
      <c r="RYI10" s="667"/>
      <c r="RYJ10" s="667"/>
      <c r="RYK10" s="667"/>
      <c r="RYL10" s="667"/>
      <c r="RYM10" s="667"/>
      <c r="RYN10" s="667"/>
      <c r="RYO10" s="667"/>
      <c r="RYP10" s="667"/>
      <c r="RYQ10" s="667"/>
      <c r="RYR10" s="667"/>
      <c r="RYS10" s="667"/>
      <c r="RYT10" s="667"/>
      <c r="RYU10" s="667"/>
      <c r="RYV10" s="667"/>
      <c r="RYW10" s="667"/>
      <c r="RYX10" s="667"/>
      <c r="RYY10" s="667"/>
      <c r="RYZ10" s="667"/>
      <c r="RZA10" s="667"/>
      <c r="RZB10" s="667"/>
      <c r="RZC10" s="667"/>
      <c r="RZD10" s="667"/>
      <c r="RZE10" s="667"/>
      <c r="RZF10" s="667"/>
      <c r="RZG10" s="667"/>
      <c r="RZH10" s="667"/>
      <c r="RZI10" s="667"/>
      <c r="RZJ10" s="667"/>
      <c r="RZK10" s="667"/>
      <c r="RZL10" s="667"/>
      <c r="RZM10" s="667"/>
      <c r="RZN10" s="667"/>
      <c r="RZO10" s="667"/>
      <c r="RZP10" s="667"/>
      <c r="RZQ10" s="667"/>
      <c r="RZR10" s="667"/>
      <c r="RZS10" s="667"/>
      <c r="RZT10" s="667"/>
      <c r="RZU10" s="667"/>
      <c r="RZV10" s="667"/>
      <c r="RZW10" s="667"/>
      <c r="RZX10" s="667"/>
      <c r="RZY10" s="667"/>
      <c r="RZZ10" s="667"/>
      <c r="SAA10" s="667"/>
      <c r="SAB10" s="667"/>
      <c r="SAC10" s="667"/>
      <c r="SAD10" s="667"/>
      <c r="SAE10" s="667"/>
      <c r="SAF10" s="667"/>
      <c r="SAG10" s="667"/>
      <c r="SAH10" s="667"/>
      <c r="SAI10" s="667"/>
      <c r="SAJ10" s="667"/>
      <c r="SAK10" s="667"/>
      <c r="SAL10" s="667"/>
      <c r="SAM10" s="667"/>
      <c r="SAN10" s="667"/>
      <c r="SAO10" s="667"/>
      <c r="SAP10" s="667"/>
      <c r="SAQ10" s="667"/>
      <c r="SAR10" s="667"/>
      <c r="SAS10" s="667"/>
      <c r="SAT10" s="667"/>
      <c r="SAU10" s="667"/>
      <c r="SAV10" s="667"/>
      <c r="SAW10" s="667"/>
      <c r="SAX10" s="667"/>
      <c r="SAY10" s="667"/>
      <c r="SAZ10" s="667"/>
      <c r="SBA10" s="667"/>
      <c r="SBB10" s="667"/>
      <c r="SBC10" s="667"/>
      <c r="SBD10" s="667"/>
      <c r="SBE10" s="667"/>
      <c r="SBF10" s="667"/>
      <c r="SBG10" s="667"/>
      <c r="SBH10" s="667"/>
      <c r="SBI10" s="667"/>
      <c r="SBJ10" s="667"/>
      <c r="SBK10" s="667"/>
      <c r="SBL10" s="667"/>
      <c r="SBM10" s="667"/>
      <c r="SBN10" s="667"/>
      <c r="SBO10" s="667"/>
      <c r="SBP10" s="667"/>
      <c r="SBQ10" s="667"/>
      <c r="SBR10" s="667"/>
      <c r="SBS10" s="667"/>
      <c r="SBT10" s="667"/>
      <c r="SBU10" s="667"/>
      <c r="SBV10" s="667"/>
      <c r="SBW10" s="667"/>
      <c r="SBX10" s="667"/>
      <c r="SBY10" s="667"/>
      <c r="SBZ10" s="667"/>
      <c r="SCA10" s="667"/>
      <c r="SCB10" s="667"/>
      <c r="SCC10" s="667"/>
      <c r="SCD10" s="667"/>
      <c r="SCE10" s="667"/>
      <c r="SCF10" s="667"/>
      <c r="SCG10" s="667"/>
      <c r="SCH10" s="667"/>
      <c r="SCI10" s="667"/>
      <c r="SCJ10" s="667"/>
      <c r="SCK10" s="667"/>
      <c r="SCL10" s="667"/>
      <c r="SCM10" s="667"/>
      <c r="SCN10" s="667"/>
      <c r="SCO10" s="667"/>
      <c r="SCP10" s="667"/>
      <c r="SCQ10" s="667"/>
      <c r="SCR10" s="667"/>
      <c r="SCS10" s="667"/>
      <c r="SCT10" s="667"/>
      <c r="SCU10" s="667"/>
      <c r="SCV10" s="667"/>
      <c r="SCW10" s="667"/>
      <c r="SCX10" s="667"/>
      <c r="SCY10" s="667"/>
      <c r="SCZ10" s="667"/>
      <c r="SDA10" s="667"/>
      <c r="SDB10" s="667"/>
      <c r="SDC10" s="667"/>
      <c r="SDD10" s="667"/>
      <c r="SDE10" s="667"/>
      <c r="SDF10" s="667"/>
      <c r="SDG10" s="667"/>
      <c r="SDH10" s="667"/>
      <c r="SDI10" s="667"/>
      <c r="SDJ10" s="667"/>
      <c r="SDK10" s="667"/>
      <c r="SDL10" s="667"/>
      <c r="SDM10" s="667"/>
      <c r="SDN10" s="667"/>
      <c r="SDO10" s="667"/>
      <c r="SDP10" s="667"/>
      <c r="SDQ10" s="667"/>
      <c r="SDR10" s="667"/>
      <c r="SDS10" s="667"/>
      <c r="SDT10" s="667"/>
      <c r="SDU10" s="667"/>
      <c r="SDV10" s="667"/>
      <c r="SDW10" s="667"/>
      <c r="SDX10" s="667"/>
      <c r="SDY10" s="667"/>
      <c r="SDZ10" s="667"/>
      <c r="SEA10" s="667"/>
      <c r="SEB10" s="667"/>
      <c r="SEC10" s="667"/>
      <c r="SED10" s="667"/>
      <c r="SEE10" s="667"/>
      <c r="SEF10" s="667"/>
      <c r="SEG10" s="667"/>
      <c r="SEH10" s="667"/>
      <c r="SEI10" s="667"/>
      <c r="SEJ10" s="667"/>
      <c r="SEK10" s="667"/>
      <c r="SEL10" s="667"/>
      <c r="SEM10" s="667"/>
      <c r="SEN10" s="667"/>
      <c r="SEO10" s="667"/>
      <c r="SEP10" s="667"/>
      <c r="SEQ10" s="667"/>
      <c r="SER10" s="667"/>
      <c r="SES10" s="667"/>
      <c r="SET10" s="667"/>
      <c r="SEU10" s="667"/>
      <c r="SEV10" s="667"/>
      <c r="SEW10" s="667"/>
      <c r="SEX10" s="667"/>
      <c r="SEY10" s="667"/>
      <c r="SEZ10" s="667"/>
      <c r="SFA10" s="667"/>
      <c r="SFB10" s="667"/>
      <c r="SFC10" s="667"/>
      <c r="SFD10" s="667"/>
      <c r="SFE10" s="667"/>
      <c r="SFF10" s="667"/>
      <c r="SFG10" s="667"/>
      <c r="SFH10" s="667"/>
      <c r="SFI10" s="667"/>
      <c r="SFJ10" s="667"/>
      <c r="SFK10" s="667"/>
      <c r="SFL10" s="667"/>
      <c r="SFM10" s="667"/>
      <c r="SFN10" s="667"/>
      <c r="SFO10" s="667"/>
      <c r="SFP10" s="667"/>
      <c r="SFQ10" s="667"/>
      <c r="SFR10" s="667"/>
      <c r="SFS10" s="667"/>
      <c r="SFT10" s="667"/>
      <c r="SFU10" s="667"/>
      <c r="SFV10" s="667"/>
      <c r="SFW10" s="667"/>
      <c r="SFX10" s="667"/>
      <c r="SFY10" s="667"/>
      <c r="SFZ10" s="667"/>
      <c r="SGA10" s="667"/>
      <c r="SGB10" s="667"/>
      <c r="SGC10" s="667"/>
      <c r="SGD10" s="667"/>
      <c r="SGE10" s="667"/>
      <c r="SGF10" s="667"/>
      <c r="SGG10" s="667"/>
      <c r="SGH10" s="667"/>
      <c r="SGI10" s="667"/>
      <c r="SGJ10" s="667"/>
      <c r="SGK10" s="667"/>
      <c r="SGL10" s="667"/>
      <c r="SGM10" s="667"/>
      <c r="SGN10" s="667"/>
      <c r="SGO10" s="667"/>
      <c r="SGP10" s="667"/>
      <c r="SGQ10" s="667"/>
      <c r="SGR10" s="667"/>
      <c r="SGS10" s="667"/>
      <c r="SGT10" s="667"/>
      <c r="SGU10" s="667"/>
      <c r="SGV10" s="667"/>
      <c r="SGW10" s="667"/>
      <c r="SGX10" s="667"/>
      <c r="SGY10" s="667"/>
      <c r="SGZ10" s="667"/>
      <c r="SHA10" s="667"/>
      <c r="SHB10" s="667"/>
      <c r="SHC10" s="667"/>
      <c r="SHD10" s="667"/>
      <c r="SHE10" s="667"/>
      <c r="SHF10" s="667"/>
      <c r="SHG10" s="667"/>
      <c r="SHH10" s="667"/>
      <c r="SHI10" s="667"/>
      <c r="SHJ10" s="667"/>
      <c r="SHK10" s="667"/>
      <c r="SHL10" s="667"/>
      <c r="SHM10" s="667"/>
      <c r="SHN10" s="667"/>
      <c r="SHO10" s="667"/>
      <c r="SHP10" s="667"/>
      <c r="SHQ10" s="667"/>
      <c r="SHR10" s="667"/>
      <c r="SHS10" s="667"/>
      <c r="SHT10" s="667"/>
      <c r="SHU10" s="667"/>
      <c r="SHV10" s="667"/>
      <c r="SHW10" s="667"/>
      <c r="SHX10" s="667"/>
      <c r="SHY10" s="667"/>
      <c r="SHZ10" s="667"/>
      <c r="SIA10" s="667"/>
      <c r="SIB10" s="667"/>
      <c r="SIC10" s="667"/>
      <c r="SID10" s="667"/>
      <c r="SIE10" s="667"/>
      <c r="SIF10" s="667"/>
      <c r="SIG10" s="667"/>
      <c r="SIH10" s="667"/>
      <c r="SII10" s="667"/>
      <c r="SIJ10" s="667"/>
      <c r="SIK10" s="667"/>
      <c r="SIL10" s="667"/>
      <c r="SIM10" s="667"/>
      <c r="SIN10" s="667"/>
      <c r="SIO10" s="667"/>
      <c r="SIP10" s="667"/>
      <c r="SIQ10" s="667"/>
      <c r="SIR10" s="667"/>
      <c r="SIS10" s="667"/>
      <c r="SIT10" s="667"/>
      <c r="SIU10" s="667"/>
      <c r="SIV10" s="667"/>
      <c r="SIW10" s="667"/>
      <c r="SIX10" s="667"/>
      <c r="SIY10" s="667"/>
      <c r="SIZ10" s="667"/>
      <c r="SJA10" s="667"/>
      <c r="SJB10" s="667"/>
      <c r="SJC10" s="667"/>
      <c r="SJD10" s="667"/>
      <c r="SJE10" s="667"/>
      <c r="SJF10" s="667"/>
      <c r="SJG10" s="667"/>
      <c r="SJH10" s="667"/>
      <c r="SJI10" s="667"/>
      <c r="SJJ10" s="667"/>
      <c r="SJK10" s="667"/>
      <c r="SJL10" s="667"/>
      <c r="SJM10" s="667"/>
      <c r="SJN10" s="667"/>
      <c r="SJO10" s="667"/>
      <c r="SJP10" s="667"/>
      <c r="SJQ10" s="667"/>
      <c r="SJR10" s="667"/>
      <c r="SJS10" s="667"/>
      <c r="SJT10" s="667"/>
      <c r="SJU10" s="667"/>
      <c r="SJV10" s="667"/>
      <c r="SJW10" s="667"/>
      <c r="SJX10" s="667"/>
      <c r="SJY10" s="667"/>
      <c r="SJZ10" s="667"/>
      <c r="SKA10" s="667"/>
      <c r="SKB10" s="667"/>
      <c r="SKC10" s="667"/>
      <c r="SKD10" s="667"/>
      <c r="SKE10" s="667"/>
      <c r="SKF10" s="667"/>
      <c r="SKG10" s="667"/>
      <c r="SKH10" s="667"/>
      <c r="SKI10" s="667"/>
      <c r="SKJ10" s="667"/>
      <c r="SKK10" s="667"/>
      <c r="SKL10" s="667"/>
      <c r="SKM10" s="667"/>
      <c r="SKN10" s="667"/>
      <c r="SKO10" s="667"/>
      <c r="SKP10" s="667"/>
      <c r="SKQ10" s="667"/>
      <c r="SKR10" s="667"/>
      <c r="SKS10" s="667"/>
      <c r="SKT10" s="667"/>
      <c r="SKU10" s="667"/>
      <c r="SKV10" s="667"/>
      <c r="SKW10" s="667"/>
      <c r="SKX10" s="667"/>
      <c r="SKY10" s="667"/>
      <c r="SKZ10" s="667"/>
      <c r="SLA10" s="667"/>
      <c r="SLB10" s="667"/>
      <c r="SLC10" s="667"/>
      <c r="SLD10" s="667"/>
      <c r="SLE10" s="667"/>
      <c r="SLF10" s="667"/>
      <c r="SLG10" s="667"/>
      <c r="SLH10" s="667"/>
      <c r="SLI10" s="667"/>
      <c r="SLJ10" s="667"/>
      <c r="SLK10" s="667"/>
      <c r="SLL10" s="667"/>
      <c r="SLM10" s="667"/>
      <c r="SLN10" s="667"/>
      <c r="SLO10" s="667"/>
      <c r="SLP10" s="667"/>
      <c r="SLQ10" s="667"/>
      <c r="SLR10" s="667"/>
      <c r="SLS10" s="667"/>
      <c r="SLT10" s="667"/>
      <c r="SLU10" s="667"/>
      <c r="SLV10" s="667"/>
      <c r="SLW10" s="667"/>
      <c r="SLX10" s="667"/>
      <c r="SLY10" s="667"/>
      <c r="SLZ10" s="667"/>
      <c r="SMA10" s="667"/>
      <c r="SMB10" s="667"/>
      <c r="SMC10" s="667"/>
      <c r="SMD10" s="667"/>
      <c r="SME10" s="667"/>
      <c r="SMF10" s="667"/>
      <c r="SMG10" s="667"/>
      <c r="SMH10" s="667"/>
      <c r="SMI10" s="667"/>
      <c r="SMJ10" s="667"/>
      <c r="SMK10" s="667"/>
      <c r="SML10" s="667"/>
      <c r="SMM10" s="667"/>
      <c r="SMN10" s="667"/>
      <c r="SMO10" s="667"/>
      <c r="SMP10" s="667"/>
      <c r="SMQ10" s="667"/>
      <c r="SMR10" s="667"/>
      <c r="SMS10" s="667"/>
      <c r="SMT10" s="667"/>
      <c r="SMU10" s="667"/>
      <c r="SMV10" s="667"/>
      <c r="SMW10" s="667"/>
      <c r="SMX10" s="667"/>
      <c r="SMY10" s="667"/>
      <c r="SMZ10" s="667"/>
      <c r="SNA10" s="667"/>
      <c r="SNB10" s="667"/>
      <c r="SNC10" s="667"/>
      <c r="SND10" s="667"/>
      <c r="SNE10" s="667"/>
      <c r="SNF10" s="667"/>
      <c r="SNG10" s="667"/>
      <c r="SNH10" s="667"/>
      <c r="SNI10" s="667"/>
      <c r="SNJ10" s="667"/>
      <c r="SNK10" s="667"/>
      <c r="SNL10" s="667"/>
      <c r="SNM10" s="667"/>
      <c r="SNN10" s="667"/>
      <c r="SNO10" s="667"/>
      <c r="SNP10" s="667"/>
      <c r="SNQ10" s="667"/>
      <c r="SNR10" s="667"/>
      <c r="SNS10" s="667"/>
      <c r="SNT10" s="667"/>
      <c r="SNU10" s="667"/>
      <c r="SNV10" s="667"/>
      <c r="SNW10" s="667"/>
      <c r="SNX10" s="667"/>
      <c r="SNY10" s="667"/>
      <c r="SNZ10" s="667"/>
      <c r="SOA10" s="667"/>
      <c r="SOB10" s="667"/>
      <c r="SOC10" s="667"/>
      <c r="SOD10" s="667"/>
      <c r="SOE10" s="667"/>
      <c r="SOF10" s="667"/>
      <c r="SOG10" s="667"/>
      <c r="SOH10" s="667"/>
      <c r="SOI10" s="667"/>
      <c r="SOJ10" s="667"/>
      <c r="SOK10" s="667"/>
      <c r="SOL10" s="667"/>
      <c r="SOM10" s="667"/>
      <c r="SON10" s="667"/>
      <c r="SOO10" s="667"/>
      <c r="SOP10" s="667"/>
      <c r="SOQ10" s="667"/>
      <c r="SOR10" s="667"/>
      <c r="SOS10" s="667"/>
      <c r="SOT10" s="667"/>
      <c r="SOU10" s="667"/>
      <c r="SOV10" s="667"/>
      <c r="SOW10" s="667"/>
      <c r="SOX10" s="667"/>
      <c r="SOY10" s="667"/>
      <c r="SOZ10" s="667"/>
      <c r="SPA10" s="667"/>
      <c r="SPB10" s="667"/>
      <c r="SPC10" s="667"/>
      <c r="SPD10" s="667"/>
      <c r="SPE10" s="667"/>
      <c r="SPF10" s="667"/>
      <c r="SPG10" s="667"/>
      <c r="SPH10" s="667"/>
      <c r="SPI10" s="667"/>
      <c r="SPJ10" s="667"/>
      <c r="SPK10" s="667"/>
      <c r="SPL10" s="667"/>
      <c r="SPM10" s="667"/>
      <c r="SPN10" s="667"/>
      <c r="SPO10" s="667"/>
      <c r="SPP10" s="667"/>
      <c r="SPQ10" s="667"/>
      <c r="SPR10" s="667"/>
      <c r="SPS10" s="667"/>
      <c r="SPT10" s="667"/>
      <c r="SPU10" s="667"/>
      <c r="SPV10" s="667"/>
      <c r="SPW10" s="667"/>
      <c r="SPX10" s="667"/>
      <c r="SPY10" s="667"/>
      <c r="SPZ10" s="667"/>
      <c r="SQA10" s="667"/>
      <c r="SQB10" s="667"/>
      <c r="SQC10" s="667"/>
      <c r="SQD10" s="667"/>
      <c r="SQE10" s="667"/>
      <c r="SQF10" s="667"/>
      <c r="SQG10" s="667"/>
      <c r="SQH10" s="667"/>
      <c r="SQI10" s="667"/>
      <c r="SQJ10" s="667"/>
      <c r="SQK10" s="667"/>
      <c r="SQL10" s="667"/>
      <c r="SQM10" s="667"/>
      <c r="SQN10" s="667"/>
      <c r="SQO10" s="667"/>
      <c r="SQP10" s="667"/>
      <c r="SQQ10" s="667"/>
      <c r="SQR10" s="667"/>
      <c r="SQS10" s="667"/>
      <c r="SQT10" s="667"/>
      <c r="SQU10" s="667"/>
      <c r="SQV10" s="667"/>
      <c r="SQW10" s="667"/>
      <c r="SQX10" s="667"/>
      <c r="SQY10" s="667"/>
      <c r="SQZ10" s="667"/>
      <c r="SRA10" s="667"/>
      <c r="SRB10" s="667"/>
      <c r="SRC10" s="667"/>
      <c r="SRD10" s="667"/>
      <c r="SRE10" s="667"/>
      <c r="SRF10" s="667"/>
      <c r="SRG10" s="667"/>
      <c r="SRH10" s="667"/>
      <c r="SRI10" s="667"/>
      <c r="SRJ10" s="667"/>
      <c r="SRK10" s="667"/>
      <c r="SRL10" s="667"/>
      <c r="SRM10" s="667"/>
      <c r="SRN10" s="667"/>
      <c r="SRO10" s="667"/>
      <c r="SRP10" s="667"/>
      <c r="SRQ10" s="667"/>
      <c r="SRR10" s="667"/>
      <c r="SRS10" s="667"/>
      <c r="SRT10" s="667"/>
      <c r="SRU10" s="667"/>
      <c r="SRV10" s="667"/>
      <c r="SRW10" s="667"/>
      <c r="SRX10" s="667"/>
      <c r="SRY10" s="667"/>
      <c r="SRZ10" s="667"/>
      <c r="SSA10" s="667"/>
      <c r="SSB10" s="667"/>
      <c r="SSC10" s="667"/>
      <c r="SSD10" s="667"/>
      <c r="SSE10" s="667"/>
      <c r="SSF10" s="667"/>
      <c r="SSG10" s="667"/>
      <c r="SSH10" s="667"/>
      <c r="SSI10" s="667"/>
      <c r="SSJ10" s="667"/>
      <c r="SSK10" s="667"/>
      <c r="SSL10" s="667"/>
      <c r="SSM10" s="667"/>
      <c r="SSN10" s="667"/>
      <c r="SSO10" s="667"/>
      <c r="SSP10" s="667"/>
      <c r="SSQ10" s="667"/>
      <c r="SSR10" s="667"/>
      <c r="SSS10" s="667"/>
      <c r="SST10" s="667"/>
      <c r="SSU10" s="667"/>
      <c r="SSV10" s="667"/>
      <c r="SSW10" s="667"/>
      <c r="SSX10" s="667"/>
      <c r="SSY10" s="667"/>
      <c r="SSZ10" s="667"/>
      <c r="STA10" s="667"/>
      <c r="STB10" s="667"/>
      <c r="STC10" s="667"/>
      <c r="STD10" s="667"/>
      <c r="STE10" s="667"/>
      <c r="STF10" s="667"/>
      <c r="STG10" s="667"/>
      <c r="STH10" s="667"/>
      <c r="STI10" s="667"/>
      <c r="STJ10" s="667"/>
      <c r="STK10" s="667"/>
      <c r="STL10" s="667"/>
      <c r="STM10" s="667"/>
      <c r="STN10" s="667"/>
      <c r="STO10" s="667"/>
      <c r="STP10" s="667"/>
      <c r="STQ10" s="667"/>
      <c r="STR10" s="667"/>
      <c r="STS10" s="667"/>
      <c r="STT10" s="667"/>
      <c r="STU10" s="667"/>
      <c r="STV10" s="667"/>
      <c r="STW10" s="667"/>
      <c r="STX10" s="667"/>
      <c r="STY10" s="667"/>
      <c r="STZ10" s="667"/>
      <c r="SUA10" s="667"/>
      <c r="SUB10" s="667"/>
      <c r="SUC10" s="667"/>
      <c r="SUD10" s="667"/>
      <c r="SUE10" s="667"/>
      <c r="SUF10" s="667"/>
      <c r="SUG10" s="667"/>
      <c r="SUH10" s="667"/>
      <c r="SUI10" s="667"/>
      <c r="SUJ10" s="667"/>
      <c r="SUK10" s="667"/>
      <c r="SUL10" s="667"/>
      <c r="SUM10" s="667"/>
      <c r="SUN10" s="667"/>
      <c r="SUO10" s="667"/>
      <c r="SUP10" s="667"/>
      <c r="SUQ10" s="667"/>
      <c r="SUR10" s="667"/>
      <c r="SUS10" s="667"/>
      <c r="SUT10" s="667"/>
      <c r="SUU10" s="667"/>
      <c r="SUV10" s="667"/>
      <c r="SUW10" s="667"/>
      <c r="SUX10" s="667"/>
      <c r="SUY10" s="667"/>
      <c r="SUZ10" s="667"/>
      <c r="SVA10" s="667"/>
      <c r="SVB10" s="667"/>
      <c r="SVC10" s="667"/>
      <c r="SVD10" s="667"/>
      <c r="SVE10" s="667"/>
      <c r="SVF10" s="667"/>
      <c r="SVG10" s="667"/>
      <c r="SVH10" s="667"/>
      <c r="SVI10" s="667"/>
      <c r="SVJ10" s="667"/>
      <c r="SVK10" s="667"/>
      <c r="SVL10" s="667"/>
      <c r="SVM10" s="667"/>
      <c r="SVN10" s="667"/>
      <c r="SVO10" s="667"/>
      <c r="SVP10" s="667"/>
      <c r="SVQ10" s="667"/>
      <c r="SVR10" s="667"/>
      <c r="SVS10" s="667"/>
      <c r="SVT10" s="667"/>
      <c r="SVU10" s="667"/>
      <c r="SVV10" s="667"/>
      <c r="SVW10" s="667"/>
      <c r="SVX10" s="667"/>
      <c r="SVY10" s="667"/>
      <c r="SVZ10" s="667"/>
      <c r="SWA10" s="667"/>
      <c r="SWB10" s="667"/>
      <c r="SWC10" s="667"/>
      <c r="SWD10" s="667"/>
      <c r="SWE10" s="667"/>
      <c r="SWF10" s="667"/>
      <c r="SWG10" s="667"/>
      <c r="SWH10" s="667"/>
      <c r="SWI10" s="667"/>
      <c r="SWJ10" s="667"/>
      <c r="SWK10" s="667"/>
      <c r="SWL10" s="667"/>
      <c r="SWM10" s="667"/>
      <c r="SWN10" s="667"/>
      <c r="SWO10" s="667"/>
      <c r="SWP10" s="667"/>
      <c r="SWQ10" s="667"/>
      <c r="SWR10" s="667"/>
      <c r="SWS10" s="667"/>
      <c r="SWT10" s="667"/>
      <c r="SWU10" s="667"/>
      <c r="SWV10" s="667"/>
      <c r="SWW10" s="667"/>
      <c r="SWX10" s="667"/>
      <c r="SWY10" s="667"/>
      <c r="SWZ10" s="667"/>
      <c r="SXA10" s="667"/>
      <c r="SXB10" s="667"/>
      <c r="SXC10" s="667"/>
      <c r="SXD10" s="667"/>
      <c r="SXE10" s="667"/>
      <c r="SXF10" s="667"/>
      <c r="SXG10" s="667"/>
      <c r="SXH10" s="667"/>
      <c r="SXI10" s="667"/>
      <c r="SXJ10" s="667"/>
      <c r="SXK10" s="667"/>
      <c r="SXL10" s="667"/>
      <c r="SXM10" s="667"/>
      <c r="SXN10" s="667"/>
      <c r="SXO10" s="667"/>
      <c r="SXP10" s="667"/>
      <c r="SXQ10" s="667"/>
      <c r="SXR10" s="667"/>
      <c r="SXS10" s="667"/>
      <c r="SXT10" s="667"/>
      <c r="SXU10" s="667"/>
      <c r="SXV10" s="667"/>
      <c r="SXW10" s="667"/>
      <c r="SXX10" s="667"/>
      <c r="SXY10" s="667"/>
      <c r="SXZ10" s="667"/>
      <c r="SYA10" s="667"/>
      <c r="SYB10" s="667"/>
      <c r="SYC10" s="667"/>
      <c r="SYD10" s="667"/>
      <c r="SYE10" s="667"/>
      <c r="SYF10" s="667"/>
      <c r="SYG10" s="667"/>
      <c r="SYH10" s="667"/>
      <c r="SYI10" s="667"/>
      <c r="SYJ10" s="667"/>
      <c r="SYK10" s="667"/>
      <c r="SYL10" s="667"/>
      <c r="SYM10" s="667"/>
      <c r="SYN10" s="667"/>
      <c r="SYO10" s="667"/>
      <c r="SYP10" s="667"/>
      <c r="SYQ10" s="667"/>
      <c r="SYR10" s="667"/>
      <c r="SYS10" s="667"/>
      <c r="SYT10" s="667"/>
      <c r="SYU10" s="667"/>
      <c r="SYV10" s="667"/>
      <c r="SYW10" s="667"/>
      <c r="SYX10" s="667"/>
      <c r="SYY10" s="667"/>
      <c r="SYZ10" s="667"/>
      <c r="SZA10" s="667"/>
      <c r="SZB10" s="667"/>
      <c r="SZC10" s="667"/>
      <c r="SZD10" s="667"/>
      <c r="SZE10" s="667"/>
      <c r="SZF10" s="667"/>
      <c r="SZG10" s="667"/>
      <c r="SZH10" s="667"/>
      <c r="SZI10" s="667"/>
      <c r="SZJ10" s="667"/>
      <c r="SZK10" s="667"/>
      <c r="SZL10" s="667"/>
      <c r="SZM10" s="667"/>
      <c r="SZN10" s="667"/>
      <c r="SZO10" s="667"/>
      <c r="SZP10" s="667"/>
      <c r="SZQ10" s="667"/>
      <c r="SZR10" s="667"/>
      <c r="SZS10" s="667"/>
      <c r="SZT10" s="667"/>
      <c r="SZU10" s="667"/>
      <c r="SZV10" s="667"/>
      <c r="SZW10" s="667"/>
      <c r="SZX10" s="667"/>
      <c r="SZY10" s="667"/>
      <c r="SZZ10" s="667"/>
      <c r="TAA10" s="667"/>
      <c r="TAB10" s="667"/>
      <c r="TAC10" s="667"/>
      <c r="TAD10" s="667"/>
      <c r="TAE10" s="667"/>
      <c r="TAF10" s="667"/>
      <c r="TAG10" s="667"/>
      <c r="TAH10" s="667"/>
      <c r="TAI10" s="667"/>
      <c r="TAJ10" s="667"/>
      <c r="TAK10" s="667"/>
      <c r="TAL10" s="667"/>
      <c r="TAM10" s="667"/>
      <c r="TAN10" s="667"/>
      <c r="TAO10" s="667"/>
      <c r="TAP10" s="667"/>
      <c r="TAQ10" s="667"/>
      <c r="TAR10" s="667"/>
      <c r="TAS10" s="667"/>
      <c r="TAT10" s="667"/>
      <c r="TAU10" s="667"/>
      <c r="TAV10" s="667"/>
      <c r="TAW10" s="667"/>
      <c r="TAX10" s="667"/>
      <c r="TAY10" s="667"/>
      <c r="TAZ10" s="667"/>
      <c r="TBA10" s="667"/>
      <c r="TBB10" s="667"/>
      <c r="TBC10" s="667"/>
      <c r="TBD10" s="667"/>
      <c r="TBE10" s="667"/>
      <c r="TBF10" s="667"/>
      <c r="TBG10" s="667"/>
      <c r="TBH10" s="667"/>
      <c r="TBI10" s="667"/>
      <c r="TBJ10" s="667"/>
      <c r="TBK10" s="667"/>
      <c r="TBL10" s="667"/>
      <c r="TBM10" s="667"/>
      <c r="TBN10" s="667"/>
      <c r="TBO10" s="667"/>
      <c r="TBP10" s="667"/>
      <c r="TBQ10" s="667"/>
      <c r="TBR10" s="667"/>
      <c r="TBS10" s="667"/>
      <c r="TBT10" s="667"/>
      <c r="TBU10" s="667"/>
      <c r="TBV10" s="667"/>
      <c r="TBW10" s="667"/>
      <c r="TBX10" s="667"/>
      <c r="TBY10" s="667"/>
      <c r="TBZ10" s="667"/>
      <c r="TCA10" s="667"/>
      <c r="TCB10" s="667"/>
      <c r="TCC10" s="667"/>
      <c r="TCD10" s="667"/>
      <c r="TCE10" s="667"/>
      <c r="TCF10" s="667"/>
      <c r="TCG10" s="667"/>
      <c r="TCH10" s="667"/>
      <c r="TCI10" s="667"/>
      <c r="TCJ10" s="667"/>
      <c r="TCK10" s="667"/>
      <c r="TCL10" s="667"/>
      <c r="TCM10" s="667"/>
      <c r="TCN10" s="667"/>
      <c r="TCO10" s="667"/>
      <c r="TCP10" s="667"/>
      <c r="TCQ10" s="667"/>
      <c r="TCR10" s="667"/>
      <c r="TCS10" s="667"/>
      <c r="TCT10" s="667"/>
      <c r="TCU10" s="667"/>
      <c r="TCV10" s="667"/>
      <c r="TCW10" s="667"/>
      <c r="TCX10" s="667"/>
      <c r="TCY10" s="667"/>
      <c r="TCZ10" s="667"/>
      <c r="TDA10" s="667"/>
      <c r="TDB10" s="667"/>
      <c r="TDC10" s="667"/>
      <c r="TDD10" s="667"/>
      <c r="TDE10" s="667"/>
      <c r="TDF10" s="667"/>
      <c r="TDG10" s="667"/>
      <c r="TDH10" s="667"/>
      <c r="TDI10" s="667"/>
      <c r="TDJ10" s="667"/>
      <c r="TDK10" s="667"/>
      <c r="TDL10" s="667"/>
      <c r="TDM10" s="667"/>
      <c r="TDN10" s="667"/>
      <c r="TDO10" s="667"/>
      <c r="TDP10" s="667"/>
      <c r="TDQ10" s="667"/>
      <c r="TDR10" s="667"/>
      <c r="TDS10" s="667"/>
      <c r="TDT10" s="667"/>
      <c r="TDU10" s="667"/>
      <c r="TDV10" s="667"/>
      <c r="TDW10" s="667"/>
      <c r="TDX10" s="667"/>
      <c r="TDY10" s="667"/>
      <c r="TDZ10" s="667"/>
      <c r="TEA10" s="667"/>
      <c r="TEB10" s="667"/>
      <c r="TEC10" s="667"/>
      <c r="TED10" s="667"/>
      <c r="TEE10" s="667"/>
      <c r="TEF10" s="667"/>
      <c r="TEG10" s="667"/>
      <c r="TEH10" s="667"/>
      <c r="TEI10" s="667"/>
      <c r="TEJ10" s="667"/>
      <c r="TEK10" s="667"/>
      <c r="TEL10" s="667"/>
      <c r="TEM10" s="667"/>
      <c r="TEN10" s="667"/>
      <c r="TEO10" s="667"/>
      <c r="TEP10" s="667"/>
      <c r="TEQ10" s="667"/>
      <c r="TER10" s="667"/>
      <c r="TES10" s="667"/>
      <c r="TET10" s="667"/>
      <c r="TEU10" s="667"/>
      <c r="TEV10" s="667"/>
      <c r="TEW10" s="667"/>
      <c r="TEX10" s="667"/>
      <c r="TEY10" s="667"/>
      <c r="TEZ10" s="667"/>
      <c r="TFA10" s="667"/>
      <c r="TFB10" s="667"/>
      <c r="TFC10" s="667"/>
      <c r="TFD10" s="667"/>
      <c r="TFE10" s="667"/>
      <c r="TFF10" s="667"/>
      <c r="TFG10" s="667"/>
      <c r="TFH10" s="667"/>
      <c r="TFI10" s="667"/>
      <c r="TFJ10" s="667"/>
      <c r="TFK10" s="667"/>
      <c r="TFL10" s="667"/>
      <c r="TFM10" s="667"/>
      <c r="TFN10" s="667"/>
      <c r="TFO10" s="667"/>
      <c r="TFP10" s="667"/>
      <c r="TFQ10" s="667"/>
      <c r="TFR10" s="667"/>
      <c r="TFS10" s="667"/>
      <c r="TFT10" s="667"/>
      <c r="TFU10" s="667"/>
      <c r="TFV10" s="667"/>
      <c r="TFW10" s="667"/>
      <c r="TFX10" s="667"/>
      <c r="TFY10" s="667"/>
      <c r="TFZ10" s="667"/>
      <c r="TGA10" s="667"/>
      <c r="TGB10" s="667"/>
      <c r="TGC10" s="667"/>
      <c r="TGD10" s="667"/>
      <c r="TGE10" s="667"/>
      <c r="TGF10" s="667"/>
      <c r="TGG10" s="667"/>
      <c r="TGH10" s="667"/>
      <c r="TGI10" s="667"/>
      <c r="TGJ10" s="667"/>
      <c r="TGK10" s="667"/>
      <c r="TGL10" s="667"/>
      <c r="TGM10" s="667"/>
      <c r="TGN10" s="667"/>
      <c r="TGO10" s="667"/>
      <c r="TGP10" s="667"/>
      <c r="TGQ10" s="667"/>
      <c r="TGR10" s="667"/>
      <c r="TGS10" s="667"/>
      <c r="TGT10" s="667"/>
      <c r="TGU10" s="667"/>
      <c r="TGV10" s="667"/>
      <c r="TGW10" s="667"/>
      <c r="TGX10" s="667"/>
      <c r="TGY10" s="667"/>
      <c r="TGZ10" s="667"/>
      <c r="THA10" s="667"/>
      <c r="THB10" s="667"/>
      <c r="THC10" s="667"/>
      <c r="THD10" s="667"/>
      <c r="THE10" s="667"/>
      <c r="THF10" s="667"/>
      <c r="THG10" s="667"/>
      <c r="THH10" s="667"/>
      <c r="THI10" s="667"/>
      <c r="THJ10" s="667"/>
      <c r="THK10" s="667"/>
      <c r="THL10" s="667"/>
      <c r="THM10" s="667"/>
      <c r="THN10" s="667"/>
      <c r="THO10" s="667"/>
      <c r="THP10" s="667"/>
      <c r="THQ10" s="667"/>
      <c r="THR10" s="667"/>
      <c r="THS10" s="667"/>
      <c r="THT10" s="667"/>
      <c r="THU10" s="667"/>
      <c r="THV10" s="667"/>
      <c r="THW10" s="667"/>
      <c r="THX10" s="667"/>
      <c r="THY10" s="667"/>
      <c r="THZ10" s="667"/>
      <c r="TIA10" s="667"/>
      <c r="TIB10" s="667"/>
      <c r="TIC10" s="667"/>
      <c r="TID10" s="667"/>
      <c r="TIE10" s="667"/>
      <c r="TIF10" s="667"/>
      <c r="TIG10" s="667"/>
      <c r="TIH10" s="667"/>
      <c r="TII10" s="667"/>
      <c r="TIJ10" s="667"/>
      <c r="TIK10" s="667"/>
      <c r="TIL10" s="667"/>
      <c r="TIM10" s="667"/>
      <c r="TIN10" s="667"/>
      <c r="TIO10" s="667"/>
      <c r="TIP10" s="667"/>
      <c r="TIQ10" s="667"/>
      <c r="TIR10" s="667"/>
      <c r="TIS10" s="667"/>
      <c r="TIT10" s="667"/>
      <c r="TIU10" s="667"/>
      <c r="TIV10" s="667"/>
      <c r="TIW10" s="667"/>
      <c r="TIX10" s="667"/>
      <c r="TIY10" s="667"/>
      <c r="TIZ10" s="667"/>
      <c r="TJA10" s="667"/>
      <c r="TJB10" s="667"/>
      <c r="TJC10" s="667"/>
      <c r="TJD10" s="667"/>
      <c r="TJE10" s="667"/>
      <c r="TJF10" s="667"/>
      <c r="TJG10" s="667"/>
      <c r="TJH10" s="667"/>
      <c r="TJI10" s="667"/>
      <c r="TJJ10" s="667"/>
      <c r="TJK10" s="667"/>
      <c r="TJL10" s="667"/>
      <c r="TJM10" s="667"/>
      <c r="TJN10" s="667"/>
      <c r="TJO10" s="667"/>
      <c r="TJP10" s="667"/>
      <c r="TJQ10" s="667"/>
      <c r="TJR10" s="667"/>
      <c r="TJS10" s="667"/>
      <c r="TJT10" s="667"/>
      <c r="TJU10" s="667"/>
      <c r="TJV10" s="667"/>
      <c r="TJW10" s="667"/>
      <c r="TJX10" s="667"/>
      <c r="TJY10" s="667"/>
      <c r="TJZ10" s="667"/>
      <c r="TKA10" s="667"/>
      <c r="TKB10" s="667"/>
      <c r="TKC10" s="667"/>
      <c r="TKD10" s="667"/>
      <c r="TKE10" s="667"/>
      <c r="TKF10" s="667"/>
      <c r="TKG10" s="667"/>
      <c r="TKH10" s="667"/>
      <c r="TKI10" s="667"/>
      <c r="TKJ10" s="667"/>
      <c r="TKK10" s="667"/>
      <c r="TKL10" s="667"/>
      <c r="TKM10" s="667"/>
      <c r="TKN10" s="667"/>
      <c r="TKO10" s="667"/>
      <c r="TKP10" s="667"/>
      <c r="TKQ10" s="667"/>
      <c r="TKR10" s="667"/>
      <c r="TKS10" s="667"/>
      <c r="TKT10" s="667"/>
      <c r="TKU10" s="667"/>
      <c r="TKV10" s="667"/>
      <c r="TKW10" s="667"/>
      <c r="TKX10" s="667"/>
      <c r="TKY10" s="667"/>
      <c r="TKZ10" s="667"/>
      <c r="TLA10" s="667"/>
      <c r="TLB10" s="667"/>
      <c r="TLC10" s="667"/>
      <c r="TLD10" s="667"/>
      <c r="TLE10" s="667"/>
      <c r="TLF10" s="667"/>
      <c r="TLG10" s="667"/>
      <c r="TLH10" s="667"/>
      <c r="TLI10" s="667"/>
      <c r="TLJ10" s="667"/>
      <c r="TLK10" s="667"/>
      <c r="TLL10" s="667"/>
      <c r="TLM10" s="667"/>
      <c r="TLN10" s="667"/>
      <c r="TLO10" s="667"/>
      <c r="TLP10" s="667"/>
      <c r="TLQ10" s="667"/>
      <c r="TLR10" s="667"/>
      <c r="TLS10" s="667"/>
      <c r="TLT10" s="667"/>
      <c r="TLU10" s="667"/>
      <c r="TLV10" s="667"/>
      <c r="TLW10" s="667"/>
      <c r="TLX10" s="667"/>
      <c r="TLY10" s="667"/>
      <c r="TLZ10" s="667"/>
      <c r="TMA10" s="667"/>
      <c r="TMB10" s="667"/>
      <c r="TMC10" s="667"/>
      <c r="TMD10" s="667"/>
      <c r="TME10" s="667"/>
      <c r="TMF10" s="667"/>
      <c r="TMG10" s="667"/>
      <c r="TMH10" s="667"/>
      <c r="TMI10" s="667"/>
      <c r="TMJ10" s="667"/>
      <c r="TMK10" s="667"/>
      <c r="TML10" s="667"/>
      <c r="TMM10" s="667"/>
      <c r="TMN10" s="667"/>
      <c r="TMO10" s="667"/>
      <c r="TMP10" s="667"/>
      <c r="TMQ10" s="667"/>
      <c r="TMR10" s="667"/>
      <c r="TMS10" s="667"/>
      <c r="TMT10" s="667"/>
      <c r="TMU10" s="667"/>
      <c r="TMV10" s="667"/>
      <c r="TMW10" s="667"/>
      <c r="TMX10" s="667"/>
      <c r="TMY10" s="667"/>
      <c r="TMZ10" s="667"/>
      <c r="TNA10" s="667"/>
      <c r="TNB10" s="667"/>
      <c r="TNC10" s="667"/>
      <c r="TND10" s="667"/>
      <c r="TNE10" s="667"/>
      <c r="TNF10" s="667"/>
      <c r="TNG10" s="667"/>
      <c r="TNH10" s="667"/>
      <c r="TNI10" s="667"/>
      <c r="TNJ10" s="667"/>
      <c r="TNK10" s="667"/>
      <c r="TNL10" s="667"/>
      <c r="TNM10" s="667"/>
      <c r="TNN10" s="667"/>
      <c r="TNO10" s="667"/>
      <c r="TNP10" s="667"/>
      <c r="TNQ10" s="667"/>
      <c r="TNR10" s="667"/>
      <c r="TNS10" s="667"/>
      <c r="TNT10" s="667"/>
      <c r="TNU10" s="667"/>
      <c r="TNV10" s="667"/>
      <c r="TNW10" s="667"/>
      <c r="TNX10" s="667"/>
      <c r="TNY10" s="667"/>
      <c r="TNZ10" s="667"/>
      <c r="TOA10" s="667"/>
      <c r="TOB10" s="667"/>
      <c r="TOC10" s="667"/>
      <c r="TOD10" s="667"/>
      <c r="TOE10" s="667"/>
      <c r="TOF10" s="667"/>
      <c r="TOG10" s="667"/>
      <c r="TOH10" s="667"/>
      <c r="TOI10" s="667"/>
      <c r="TOJ10" s="667"/>
      <c r="TOK10" s="667"/>
      <c r="TOL10" s="667"/>
      <c r="TOM10" s="667"/>
      <c r="TON10" s="667"/>
      <c r="TOO10" s="667"/>
      <c r="TOP10" s="667"/>
      <c r="TOQ10" s="667"/>
      <c r="TOR10" s="667"/>
      <c r="TOS10" s="667"/>
      <c r="TOT10" s="667"/>
      <c r="TOU10" s="667"/>
      <c r="TOV10" s="667"/>
      <c r="TOW10" s="667"/>
      <c r="TOX10" s="667"/>
      <c r="TOY10" s="667"/>
      <c r="TOZ10" s="667"/>
      <c r="TPA10" s="667"/>
      <c r="TPB10" s="667"/>
      <c r="TPC10" s="667"/>
      <c r="TPD10" s="667"/>
      <c r="TPE10" s="667"/>
      <c r="TPF10" s="667"/>
      <c r="TPG10" s="667"/>
      <c r="TPH10" s="667"/>
      <c r="TPI10" s="667"/>
      <c r="TPJ10" s="667"/>
      <c r="TPK10" s="667"/>
      <c r="TPL10" s="667"/>
      <c r="TPM10" s="667"/>
      <c r="TPN10" s="667"/>
      <c r="TPO10" s="667"/>
      <c r="TPP10" s="667"/>
      <c r="TPQ10" s="667"/>
      <c r="TPR10" s="667"/>
      <c r="TPS10" s="667"/>
      <c r="TPT10" s="667"/>
      <c r="TPU10" s="667"/>
      <c r="TPV10" s="667"/>
      <c r="TPW10" s="667"/>
      <c r="TPX10" s="667"/>
      <c r="TPY10" s="667"/>
      <c r="TPZ10" s="667"/>
      <c r="TQA10" s="667"/>
      <c r="TQB10" s="667"/>
      <c r="TQC10" s="667"/>
      <c r="TQD10" s="667"/>
      <c r="TQE10" s="667"/>
      <c r="TQF10" s="667"/>
      <c r="TQG10" s="667"/>
      <c r="TQH10" s="667"/>
      <c r="TQI10" s="667"/>
      <c r="TQJ10" s="667"/>
      <c r="TQK10" s="667"/>
      <c r="TQL10" s="667"/>
      <c r="TQM10" s="667"/>
      <c r="TQN10" s="667"/>
      <c r="TQO10" s="667"/>
      <c r="TQP10" s="667"/>
      <c r="TQQ10" s="667"/>
      <c r="TQR10" s="667"/>
      <c r="TQS10" s="667"/>
      <c r="TQT10" s="667"/>
      <c r="TQU10" s="667"/>
      <c r="TQV10" s="667"/>
      <c r="TQW10" s="667"/>
      <c r="TQX10" s="667"/>
      <c r="TQY10" s="667"/>
      <c r="TQZ10" s="667"/>
      <c r="TRA10" s="667"/>
      <c r="TRB10" s="667"/>
      <c r="TRC10" s="667"/>
      <c r="TRD10" s="667"/>
      <c r="TRE10" s="667"/>
      <c r="TRF10" s="667"/>
      <c r="TRG10" s="667"/>
      <c r="TRH10" s="667"/>
      <c r="TRI10" s="667"/>
      <c r="TRJ10" s="667"/>
      <c r="TRK10" s="667"/>
      <c r="TRL10" s="667"/>
      <c r="TRM10" s="667"/>
      <c r="TRN10" s="667"/>
      <c r="TRO10" s="667"/>
      <c r="TRP10" s="667"/>
      <c r="TRQ10" s="667"/>
      <c r="TRR10" s="667"/>
      <c r="TRS10" s="667"/>
      <c r="TRT10" s="667"/>
      <c r="TRU10" s="667"/>
      <c r="TRV10" s="667"/>
      <c r="TRW10" s="667"/>
      <c r="TRX10" s="667"/>
      <c r="TRY10" s="667"/>
      <c r="TRZ10" s="667"/>
      <c r="TSA10" s="667"/>
      <c r="TSB10" s="667"/>
      <c r="TSC10" s="667"/>
      <c r="TSD10" s="667"/>
      <c r="TSE10" s="667"/>
      <c r="TSF10" s="667"/>
      <c r="TSG10" s="667"/>
      <c r="TSH10" s="667"/>
      <c r="TSI10" s="667"/>
      <c r="TSJ10" s="667"/>
      <c r="TSK10" s="667"/>
      <c r="TSL10" s="667"/>
      <c r="TSM10" s="667"/>
      <c r="TSN10" s="667"/>
      <c r="TSO10" s="667"/>
      <c r="TSP10" s="667"/>
      <c r="TSQ10" s="667"/>
      <c r="TSR10" s="667"/>
      <c r="TSS10" s="667"/>
      <c r="TST10" s="667"/>
      <c r="TSU10" s="667"/>
      <c r="TSV10" s="667"/>
      <c r="TSW10" s="667"/>
      <c r="TSX10" s="667"/>
      <c r="TSY10" s="667"/>
      <c r="TSZ10" s="667"/>
      <c r="TTA10" s="667"/>
      <c r="TTB10" s="667"/>
      <c r="TTC10" s="667"/>
      <c r="TTD10" s="667"/>
      <c r="TTE10" s="667"/>
      <c r="TTF10" s="667"/>
      <c r="TTG10" s="667"/>
      <c r="TTH10" s="667"/>
      <c r="TTI10" s="667"/>
      <c r="TTJ10" s="667"/>
      <c r="TTK10" s="667"/>
      <c r="TTL10" s="667"/>
      <c r="TTM10" s="667"/>
      <c r="TTN10" s="667"/>
      <c r="TTO10" s="667"/>
      <c r="TTP10" s="667"/>
      <c r="TTQ10" s="667"/>
      <c r="TTR10" s="667"/>
      <c r="TTS10" s="667"/>
      <c r="TTT10" s="667"/>
      <c r="TTU10" s="667"/>
      <c r="TTV10" s="667"/>
      <c r="TTW10" s="667"/>
      <c r="TTX10" s="667"/>
      <c r="TTY10" s="667"/>
      <c r="TTZ10" s="667"/>
      <c r="TUA10" s="667"/>
      <c r="TUB10" s="667"/>
      <c r="TUC10" s="667"/>
      <c r="TUD10" s="667"/>
      <c r="TUE10" s="667"/>
      <c r="TUF10" s="667"/>
      <c r="TUG10" s="667"/>
      <c r="TUH10" s="667"/>
      <c r="TUI10" s="667"/>
      <c r="TUJ10" s="667"/>
      <c r="TUK10" s="667"/>
      <c r="TUL10" s="667"/>
      <c r="TUM10" s="667"/>
      <c r="TUN10" s="667"/>
      <c r="TUO10" s="667"/>
      <c r="TUP10" s="667"/>
      <c r="TUQ10" s="667"/>
      <c r="TUR10" s="667"/>
      <c r="TUS10" s="667"/>
      <c r="TUT10" s="667"/>
      <c r="TUU10" s="667"/>
      <c r="TUV10" s="667"/>
      <c r="TUW10" s="667"/>
      <c r="TUX10" s="667"/>
      <c r="TUY10" s="667"/>
      <c r="TUZ10" s="667"/>
      <c r="TVA10" s="667"/>
      <c r="TVB10" s="667"/>
      <c r="TVC10" s="667"/>
      <c r="TVD10" s="667"/>
      <c r="TVE10" s="667"/>
      <c r="TVF10" s="667"/>
      <c r="TVG10" s="667"/>
      <c r="TVH10" s="667"/>
      <c r="TVI10" s="667"/>
      <c r="TVJ10" s="667"/>
      <c r="TVK10" s="667"/>
      <c r="TVL10" s="667"/>
      <c r="TVM10" s="667"/>
      <c r="TVN10" s="667"/>
      <c r="TVO10" s="667"/>
      <c r="TVP10" s="667"/>
      <c r="TVQ10" s="667"/>
      <c r="TVR10" s="667"/>
      <c r="TVS10" s="667"/>
      <c r="TVT10" s="667"/>
      <c r="TVU10" s="667"/>
      <c r="TVV10" s="667"/>
      <c r="TVW10" s="667"/>
      <c r="TVX10" s="667"/>
      <c r="TVY10" s="667"/>
      <c r="TVZ10" s="667"/>
      <c r="TWA10" s="667"/>
      <c r="TWB10" s="667"/>
      <c r="TWC10" s="667"/>
      <c r="TWD10" s="667"/>
      <c r="TWE10" s="667"/>
      <c r="TWF10" s="667"/>
      <c r="TWG10" s="667"/>
      <c r="TWH10" s="667"/>
      <c r="TWI10" s="667"/>
      <c r="TWJ10" s="667"/>
      <c r="TWK10" s="667"/>
      <c r="TWL10" s="667"/>
      <c r="TWM10" s="667"/>
      <c r="TWN10" s="667"/>
      <c r="TWO10" s="667"/>
      <c r="TWP10" s="667"/>
      <c r="TWQ10" s="667"/>
      <c r="TWR10" s="667"/>
      <c r="TWS10" s="667"/>
      <c r="TWT10" s="667"/>
      <c r="TWU10" s="667"/>
      <c r="TWV10" s="667"/>
      <c r="TWW10" s="667"/>
      <c r="TWX10" s="667"/>
      <c r="TWY10" s="667"/>
      <c r="TWZ10" s="667"/>
      <c r="TXA10" s="667"/>
      <c r="TXB10" s="667"/>
      <c r="TXC10" s="667"/>
      <c r="TXD10" s="667"/>
      <c r="TXE10" s="667"/>
      <c r="TXF10" s="667"/>
      <c r="TXG10" s="667"/>
      <c r="TXH10" s="667"/>
      <c r="TXI10" s="667"/>
      <c r="TXJ10" s="667"/>
      <c r="TXK10" s="667"/>
      <c r="TXL10" s="667"/>
      <c r="TXM10" s="667"/>
      <c r="TXN10" s="667"/>
      <c r="TXO10" s="667"/>
      <c r="TXP10" s="667"/>
      <c r="TXQ10" s="667"/>
      <c r="TXR10" s="667"/>
      <c r="TXS10" s="667"/>
      <c r="TXT10" s="667"/>
      <c r="TXU10" s="667"/>
      <c r="TXV10" s="667"/>
      <c r="TXW10" s="667"/>
      <c r="TXX10" s="667"/>
      <c r="TXY10" s="667"/>
      <c r="TXZ10" s="667"/>
      <c r="TYA10" s="667"/>
      <c r="TYB10" s="667"/>
      <c r="TYC10" s="667"/>
      <c r="TYD10" s="667"/>
      <c r="TYE10" s="667"/>
      <c r="TYF10" s="667"/>
      <c r="TYG10" s="667"/>
      <c r="TYH10" s="667"/>
      <c r="TYI10" s="667"/>
      <c r="TYJ10" s="667"/>
      <c r="TYK10" s="667"/>
      <c r="TYL10" s="667"/>
      <c r="TYM10" s="667"/>
      <c r="TYN10" s="667"/>
      <c r="TYO10" s="667"/>
      <c r="TYP10" s="667"/>
      <c r="TYQ10" s="667"/>
      <c r="TYR10" s="667"/>
      <c r="TYS10" s="667"/>
      <c r="TYT10" s="667"/>
      <c r="TYU10" s="667"/>
      <c r="TYV10" s="667"/>
      <c r="TYW10" s="667"/>
      <c r="TYX10" s="667"/>
      <c r="TYY10" s="667"/>
      <c r="TYZ10" s="667"/>
      <c r="TZA10" s="667"/>
      <c r="TZB10" s="667"/>
      <c r="TZC10" s="667"/>
      <c r="TZD10" s="667"/>
      <c r="TZE10" s="667"/>
      <c r="TZF10" s="667"/>
      <c r="TZG10" s="667"/>
      <c r="TZH10" s="667"/>
      <c r="TZI10" s="667"/>
      <c r="TZJ10" s="667"/>
      <c r="TZK10" s="667"/>
      <c r="TZL10" s="667"/>
      <c r="TZM10" s="667"/>
      <c r="TZN10" s="667"/>
      <c r="TZO10" s="667"/>
      <c r="TZP10" s="667"/>
      <c r="TZQ10" s="667"/>
      <c r="TZR10" s="667"/>
      <c r="TZS10" s="667"/>
      <c r="TZT10" s="667"/>
      <c r="TZU10" s="667"/>
      <c r="TZV10" s="667"/>
      <c r="TZW10" s="667"/>
      <c r="TZX10" s="667"/>
      <c r="TZY10" s="667"/>
      <c r="TZZ10" s="667"/>
      <c r="UAA10" s="667"/>
      <c r="UAB10" s="667"/>
      <c r="UAC10" s="667"/>
      <c r="UAD10" s="667"/>
      <c r="UAE10" s="667"/>
      <c r="UAF10" s="667"/>
      <c r="UAG10" s="667"/>
      <c r="UAH10" s="667"/>
      <c r="UAI10" s="667"/>
      <c r="UAJ10" s="667"/>
      <c r="UAK10" s="667"/>
      <c r="UAL10" s="667"/>
      <c r="UAM10" s="667"/>
      <c r="UAN10" s="667"/>
      <c r="UAO10" s="667"/>
      <c r="UAP10" s="667"/>
      <c r="UAQ10" s="667"/>
      <c r="UAR10" s="667"/>
      <c r="UAS10" s="667"/>
      <c r="UAT10" s="667"/>
      <c r="UAU10" s="667"/>
      <c r="UAV10" s="667"/>
      <c r="UAW10" s="667"/>
      <c r="UAX10" s="667"/>
      <c r="UAY10" s="667"/>
      <c r="UAZ10" s="667"/>
      <c r="UBA10" s="667"/>
      <c r="UBB10" s="667"/>
      <c r="UBC10" s="667"/>
      <c r="UBD10" s="667"/>
      <c r="UBE10" s="667"/>
      <c r="UBF10" s="667"/>
      <c r="UBG10" s="667"/>
      <c r="UBH10" s="667"/>
      <c r="UBI10" s="667"/>
      <c r="UBJ10" s="667"/>
      <c r="UBK10" s="667"/>
      <c r="UBL10" s="667"/>
      <c r="UBM10" s="667"/>
      <c r="UBN10" s="667"/>
      <c r="UBO10" s="667"/>
      <c r="UBP10" s="667"/>
      <c r="UBQ10" s="667"/>
      <c r="UBR10" s="667"/>
      <c r="UBS10" s="667"/>
      <c r="UBT10" s="667"/>
      <c r="UBU10" s="667"/>
      <c r="UBV10" s="667"/>
      <c r="UBW10" s="667"/>
      <c r="UBX10" s="667"/>
      <c r="UBY10" s="667"/>
      <c r="UBZ10" s="667"/>
      <c r="UCA10" s="667"/>
      <c r="UCB10" s="667"/>
      <c r="UCC10" s="667"/>
      <c r="UCD10" s="667"/>
      <c r="UCE10" s="667"/>
      <c r="UCF10" s="667"/>
      <c r="UCG10" s="667"/>
      <c r="UCH10" s="667"/>
      <c r="UCI10" s="667"/>
      <c r="UCJ10" s="667"/>
      <c r="UCK10" s="667"/>
      <c r="UCL10" s="667"/>
      <c r="UCM10" s="667"/>
      <c r="UCN10" s="667"/>
      <c r="UCO10" s="667"/>
      <c r="UCP10" s="667"/>
      <c r="UCQ10" s="667"/>
      <c r="UCR10" s="667"/>
      <c r="UCS10" s="667"/>
      <c r="UCT10" s="667"/>
      <c r="UCU10" s="667"/>
      <c r="UCV10" s="667"/>
      <c r="UCW10" s="667"/>
      <c r="UCX10" s="667"/>
      <c r="UCY10" s="667"/>
      <c r="UCZ10" s="667"/>
      <c r="UDA10" s="667"/>
      <c r="UDB10" s="667"/>
      <c r="UDC10" s="667"/>
      <c r="UDD10" s="667"/>
      <c r="UDE10" s="667"/>
      <c r="UDF10" s="667"/>
      <c r="UDG10" s="667"/>
      <c r="UDH10" s="667"/>
      <c r="UDI10" s="667"/>
      <c r="UDJ10" s="667"/>
      <c r="UDK10" s="667"/>
      <c r="UDL10" s="667"/>
      <c r="UDM10" s="667"/>
      <c r="UDN10" s="667"/>
      <c r="UDO10" s="667"/>
      <c r="UDP10" s="667"/>
      <c r="UDQ10" s="667"/>
      <c r="UDR10" s="667"/>
      <c r="UDS10" s="667"/>
      <c r="UDT10" s="667"/>
      <c r="UDU10" s="667"/>
      <c r="UDV10" s="667"/>
      <c r="UDW10" s="667"/>
      <c r="UDX10" s="667"/>
      <c r="UDY10" s="667"/>
      <c r="UDZ10" s="667"/>
      <c r="UEA10" s="667"/>
      <c r="UEB10" s="667"/>
      <c r="UEC10" s="667"/>
      <c r="UED10" s="667"/>
      <c r="UEE10" s="667"/>
      <c r="UEF10" s="667"/>
      <c r="UEG10" s="667"/>
      <c r="UEH10" s="667"/>
      <c r="UEI10" s="667"/>
      <c r="UEJ10" s="667"/>
      <c r="UEK10" s="667"/>
      <c r="UEL10" s="667"/>
      <c r="UEM10" s="667"/>
      <c r="UEN10" s="667"/>
      <c r="UEO10" s="667"/>
      <c r="UEP10" s="667"/>
      <c r="UEQ10" s="667"/>
      <c r="UER10" s="667"/>
      <c r="UES10" s="667"/>
      <c r="UET10" s="667"/>
      <c r="UEU10" s="667"/>
      <c r="UEV10" s="667"/>
      <c r="UEW10" s="667"/>
      <c r="UEX10" s="667"/>
      <c r="UEY10" s="667"/>
      <c r="UEZ10" s="667"/>
      <c r="UFA10" s="667"/>
      <c r="UFB10" s="667"/>
      <c r="UFC10" s="667"/>
      <c r="UFD10" s="667"/>
      <c r="UFE10" s="667"/>
      <c r="UFF10" s="667"/>
      <c r="UFG10" s="667"/>
      <c r="UFH10" s="667"/>
      <c r="UFI10" s="667"/>
      <c r="UFJ10" s="667"/>
      <c r="UFK10" s="667"/>
      <c r="UFL10" s="667"/>
      <c r="UFM10" s="667"/>
      <c r="UFN10" s="667"/>
      <c r="UFO10" s="667"/>
      <c r="UFP10" s="667"/>
      <c r="UFQ10" s="667"/>
      <c r="UFR10" s="667"/>
      <c r="UFS10" s="667"/>
      <c r="UFT10" s="667"/>
      <c r="UFU10" s="667"/>
      <c r="UFV10" s="667"/>
      <c r="UFW10" s="667"/>
      <c r="UFX10" s="667"/>
      <c r="UFY10" s="667"/>
      <c r="UFZ10" s="667"/>
      <c r="UGA10" s="667"/>
      <c r="UGB10" s="667"/>
      <c r="UGC10" s="667"/>
      <c r="UGD10" s="667"/>
      <c r="UGE10" s="667"/>
      <c r="UGF10" s="667"/>
      <c r="UGG10" s="667"/>
      <c r="UGH10" s="667"/>
      <c r="UGI10" s="667"/>
      <c r="UGJ10" s="667"/>
      <c r="UGK10" s="667"/>
      <c r="UGL10" s="667"/>
      <c r="UGM10" s="667"/>
      <c r="UGN10" s="667"/>
      <c r="UGO10" s="667"/>
      <c r="UGP10" s="667"/>
      <c r="UGQ10" s="667"/>
      <c r="UGR10" s="667"/>
      <c r="UGS10" s="667"/>
      <c r="UGT10" s="667"/>
      <c r="UGU10" s="667"/>
      <c r="UGV10" s="667"/>
      <c r="UGW10" s="667"/>
      <c r="UGX10" s="667"/>
      <c r="UGY10" s="667"/>
      <c r="UGZ10" s="667"/>
      <c r="UHA10" s="667"/>
      <c r="UHB10" s="667"/>
      <c r="UHC10" s="667"/>
      <c r="UHD10" s="667"/>
      <c r="UHE10" s="667"/>
      <c r="UHF10" s="667"/>
      <c r="UHG10" s="667"/>
      <c r="UHH10" s="667"/>
      <c r="UHI10" s="667"/>
      <c r="UHJ10" s="667"/>
      <c r="UHK10" s="667"/>
      <c r="UHL10" s="667"/>
      <c r="UHM10" s="667"/>
      <c r="UHN10" s="667"/>
      <c r="UHO10" s="667"/>
      <c r="UHP10" s="667"/>
      <c r="UHQ10" s="667"/>
      <c r="UHR10" s="667"/>
      <c r="UHS10" s="667"/>
      <c r="UHT10" s="667"/>
      <c r="UHU10" s="667"/>
      <c r="UHV10" s="667"/>
      <c r="UHW10" s="667"/>
      <c r="UHX10" s="667"/>
      <c r="UHY10" s="667"/>
      <c r="UHZ10" s="667"/>
      <c r="UIA10" s="667"/>
      <c r="UIB10" s="667"/>
      <c r="UIC10" s="667"/>
      <c r="UID10" s="667"/>
      <c r="UIE10" s="667"/>
      <c r="UIF10" s="667"/>
      <c r="UIG10" s="667"/>
      <c r="UIH10" s="667"/>
      <c r="UII10" s="667"/>
      <c r="UIJ10" s="667"/>
      <c r="UIK10" s="667"/>
      <c r="UIL10" s="667"/>
      <c r="UIM10" s="667"/>
      <c r="UIN10" s="667"/>
      <c r="UIO10" s="667"/>
      <c r="UIP10" s="667"/>
      <c r="UIQ10" s="667"/>
      <c r="UIR10" s="667"/>
      <c r="UIS10" s="667"/>
      <c r="UIT10" s="667"/>
      <c r="UIU10" s="667"/>
      <c r="UIV10" s="667"/>
      <c r="UIW10" s="667"/>
      <c r="UIX10" s="667"/>
      <c r="UIY10" s="667"/>
      <c r="UIZ10" s="667"/>
      <c r="UJA10" s="667"/>
      <c r="UJB10" s="667"/>
      <c r="UJC10" s="667"/>
      <c r="UJD10" s="667"/>
      <c r="UJE10" s="667"/>
      <c r="UJF10" s="667"/>
      <c r="UJG10" s="667"/>
      <c r="UJH10" s="667"/>
      <c r="UJI10" s="667"/>
      <c r="UJJ10" s="667"/>
      <c r="UJK10" s="667"/>
      <c r="UJL10" s="667"/>
      <c r="UJM10" s="667"/>
      <c r="UJN10" s="667"/>
      <c r="UJO10" s="667"/>
      <c r="UJP10" s="667"/>
      <c r="UJQ10" s="667"/>
      <c r="UJR10" s="667"/>
      <c r="UJS10" s="667"/>
      <c r="UJT10" s="667"/>
      <c r="UJU10" s="667"/>
      <c r="UJV10" s="667"/>
      <c r="UJW10" s="667"/>
      <c r="UJX10" s="667"/>
      <c r="UJY10" s="667"/>
      <c r="UJZ10" s="667"/>
      <c r="UKA10" s="667"/>
      <c r="UKB10" s="667"/>
      <c r="UKC10" s="667"/>
      <c r="UKD10" s="667"/>
      <c r="UKE10" s="667"/>
      <c r="UKF10" s="667"/>
      <c r="UKG10" s="667"/>
      <c r="UKH10" s="667"/>
      <c r="UKI10" s="667"/>
      <c r="UKJ10" s="667"/>
      <c r="UKK10" s="667"/>
      <c r="UKL10" s="667"/>
      <c r="UKM10" s="667"/>
      <c r="UKN10" s="667"/>
      <c r="UKO10" s="667"/>
      <c r="UKP10" s="667"/>
      <c r="UKQ10" s="667"/>
      <c r="UKR10" s="667"/>
      <c r="UKS10" s="667"/>
      <c r="UKT10" s="667"/>
      <c r="UKU10" s="667"/>
      <c r="UKV10" s="667"/>
      <c r="UKW10" s="667"/>
      <c r="UKX10" s="667"/>
      <c r="UKY10" s="667"/>
      <c r="UKZ10" s="667"/>
      <c r="ULA10" s="667"/>
      <c r="ULB10" s="667"/>
      <c r="ULC10" s="667"/>
      <c r="ULD10" s="667"/>
      <c r="ULE10" s="667"/>
      <c r="ULF10" s="667"/>
      <c r="ULG10" s="667"/>
      <c r="ULH10" s="667"/>
      <c r="ULI10" s="667"/>
      <c r="ULJ10" s="667"/>
      <c r="ULK10" s="667"/>
      <c r="ULL10" s="667"/>
      <c r="ULM10" s="667"/>
      <c r="ULN10" s="667"/>
      <c r="ULO10" s="667"/>
      <c r="ULP10" s="667"/>
      <c r="ULQ10" s="667"/>
      <c r="ULR10" s="667"/>
      <c r="ULS10" s="667"/>
      <c r="ULT10" s="667"/>
      <c r="ULU10" s="667"/>
      <c r="ULV10" s="667"/>
      <c r="ULW10" s="667"/>
      <c r="ULX10" s="667"/>
      <c r="ULY10" s="667"/>
      <c r="ULZ10" s="667"/>
      <c r="UMA10" s="667"/>
      <c r="UMB10" s="667"/>
      <c r="UMC10" s="667"/>
      <c r="UMD10" s="667"/>
      <c r="UME10" s="667"/>
      <c r="UMF10" s="667"/>
      <c r="UMG10" s="667"/>
      <c r="UMH10" s="667"/>
      <c r="UMI10" s="667"/>
      <c r="UMJ10" s="667"/>
      <c r="UMK10" s="667"/>
      <c r="UML10" s="667"/>
      <c r="UMM10" s="667"/>
      <c r="UMN10" s="667"/>
      <c r="UMO10" s="667"/>
      <c r="UMP10" s="667"/>
      <c r="UMQ10" s="667"/>
      <c r="UMR10" s="667"/>
      <c r="UMS10" s="667"/>
      <c r="UMT10" s="667"/>
      <c r="UMU10" s="667"/>
      <c r="UMV10" s="667"/>
      <c r="UMW10" s="667"/>
      <c r="UMX10" s="667"/>
      <c r="UMY10" s="667"/>
      <c r="UMZ10" s="667"/>
      <c r="UNA10" s="667"/>
      <c r="UNB10" s="667"/>
      <c r="UNC10" s="667"/>
      <c r="UND10" s="667"/>
      <c r="UNE10" s="667"/>
      <c r="UNF10" s="667"/>
      <c r="UNG10" s="667"/>
      <c r="UNH10" s="667"/>
      <c r="UNI10" s="667"/>
      <c r="UNJ10" s="667"/>
      <c r="UNK10" s="667"/>
      <c r="UNL10" s="667"/>
      <c r="UNM10" s="667"/>
      <c r="UNN10" s="667"/>
      <c r="UNO10" s="667"/>
      <c r="UNP10" s="667"/>
      <c r="UNQ10" s="667"/>
      <c r="UNR10" s="667"/>
      <c r="UNS10" s="667"/>
      <c r="UNT10" s="667"/>
      <c r="UNU10" s="667"/>
      <c r="UNV10" s="667"/>
      <c r="UNW10" s="667"/>
      <c r="UNX10" s="667"/>
      <c r="UNY10" s="667"/>
      <c r="UNZ10" s="667"/>
      <c r="UOA10" s="667"/>
      <c r="UOB10" s="667"/>
      <c r="UOC10" s="667"/>
      <c r="UOD10" s="667"/>
      <c r="UOE10" s="667"/>
      <c r="UOF10" s="667"/>
      <c r="UOG10" s="667"/>
      <c r="UOH10" s="667"/>
      <c r="UOI10" s="667"/>
      <c r="UOJ10" s="667"/>
      <c r="UOK10" s="667"/>
      <c r="UOL10" s="667"/>
      <c r="UOM10" s="667"/>
      <c r="UON10" s="667"/>
      <c r="UOO10" s="667"/>
      <c r="UOP10" s="667"/>
      <c r="UOQ10" s="667"/>
      <c r="UOR10" s="667"/>
      <c r="UOS10" s="667"/>
      <c r="UOT10" s="667"/>
      <c r="UOU10" s="667"/>
      <c r="UOV10" s="667"/>
      <c r="UOW10" s="667"/>
      <c r="UOX10" s="667"/>
      <c r="UOY10" s="667"/>
      <c r="UOZ10" s="667"/>
      <c r="UPA10" s="667"/>
      <c r="UPB10" s="667"/>
      <c r="UPC10" s="667"/>
      <c r="UPD10" s="667"/>
      <c r="UPE10" s="667"/>
      <c r="UPF10" s="667"/>
      <c r="UPG10" s="667"/>
      <c r="UPH10" s="667"/>
      <c r="UPI10" s="667"/>
      <c r="UPJ10" s="667"/>
      <c r="UPK10" s="667"/>
      <c r="UPL10" s="667"/>
      <c r="UPM10" s="667"/>
      <c r="UPN10" s="667"/>
      <c r="UPO10" s="667"/>
      <c r="UPP10" s="667"/>
      <c r="UPQ10" s="667"/>
      <c r="UPR10" s="667"/>
      <c r="UPS10" s="667"/>
      <c r="UPT10" s="667"/>
      <c r="UPU10" s="667"/>
      <c r="UPV10" s="667"/>
      <c r="UPW10" s="667"/>
      <c r="UPX10" s="667"/>
      <c r="UPY10" s="667"/>
      <c r="UPZ10" s="667"/>
      <c r="UQA10" s="667"/>
      <c r="UQB10" s="667"/>
      <c r="UQC10" s="667"/>
      <c r="UQD10" s="667"/>
      <c r="UQE10" s="667"/>
      <c r="UQF10" s="667"/>
      <c r="UQG10" s="667"/>
      <c r="UQH10" s="667"/>
      <c r="UQI10" s="667"/>
      <c r="UQJ10" s="667"/>
      <c r="UQK10" s="667"/>
      <c r="UQL10" s="667"/>
      <c r="UQM10" s="667"/>
      <c r="UQN10" s="667"/>
      <c r="UQO10" s="667"/>
      <c r="UQP10" s="667"/>
      <c r="UQQ10" s="667"/>
      <c r="UQR10" s="667"/>
      <c r="UQS10" s="667"/>
      <c r="UQT10" s="667"/>
      <c r="UQU10" s="667"/>
      <c r="UQV10" s="667"/>
      <c r="UQW10" s="667"/>
      <c r="UQX10" s="667"/>
      <c r="UQY10" s="667"/>
      <c r="UQZ10" s="667"/>
      <c r="URA10" s="667"/>
      <c r="URB10" s="667"/>
      <c r="URC10" s="667"/>
      <c r="URD10" s="667"/>
      <c r="URE10" s="667"/>
      <c r="URF10" s="667"/>
      <c r="URG10" s="667"/>
      <c r="URH10" s="667"/>
      <c r="URI10" s="667"/>
      <c r="URJ10" s="667"/>
      <c r="URK10" s="667"/>
      <c r="URL10" s="667"/>
      <c r="URM10" s="667"/>
      <c r="URN10" s="667"/>
      <c r="URO10" s="667"/>
      <c r="URP10" s="667"/>
      <c r="URQ10" s="667"/>
      <c r="URR10" s="667"/>
      <c r="URS10" s="667"/>
      <c r="URT10" s="667"/>
      <c r="URU10" s="667"/>
      <c r="URV10" s="667"/>
      <c r="URW10" s="667"/>
      <c r="URX10" s="667"/>
      <c r="URY10" s="667"/>
      <c r="URZ10" s="667"/>
      <c r="USA10" s="667"/>
      <c r="USB10" s="667"/>
      <c r="USC10" s="667"/>
      <c r="USD10" s="667"/>
      <c r="USE10" s="667"/>
      <c r="USF10" s="667"/>
      <c r="USG10" s="667"/>
      <c r="USH10" s="667"/>
      <c r="USI10" s="667"/>
      <c r="USJ10" s="667"/>
      <c r="USK10" s="667"/>
      <c r="USL10" s="667"/>
      <c r="USM10" s="667"/>
      <c r="USN10" s="667"/>
      <c r="USO10" s="667"/>
      <c r="USP10" s="667"/>
      <c r="USQ10" s="667"/>
      <c r="USR10" s="667"/>
      <c r="USS10" s="667"/>
      <c r="UST10" s="667"/>
      <c r="USU10" s="667"/>
      <c r="USV10" s="667"/>
      <c r="USW10" s="667"/>
      <c r="USX10" s="667"/>
      <c r="USY10" s="667"/>
      <c r="USZ10" s="667"/>
      <c r="UTA10" s="667"/>
      <c r="UTB10" s="667"/>
      <c r="UTC10" s="667"/>
      <c r="UTD10" s="667"/>
      <c r="UTE10" s="667"/>
      <c r="UTF10" s="667"/>
      <c r="UTG10" s="667"/>
      <c r="UTH10" s="667"/>
      <c r="UTI10" s="667"/>
      <c r="UTJ10" s="667"/>
      <c r="UTK10" s="667"/>
      <c r="UTL10" s="667"/>
      <c r="UTM10" s="667"/>
      <c r="UTN10" s="667"/>
      <c r="UTO10" s="667"/>
      <c r="UTP10" s="667"/>
      <c r="UTQ10" s="667"/>
      <c r="UTR10" s="667"/>
      <c r="UTS10" s="667"/>
      <c r="UTT10" s="667"/>
      <c r="UTU10" s="667"/>
      <c r="UTV10" s="667"/>
      <c r="UTW10" s="667"/>
      <c r="UTX10" s="667"/>
      <c r="UTY10" s="667"/>
      <c r="UTZ10" s="667"/>
      <c r="UUA10" s="667"/>
      <c r="UUB10" s="667"/>
      <c r="UUC10" s="667"/>
      <c r="UUD10" s="667"/>
      <c r="UUE10" s="667"/>
      <c r="UUF10" s="667"/>
      <c r="UUG10" s="667"/>
      <c r="UUH10" s="667"/>
      <c r="UUI10" s="667"/>
      <c r="UUJ10" s="667"/>
      <c r="UUK10" s="667"/>
      <c r="UUL10" s="667"/>
      <c r="UUM10" s="667"/>
      <c r="UUN10" s="667"/>
      <c r="UUO10" s="667"/>
      <c r="UUP10" s="667"/>
      <c r="UUQ10" s="667"/>
      <c r="UUR10" s="667"/>
      <c r="UUS10" s="667"/>
      <c r="UUT10" s="667"/>
      <c r="UUU10" s="667"/>
      <c r="UUV10" s="667"/>
      <c r="UUW10" s="667"/>
      <c r="UUX10" s="667"/>
      <c r="UUY10" s="667"/>
      <c r="UUZ10" s="667"/>
      <c r="UVA10" s="667"/>
      <c r="UVB10" s="667"/>
      <c r="UVC10" s="667"/>
      <c r="UVD10" s="667"/>
      <c r="UVE10" s="667"/>
      <c r="UVF10" s="667"/>
      <c r="UVG10" s="667"/>
      <c r="UVH10" s="667"/>
      <c r="UVI10" s="667"/>
      <c r="UVJ10" s="667"/>
      <c r="UVK10" s="667"/>
      <c r="UVL10" s="667"/>
      <c r="UVM10" s="667"/>
      <c r="UVN10" s="667"/>
      <c r="UVO10" s="667"/>
      <c r="UVP10" s="667"/>
      <c r="UVQ10" s="667"/>
      <c r="UVR10" s="667"/>
      <c r="UVS10" s="667"/>
      <c r="UVT10" s="667"/>
      <c r="UVU10" s="667"/>
      <c r="UVV10" s="667"/>
      <c r="UVW10" s="667"/>
      <c r="UVX10" s="667"/>
      <c r="UVY10" s="667"/>
      <c r="UVZ10" s="667"/>
      <c r="UWA10" s="667"/>
      <c r="UWB10" s="667"/>
      <c r="UWC10" s="667"/>
      <c r="UWD10" s="667"/>
      <c r="UWE10" s="667"/>
      <c r="UWF10" s="667"/>
      <c r="UWG10" s="667"/>
      <c r="UWH10" s="667"/>
      <c r="UWI10" s="667"/>
      <c r="UWJ10" s="667"/>
      <c r="UWK10" s="667"/>
      <c r="UWL10" s="667"/>
      <c r="UWM10" s="667"/>
      <c r="UWN10" s="667"/>
      <c r="UWO10" s="667"/>
      <c r="UWP10" s="667"/>
      <c r="UWQ10" s="667"/>
      <c r="UWR10" s="667"/>
      <c r="UWS10" s="667"/>
      <c r="UWT10" s="667"/>
      <c r="UWU10" s="667"/>
      <c r="UWV10" s="667"/>
      <c r="UWW10" s="667"/>
      <c r="UWX10" s="667"/>
      <c r="UWY10" s="667"/>
      <c r="UWZ10" s="667"/>
      <c r="UXA10" s="667"/>
      <c r="UXB10" s="667"/>
      <c r="UXC10" s="667"/>
      <c r="UXD10" s="667"/>
      <c r="UXE10" s="667"/>
      <c r="UXF10" s="667"/>
      <c r="UXG10" s="667"/>
      <c r="UXH10" s="667"/>
      <c r="UXI10" s="667"/>
      <c r="UXJ10" s="667"/>
      <c r="UXK10" s="667"/>
      <c r="UXL10" s="667"/>
      <c r="UXM10" s="667"/>
      <c r="UXN10" s="667"/>
      <c r="UXO10" s="667"/>
      <c r="UXP10" s="667"/>
      <c r="UXQ10" s="667"/>
      <c r="UXR10" s="667"/>
      <c r="UXS10" s="667"/>
      <c r="UXT10" s="667"/>
      <c r="UXU10" s="667"/>
      <c r="UXV10" s="667"/>
      <c r="UXW10" s="667"/>
      <c r="UXX10" s="667"/>
      <c r="UXY10" s="667"/>
      <c r="UXZ10" s="667"/>
      <c r="UYA10" s="667"/>
      <c r="UYB10" s="667"/>
      <c r="UYC10" s="667"/>
      <c r="UYD10" s="667"/>
      <c r="UYE10" s="667"/>
      <c r="UYF10" s="667"/>
      <c r="UYG10" s="667"/>
      <c r="UYH10" s="667"/>
      <c r="UYI10" s="667"/>
      <c r="UYJ10" s="667"/>
      <c r="UYK10" s="667"/>
      <c r="UYL10" s="667"/>
      <c r="UYM10" s="667"/>
      <c r="UYN10" s="667"/>
      <c r="UYO10" s="667"/>
      <c r="UYP10" s="667"/>
      <c r="UYQ10" s="667"/>
      <c r="UYR10" s="667"/>
      <c r="UYS10" s="667"/>
      <c r="UYT10" s="667"/>
      <c r="UYU10" s="667"/>
      <c r="UYV10" s="667"/>
      <c r="UYW10" s="667"/>
      <c r="UYX10" s="667"/>
      <c r="UYY10" s="667"/>
      <c r="UYZ10" s="667"/>
      <c r="UZA10" s="667"/>
      <c r="UZB10" s="667"/>
      <c r="UZC10" s="667"/>
      <c r="UZD10" s="667"/>
      <c r="UZE10" s="667"/>
      <c r="UZF10" s="667"/>
      <c r="UZG10" s="667"/>
      <c r="UZH10" s="667"/>
      <c r="UZI10" s="667"/>
      <c r="UZJ10" s="667"/>
      <c r="UZK10" s="667"/>
      <c r="UZL10" s="667"/>
      <c r="UZM10" s="667"/>
      <c r="UZN10" s="667"/>
      <c r="UZO10" s="667"/>
      <c r="UZP10" s="667"/>
      <c r="UZQ10" s="667"/>
      <c r="UZR10" s="667"/>
      <c r="UZS10" s="667"/>
      <c r="UZT10" s="667"/>
      <c r="UZU10" s="667"/>
      <c r="UZV10" s="667"/>
      <c r="UZW10" s="667"/>
      <c r="UZX10" s="667"/>
      <c r="UZY10" s="667"/>
      <c r="UZZ10" s="667"/>
      <c r="VAA10" s="667"/>
      <c r="VAB10" s="667"/>
      <c r="VAC10" s="667"/>
      <c r="VAD10" s="667"/>
      <c r="VAE10" s="667"/>
      <c r="VAF10" s="667"/>
      <c r="VAG10" s="667"/>
      <c r="VAH10" s="667"/>
      <c r="VAI10" s="667"/>
      <c r="VAJ10" s="667"/>
      <c r="VAK10" s="667"/>
      <c r="VAL10" s="667"/>
      <c r="VAM10" s="667"/>
      <c r="VAN10" s="667"/>
      <c r="VAO10" s="667"/>
      <c r="VAP10" s="667"/>
      <c r="VAQ10" s="667"/>
      <c r="VAR10" s="667"/>
      <c r="VAS10" s="667"/>
      <c r="VAT10" s="667"/>
      <c r="VAU10" s="667"/>
      <c r="VAV10" s="667"/>
      <c r="VAW10" s="667"/>
      <c r="VAX10" s="667"/>
      <c r="VAY10" s="667"/>
      <c r="VAZ10" s="667"/>
      <c r="VBA10" s="667"/>
      <c r="VBB10" s="667"/>
      <c r="VBC10" s="667"/>
      <c r="VBD10" s="667"/>
      <c r="VBE10" s="667"/>
      <c r="VBF10" s="667"/>
      <c r="VBG10" s="667"/>
      <c r="VBH10" s="667"/>
      <c r="VBI10" s="667"/>
      <c r="VBJ10" s="667"/>
      <c r="VBK10" s="667"/>
      <c r="VBL10" s="667"/>
      <c r="VBM10" s="667"/>
      <c r="VBN10" s="667"/>
      <c r="VBO10" s="667"/>
      <c r="VBP10" s="667"/>
      <c r="VBQ10" s="667"/>
      <c r="VBR10" s="667"/>
      <c r="VBS10" s="667"/>
      <c r="VBT10" s="667"/>
      <c r="VBU10" s="667"/>
      <c r="VBV10" s="667"/>
      <c r="VBW10" s="667"/>
      <c r="VBX10" s="667"/>
      <c r="VBY10" s="667"/>
      <c r="VBZ10" s="667"/>
      <c r="VCA10" s="667"/>
      <c r="VCB10" s="667"/>
      <c r="VCC10" s="667"/>
      <c r="VCD10" s="667"/>
      <c r="VCE10" s="667"/>
      <c r="VCF10" s="667"/>
      <c r="VCG10" s="667"/>
      <c r="VCH10" s="667"/>
      <c r="VCI10" s="667"/>
      <c r="VCJ10" s="667"/>
      <c r="VCK10" s="667"/>
      <c r="VCL10" s="667"/>
      <c r="VCM10" s="667"/>
      <c r="VCN10" s="667"/>
      <c r="VCO10" s="667"/>
      <c r="VCP10" s="667"/>
      <c r="VCQ10" s="667"/>
      <c r="VCR10" s="667"/>
      <c r="VCS10" s="667"/>
      <c r="VCT10" s="667"/>
      <c r="VCU10" s="667"/>
      <c r="VCV10" s="667"/>
      <c r="VCW10" s="667"/>
      <c r="VCX10" s="667"/>
      <c r="VCY10" s="667"/>
      <c r="VCZ10" s="667"/>
      <c r="VDA10" s="667"/>
      <c r="VDB10" s="667"/>
      <c r="VDC10" s="667"/>
      <c r="VDD10" s="667"/>
      <c r="VDE10" s="667"/>
      <c r="VDF10" s="667"/>
      <c r="VDG10" s="667"/>
      <c r="VDH10" s="667"/>
      <c r="VDI10" s="667"/>
      <c r="VDJ10" s="667"/>
      <c r="VDK10" s="667"/>
      <c r="VDL10" s="667"/>
      <c r="VDM10" s="667"/>
      <c r="VDN10" s="667"/>
      <c r="VDO10" s="667"/>
      <c r="VDP10" s="667"/>
      <c r="VDQ10" s="667"/>
      <c r="VDR10" s="667"/>
      <c r="VDS10" s="667"/>
      <c r="VDT10" s="667"/>
      <c r="VDU10" s="667"/>
      <c r="VDV10" s="667"/>
      <c r="VDW10" s="667"/>
      <c r="VDX10" s="667"/>
      <c r="VDY10" s="667"/>
      <c r="VDZ10" s="667"/>
      <c r="VEA10" s="667"/>
      <c r="VEB10" s="667"/>
      <c r="VEC10" s="667"/>
      <c r="VED10" s="667"/>
      <c r="VEE10" s="667"/>
      <c r="VEF10" s="667"/>
      <c r="VEG10" s="667"/>
      <c r="VEH10" s="667"/>
      <c r="VEI10" s="667"/>
      <c r="VEJ10" s="667"/>
      <c r="VEK10" s="667"/>
      <c r="VEL10" s="667"/>
      <c r="VEM10" s="667"/>
      <c r="VEN10" s="667"/>
      <c r="VEO10" s="667"/>
      <c r="VEP10" s="667"/>
      <c r="VEQ10" s="667"/>
      <c r="VER10" s="667"/>
      <c r="VES10" s="667"/>
      <c r="VET10" s="667"/>
      <c r="VEU10" s="667"/>
      <c r="VEV10" s="667"/>
      <c r="VEW10" s="667"/>
      <c r="VEX10" s="667"/>
      <c r="VEY10" s="667"/>
      <c r="VEZ10" s="667"/>
      <c r="VFA10" s="667"/>
      <c r="VFB10" s="667"/>
      <c r="VFC10" s="667"/>
      <c r="VFD10" s="667"/>
      <c r="VFE10" s="667"/>
      <c r="VFF10" s="667"/>
      <c r="VFG10" s="667"/>
      <c r="VFH10" s="667"/>
      <c r="VFI10" s="667"/>
      <c r="VFJ10" s="667"/>
      <c r="VFK10" s="667"/>
      <c r="VFL10" s="667"/>
      <c r="VFM10" s="667"/>
      <c r="VFN10" s="667"/>
      <c r="VFO10" s="667"/>
      <c r="VFP10" s="667"/>
      <c r="VFQ10" s="667"/>
      <c r="VFR10" s="667"/>
      <c r="VFS10" s="667"/>
      <c r="VFT10" s="667"/>
      <c r="VFU10" s="667"/>
      <c r="VFV10" s="667"/>
      <c r="VFW10" s="667"/>
      <c r="VFX10" s="667"/>
      <c r="VFY10" s="667"/>
      <c r="VFZ10" s="667"/>
      <c r="VGA10" s="667"/>
      <c r="VGB10" s="667"/>
      <c r="VGC10" s="667"/>
      <c r="VGD10" s="667"/>
      <c r="VGE10" s="667"/>
      <c r="VGF10" s="667"/>
      <c r="VGG10" s="667"/>
      <c r="VGH10" s="667"/>
      <c r="VGI10" s="667"/>
      <c r="VGJ10" s="667"/>
      <c r="VGK10" s="667"/>
      <c r="VGL10" s="667"/>
      <c r="VGM10" s="667"/>
      <c r="VGN10" s="667"/>
      <c r="VGO10" s="667"/>
      <c r="VGP10" s="667"/>
      <c r="VGQ10" s="667"/>
      <c r="VGR10" s="667"/>
      <c r="VGS10" s="667"/>
      <c r="VGT10" s="667"/>
      <c r="VGU10" s="667"/>
      <c r="VGV10" s="667"/>
      <c r="VGW10" s="667"/>
      <c r="VGX10" s="667"/>
      <c r="VGY10" s="667"/>
      <c r="VGZ10" s="667"/>
      <c r="VHA10" s="667"/>
      <c r="VHB10" s="667"/>
      <c r="VHC10" s="667"/>
      <c r="VHD10" s="667"/>
      <c r="VHE10" s="667"/>
      <c r="VHF10" s="667"/>
      <c r="VHG10" s="667"/>
      <c r="VHH10" s="667"/>
      <c r="VHI10" s="667"/>
      <c r="VHJ10" s="667"/>
      <c r="VHK10" s="667"/>
      <c r="VHL10" s="667"/>
      <c r="VHM10" s="667"/>
      <c r="VHN10" s="667"/>
      <c r="VHO10" s="667"/>
      <c r="VHP10" s="667"/>
      <c r="VHQ10" s="667"/>
      <c r="VHR10" s="667"/>
      <c r="VHS10" s="667"/>
      <c r="VHT10" s="667"/>
      <c r="VHU10" s="667"/>
      <c r="VHV10" s="667"/>
      <c r="VHW10" s="667"/>
      <c r="VHX10" s="667"/>
      <c r="VHY10" s="667"/>
      <c r="VHZ10" s="667"/>
      <c r="VIA10" s="667"/>
      <c r="VIB10" s="667"/>
      <c r="VIC10" s="667"/>
      <c r="VID10" s="667"/>
      <c r="VIE10" s="667"/>
      <c r="VIF10" s="667"/>
      <c r="VIG10" s="667"/>
      <c r="VIH10" s="667"/>
      <c r="VII10" s="667"/>
      <c r="VIJ10" s="667"/>
      <c r="VIK10" s="667"/>
      <c r="VIL10" s="667"/>
      <c r="VIM10" s="667"/>
      <c r="VIN10" s="667"/>
      <c r="VIO10" s="667"/>
      <c r="VIP10" s="667"/>
      <c r="VIQ10" s="667"/>
      <c r="VIR10" s="667"/>
      <c r="VIS10" s="667"/>
      <c r="VIT10" s="667"/>
      <c r="VIU10" s="667"/>
      <c r="VIV10" s="667"/>
      <c r="VIW10" s="667"/>
      <c r="VIX10" s="667"/>
      <c r="VIY10" s="667"/>
      <c r="VIZ10" s="667"/>
      <c r="VJA10" s="667"/>
      <c r="VJB10" s="667"/>
      <c r="VJC10" s="667"/>
      <c r="VJD10" s="667"/>
      <c r="VJE10" s="667"/>
      <c r="VJF10" s="667"/>
      <c r="VJG10" s="667"/>
      <c r="VJH10" s="667"/>
      <c r="VJI10" s="667"/>
      <c r="VJJ10" s="667"/>
      <c r="VJK10" s="667"/>
      <c r="VJL10" s="667"/>
      <c r="VJM10" s="667"/>
      <c r="VJN10" s="667"/>
      <c r="VJO10" s="667"/>
      <c r="VJP10" s="667"/>
      <c r="VJQ10" s="667"/>
      <c r="VJR10" s="667"/>
      <c r="VJS10" s="667"/>
      <c r="VJT10" s="667"/>
      <c r="VJU10" s="667"/>
      <c r="VJV10" s="667"/>
      <c r="VJW10" s="667"/>
      <c r="VJX10" s="667"/>
      <c r="VJY10" s="667"/>
      <c r="VJZ10" s="667"/>
      <c r="VKA10" s="667"/>
      <c r="VKB10" s="667"/>
      <c r="VKC10" s="667"/>
      <c r="VKD10" s="667"/>
      <c r="VKE10" s="667"/>
      <c r="VKF10" s="667"/>
      <c r="VKG10" s="667"/>
      <c r="VKH10" s="667"/>
      <c r="VKI10" s="667"/>
      <c r="VKJ10" s="667"/>
      <c r="VKK10" s="667"/>
      <c r="VKL10" s="667"/>
      <c r="VKM10" s="667"/>
      <c r="VKN10" s="667"/>
      <c r="VKO10" s="667"/>
      <c r="VKP10" s="667"/>
      <c r="VKQ10" s="667"/>
      <c r="VKR10" s="667"/>
      <c r="VKS10" s="667"/>
      <c r="VKT10" s="667"/>
      <c r="VKU10" s="667"/>
      <c r="VKV10" s="667"/>
      <c r="VKW10" s="667"/>
      <c r="VKX10" s="667"/>
      <c r="VKY10" s="667"/>
      <c r="VKZ10" s="667"/>
      <c r="VLA10" s="667"/>
      <c r="VLB10" s="667"/>
      <c r="VLC10" s="667"/>
      <c r="VLD10" s="667"/>
      <c r="VLE10" s="667"/>
      <c r="VLF10" s="667"/>
      <c r="VLG10" s="667"/>
      <c r="VLH10" s="667"/>
      <c r="VLI10" s="667"/>
      <c r="VLJ10" s="667"/>
      <c r="VLK10" s="667"/>
      <c r="VLL10" s="667"/>
      <c r="VLM10" s="667"/>
      <c r="VLN10" s="667"/>
      <c r="VLO10" s="667"/>
      <c r="VLP10" s="667"/>
      <c r="VLQ10" s="667"/>
      <c r="VLR10" s="667"/>
      <c r="VLS10" s="667"/>
      <c r="VLT10" s="667"/>
      <c r="VLU10" s="667"/>
      <c r="VLV10" s="667"/>
      <c r="VLW10" s="667"/>
      <c r="VLX10" s="667"/>
      <c r="VLY10" s="667"/>
      <c r="VLZ10" s="667"/>
      <c r="VMA10" s="667"/>
      <c r="VMB10" s="667"/>
      <c r="VMC10" s="667"/>
      <c r="VMD10" s="667"/>
      <c r="VME10" s="667"/>
      <c r="VMF10" s="667"/>
      <c r="VMG10" s="667"/>
      <c r="VMH10" s="667"/>
      <c r="VMI10" s="667"/>
      <c r="VMJ10" s="667"/>
      <c r="VMK10" s="667"/>
      <c r="VML10" s="667"/>
      <c r="VMM10" s="667"/>
      <c r="VMN10" s="667"/>
      <c r="VMO10" s="667"/>
      <c r="VMP10" s="667"/>
      <c r="VMQ10" s="667"/>
      <c r="VMR10" s="667"/>
      <c r="VMS10" s="667"/>
      <c r="VMT10" s="667"/>
      <c r="VMU10" s="667"/>
      <c r="VMV10" s="667"/>
      <c r="VMW10" s="667"/>
      <c r="VMX10" s="667"/>
      <c r="VMY10" s="667"/>
      <c r="VMZ10" s="667"/>
      <c r="VNA10" s="667"/>
      <c r="VNB10" s="667"/>
      <c r="VNC10" s="667"/>
      <c r="VND10" s="667"/>
      <c r="VNE10" s="667"/>
      <c r="VNF10" s="667"/>
      <c r="VNG10" s="667"/>
      <c r="VNH10" s="667"/>
      <c r="VNI10" s="667"/>
      <c r="VNJ10" s="667"/>
      <c r="VNK10" s="667"/>
      <c r="VNL10" s="667"/>
      <c r="VNM10" s="667"/>
      <c r="VNN10" s="667"/>
      <c r="VNO10" s="667"/>
      <c r="VNP10" s="667"/>
      <c r="VNQ10" s="667"/>
      <c r="VNR10" s="667"/>
      <c r="VNS10" s="667"/>
      <c r="VNT10" s="667"/>
      <c r="VNU10" s="667"/>
      <c r="VNV10" s="667"/>
      <c r="VNW10" s="667"/>
      <c r="VNX10" s="667"/>
      <c r="VNY10" s="667"/>
      <c r="VNZ10" s="667"/>
      <c r="VOA10" s="667"/>
      <c r="VOB10" s="667"/>
      <c r="VOC10" s="667"/>
      <c r="VOD10" s="667"/>
      <c r="VOE10" s="667"/>
      <c r="VOF10" s="667"/>
      <c r="VOG10" s="667"/>
      <c r="VOH10" s="667"/>
      <c r="VOI10" s="667"/>
      <c r="VOJ10" s="667"/>
      <c r="VOK10" s="667"/>
      <c r="VOL10" s="667"/>
      <c r="VOM10" s="667"/>
      <c r="VON10" s="667"/>
      <c r="VOO10" s="667"/>
      <c r="VOP10" s="667"/>
      <c r="VOQ10" s="667"/>
      <c r="VOR10" s="667"/>
      <c r="VOS10" s="667"/>
      <c r="VOT10" s="667"/>
      <c r="VOU10" s="667"/>
      <c r="VOV10" s="667"/>
      <c r="VOW10" s="667"/>
      <c r="VOX10" s="667"/>
      <c r="VOY10" s="667"/>
      <c r="VOZ10" s="667"/>
      <c r="VPA10" s="667"/>
      <c r="VPB10" s="667"/>
      <c r="VPC10" s="667"/>
      <c r="VPD10" s="667"/>
      <c r="VPE10" s="667"/>
      <c r="VPF10" s="667"/>
      <c r="VPG10" s="667"/>
      <c r="VPH10" s="667"/>
      <c r="VPI10" s="667"/>
      <c r="VPJ10" s="667"/>
      <c r="VPK10" s="667"/>
      <c r="VPL10" s="667"/>
      <c r="VPM10" s="667"/>
      <c r="VPN10" s="667"/>
      <c r="VPO10" s="667"/>
      <c r="VPP10" s="667"/>
      <c r="VPQ10" s="667"/>
      <c r="VPR10" s="667"/>
      <c r="VPS10" s="667"/>
      <c r="VPT10" s="667"/>
      <c r="VPU10" s="667"/>
      <c r="VPV10" s="667"/>
      <c r="VPW10" s="667"/>
      <c r="VPX10" s="667"/>
      <c r="VPY10" s="667"/>
      <c r="VPZ10" s="667"/>
      <c r="VQA10" s="667"/>
      <c r="VQB10" s="667"/>
      <c r="VQC10" s="667"/>
      <c r="VQD10" s="667"/>
      <c r="VQE10" s="667"/>
      <c r="VQF10" s="667"/>
      <c r="VQG10" s="667"/>
      <c r="VQH10" s="667"/>
      <c r="VQI10" s="667"/>
      <c r="VQJ10" s="667"/>
      <c r="VQK10" s="667"/>
      <c r="VQL10" s="667"/>
      <c r="VQM10" s="667"/>
      <c r="VQN10" s="667"/>
      <c r="VQO10" s="667"/>
      <c r="VQP10" s="667"/>
      <c r="VQQ10" s="667"/>
      <c r="VQR10" s="667"/>
      <c r="VQS10" s="667"/>
      <c r="VQT10" s="667"/>
      <c r="VQU10" s="667"/>
      <c r="VQV10" s="667"/>
      <c r="VQW10" s="667"/>
      <c r="VQX10" s="667"/>
      <c r="VQY10" s="667"/>
      <c r="VQZ10" s="667"/>
      <c r="VRA10" s="667"/>
      <c r="VRB10" s="667"/>
      <c r="VRC10" s="667"/>
      <c r="VRD10" s="667"/>
      <c r="VRE10" s="667"/>
      <c r="VRF10" s="667"/>
      <c r="VRG10" s="667"/>
      <c r="VRH10" s="667"/>
      <c r="VRI10" s="667"/>
      <c r="VRJ10" s="667"/>
      <c r="VRK10" s="667"/>
      <c r="VRL10" s="667"/>
      <c r="VRM10" s="667"/>
      <c r="VRN10" s="667"/>
      <c r="VRO10" s="667"/>
      <c r="VRP10" s="667"/>
      <c r="VRQ10" s="667"/>
      <c r="VRR10" s="667"/>
      <c r="VRS10" s="667"/>
      <c r="VRT10" s="667"/>
      <c r="VRU10" s="667"/>
      <c r="VRV10" s="667"/>
      <c r="VRW10" s="667"/>
      <c r="VRX10" s="667"/>
      <c r="VRY10" s="667"/>
      <c r="VRZ10" s="667"/>
      <c r="VSA10" s="667"/>
      <c r="VSB10" s="667"/>
      <c r="VSC10" s="667"/>
      <c r="VSD10" s="667"/>
      <c r="VSE10" s="667"/>
      <c r="VSF10" s="667"/>
      <c r="VSG10" s="667"/>
      <c r="VSH10" s="667"/>
      <c r="VSI10" s="667"/>
      <c r="VSJ10" s="667"/>
      <c r="VSK10" s="667"/>
      <c r="VSL10" s="667"/>
      <c r="VSM10" s="667"/>
      <c r="VSN10" s="667"/>
      <c r="VSO10" s="667"/>
      <c r="VSP10" s="667"/>
      <c r="VSQ10" s="667"/>
      <c r="VSR10" s="667"/>
      <c r="VSS10" s="667"/>
      <c r="VST10" s="667"/>
      <c r="VSU10" s="667"/>
      <c r="VSV10" s="667"/>
      <c r="VSW10" s="667"/>
      <c r="VSX10" s="667"/>
      <c r="VSY10" s="667"/>
      <c r="VSZ10" s="667"/>
      <c r="VTA10" s="667"/>
      <c r="VTB10" s="667"/>
      <c r="VTC10" s="667"/>
      <c r="VTD10" s="667"/>
      <c r="VTE10" s="667"/>
      <c r="VTF10" s="667"/>
      <c r="VTG10" s="667"/>
      <c r="VTH10" s="667"/>
      <c r="VTI10" s="667"/>
      <c r="VTJ10" s="667"/>
      <c r="VTK10" s="667"/>
      <c r="VTL10" s="667"/>
      <c r="VTM10" s="667"/>
      <c r="VTN10" s="667"/>
      <c r="VTO10" s="667"/>
      <c r="VTP10" s="667"/>
      <c r="VTQ10" s="667"/>
      <c r="VTR10" s="667"/>
      <c r="VTS10" s="667"/>
      <c r="VTT10" s="667"/>
      <c r="VTU10" s="667"/>
      <c r="VTV10" s="667"/>
      <c r="VTW10" s="667"/>
      <c r="VTX10" s="667"/>
      <c r="VTY10" s="667"/>
      <c r="VTZ10" s="667"/>
      <c r="VUA10" s="667"/>
      <c r="VUB10" s="667"/>
      <c r="VUC10" s="667"/>
      <c r="VUD10" s="667"/>
      <c r="VUE10" s="667"/>
      <c r="VUF10" s="667"/>
      <c r="VUG10" s="667"/>
      <c r="VUH10" s="667"/>
      <c r="VUI10" s="667"/>
      <c r="VUJ10" s="667"/>
      <c r="VUK10" s="667"/>
      <c r="VUL10" s="667"/>
      <c r="VUM10" s="667"/>
      <c r="VUN10" s="667"/>
      <c r="VUO10" s="667"/>
      <c r="VUP10" s="667"/>
      <c r="VUQ10" s="667"/>
      <c r="VUR10" s="667"/>
      <c r="VUS10" s="667"/>
      <c r="VUT10" s="667"/>
      <c r="VUU10" s="667"/>
      <c r="VUV10" s="667"/>
      <c r="VUW10" s="667"/>
      <c r="VUX10" s="667"/>
      <c r="VUY10" s="667"/>
      <c r="VUZ10" s="667"/>
      <c r="VVA10" s="667"/>
      <c r="VVB10" s="667"/>
      <c r="VVC10" s="667"/>
      <c r="VVD10" s="667"/>
      <c r="VVE10" s="667"/>
      <c r="VVF10" s="667"/>
      <c r="VVG10" s="667"/>
      <c r="VVH10" s="667"/>
      <c r="VVI10" s="667"/>
      <c r="VVJ10" s="667"/>
      <c r="VVK10" s="667"/>
      <c r="VVL10" s="667"/>
      <c r="VVM10" s="667"/>
      <c r="VVN10" s="667"/>
      <c r="VVO10" s="667"/>
      <c r="VVP10" s="667"/>
      <c r="VVQ10" s="667"/>
      <c r="VVR10" s="667"/>
      <c r="VVS10" s="667"/>
      <c r="VVT10" s="667"/>
      <c r="VVU10" s="667"/>
      <c r="VVV10" s="667"/>
      <c r="VVW10" s="667"/>
      <c r="VVX10" s="667"/>
      <c r="VVY10" s="667"/>
      <c r="VVZ10" s="667"/>
      <c r="VWA10" s="667"/>
      <c r="VWB10" s="667"/>
      <c r="VWC10" s="667"/>
      <c r="VWD10" s="667"/>
      <c r="VWE10" s="667"/>
      <c r="VWF10" s="667"/>
      <c r="VWG10" s="667"/>
      <c r="VWH10" s="667"/>
      <c r="VWI10" s="667"/>
      <c r="VWJ10" s="667"/>
      <c r="VWK10" s="667"/>
      <c r="VWL10" s="667"/>
      <c r="VWM10" s="667"/>
      <c r="VWN10" s="667"/>
      <c r="VWO10" s="667"/>
      <c r="VWP10" s="667"/>
      <c r="VWQ10" s="667"/>
      <c r="VWR10" s="667"/>
      <c r="VWS10" s="667"/>
      <c r="VWT10" s="667"/>
      <c r="VWU10" s="667"/>
      <c r="VWV10" s="667"/>
      <c r="VWW10" s="667"/>
      <c r="VWX10" s="667"/>
      <c r="VWY10" s="667"/>
      <c r="VWZ10" s="667"/>
      <c r="VXA10" s="667"/>
      <c r="VXB10" s="667"/>
      <c r="VXC10" s="667"/>
      <c r="VXD10" s="667"/>
      <c r="VXE10" s="667"/>
      <c r="VXF10" s="667"/>
      <c r="VXG10" s="667"/>
      <c r="VXH10" s="667"/>
      <c r="VXI10" s="667"/>
      <c r="VXJ10" s="667"/>
      <c r="VXK10" s="667"/>
      <c r="VXL10" s="667"/>
      <c r="VXM10" s="667"/>
      <c r="VXN10" s="667"/>
      <c r="VXO10" s="667"/>
      <c r="VXP10" s="667"/>
      <c r="VXQ10" s="667"/>
      <c r="VXR10" s="667"/>
      <c r="VXS10" s="667"/>
      <c r="VXT10" s="667"/>
      <c r="VXU10" s="667"/>
      <c r="VXV10" s="667"/>
      <c r="VXW10" s="667"/>
      <c r="VXX10" s="667"/>
      <c r="VXY10" s="667"/>
      <c r="VXZ10" s="667"/>
      <c r="VYA10" s="667"/>
      <c r="VYB10" s="667"/>
      <c r="VYC10" s="667"/>
      <c r="VYD10" s="667"/>
      <c r="VYE10" s="667"/>
      <c r="VYF10" s="667"/>
      <c r="VYG10" s="667"/>
      <c r="VYH10" s="667"/>
      <c r="VYI10" s="667"/>
      <c r="VYJ10" s="667"/>
      <c r="VYK10" s="667"/>
      <c r="VYL10" s="667"/>
      <c r="VYM10" s="667"/>
      <c r="VYN10" s="667"/>
      <c r="VYO10" s="667"/>
      <c r="VYP10" s="667"/>
      <c r="VYQ10" s="667"/>
      <c r="VYR10" s="667"/>
      <c r="VYS10" s="667"/>
      <c r="VYT10" s="667"/>
      <c r="VYU10" s="667"/>
      <c r="VYV10" s="667"/>
      <c r="VYW10" s="667"/>
      <c r="VYX10" s="667"/>
      <c r="VYY10" s="667"/>
      <c r="VYZ10" s="667"/>
      <c r="VZA10" s="667"/>
      <c r="VZB10" s="667"/>
      <c r="VZC10" s="667"/>
      <c r="VZD10" s="667"/>
      <c r="VZE10" s="667"/>
      <c r="VZF10" s="667"/>
      <c r="VZG10" s="667"/>
      <c r="VZH10" s="667"/>
      <c r="VZI10" s="667"/>
      <c r="VZJ10" s="667"/>
      <c r="VZK10" s="667"/>
      <c r="VZL10" s="667"/>
      <c r="VZM10" s="667"/>
      <c r="VZN10" s="667"/>
      <c r="VZO10" s="667"/>
      <c r="VZP10" s="667"/>
      <c r="VZQ10" s="667"/>
      <c r="VZR10" s="667"/>
      <c r="VZS10" s="667"/>
      <c r="VZT10" s="667"/>
      <c r="VZU10" s="667"/>
      <c r="VZV10" s="667"/>
      <c r="VZW10" s="667"/>
      <c r="VZX10" s="667"/>
      <c r="VZY10" s="667"/>
      <c r="VZZ10" s="667"/>
      <c r="WAA10" s="667"/>
      <c r="WAB10" s="667"/>
      <c r="WAC10" s="667"/>
      <c r="WAD10" s="667"/>
      <c r="WAE10" s="667"/>
      <c r="WAF10" s="667"/>
      <c r="WAG10" s="667"/>
      <c r="WAH10" s="667"/>
      <c r="WAI10" s="667"/>
      <c r="WAJ10" s="667"/>
      <c r="WAK10" s="667"/>
      <c r="WAL10" s="667"/>
      <c r="WAM10" s="667"/>
      <c r="WAN10" s="667"/>
      <c r="WAO10" s="667"/>
      <c r="WAP10" s="667"/>
      <c r="WAQ10" s="667"/>
      <c r="WAR10" s="667"/>
      <c r="WAS10" s="667"/>
      <c r="WAT10" s="667"/>
      <c r="WAU10" s="667"/>
      <c r="WAV10" s="667"/>
      <c r="WAW10" s="667"/>
      <c r="WAX10" s="667"/>
      <c r="WAY10" s="667"/>
      <c r="WAZ10" s="667"/>
      <c r="WBA10" s="667"/>
      <c r="WBB10" s="667"/>
      <c r="WBC10" s="667"/>
      <c r="WBD10" s="667"/>
      <c r="WBE10" s="667"/>
      <c r="WBF10" s="667"/>
      <c r="WBG10" s="667"/>
      <c r="WBH10" s="667"/>
      <c r="WBI10" s="667"/>
      <c r="WBJ10" s="667"/>
      <c r="WBK10" s="667"/>
      <c r="WBL10" s="667"/>
      <c r="WBM10" s="667"/>
      <c r="WBN10" s="667"/>
      <c r="WBO10" s="667"/>
      <c r="WBP10" s="667"/>
      <c r="WBQ10" s="667"/>
      <c r="WBR10" s="667"/>
      <c r="WBS10" s="667"/>
      <c r="WBT10" s="667"/>
      <c r="WBU10" s="667"/>
      <c r="WBV10" s="667"/>
      <c r="WBW10" s="667"/>
      <c r="WBX10" s="667"/>
      <c r="WBY10" s="667"/>
      <c r="WBZ10" s="667"/>
      <c r="WCA10" s="667"/>
      <c r="WCB10" s="667"/>
      <c r="WCC10" s="667"/>
      <c r="WCD10" s="667"/>
      <c r="WCE10" s="667"/>
      <c r="WCF10" s="667"/>
      <c r="WCG10" s="667"/>
      <c r="WCH10" s="667"/>
      <c r="WCI10" s="667"/>
      <c r="WCJ10" s="667"/>
      <c r="WCK10" s="667"/>
      <c r="WCL10" s="667"/>
      <c r="WCM10" s="667"/>
      <c r="WCN10" s="667"/>
      <c r="WCO10" s="667"/>
      <c r="WCP10" s="667"/>
      <c r="WCQ10" s="667"/>
      <c r="WCR10" s="667"/>
      <c r="WCS10" s="667"/>
      <c r="WCT10" s="667"/>
      <c r="WCU10" s="667"/>
      <c r="WCV10" s="667"/>
      <c r="WCW10" s="667"/>
      <c r="WCX10" s="667"/>
      <c r="WCY10" s="667"/>
      <c r="WCZ10" s="667"/>
      <c r="WDA10" s="667"/>
      <c r="WDB10" s="667"/>
      <c r="WDC10" s="667"/>
      <c r="WDD10" s="667"/>
      <c r="WDE10" s="667"/>
      <c r="WDF10" s="667"/>
      <c r="WDG10" s="667"/>
      <c r="WDH10" s="667"/>
      <c r="WDI10" s="667"/>
      <c r="WDJ10" s="667"/>
      <c r="WDK10" s="667"/>
      <c r="WDL10" s="667"/>
      <c r="WDM10" s="667"/>
      <c r="WDN10" s="667"/>
      <c r="WDO10" s="667"/>
      <c r="WDP10" s="667"/>
      <c r="WDQ10" s="667"/>
      <c r="WDR10" s="667"/>
      <c r="WDS10" s="667"/>
      <c r="WDT10" s="667"/>
      <c r="WDU10" s="667"/>
      <c r="WDV10" s="667"/>
      <c r="WDW10" s="667"/>
      <c r="WDX10" s="667"/>
      <c r="WDY10" s="667"/>
      <c r="WDZ10" s="667"/>
      <c r="WEA10" s="667"/>
      <c r="WEB10" s="667"/>
      <c r="WEC10" s="667"/>
      <c r="WED10" s="667"/>
      <c r="WEE10" s="667"/>
      <c r="WEF10" s="667"/>
      <c r="WEG10" s="667"/>
      <c r="WEH10" s="667"/>
      <c r="WEI10" s="667"/>
      <c r="WEJ10" s="667"/>
      <c r="WEK10" s="667"/>
      <c r="WEL10" s="667"/>
      <c r="WEM10" s="667"/>
      <c r="WEN10" s="667"/>
      <c r="WEO10" s="667"/>
      <c r="WEP10" s="667"/>
      <c r="WEQ10" s="667"/>
      <c r="WER10" s="667"/>
      <c r="WES10" s="667"/>
      <c r="WET10" s="667"/>
      <c r="WEU10" s="667"/>
      <c r="WEV10" s="667"/>
      <c r="WEW10" s="667"/>
      <c r="WEX10" s="667"/>
      <c r="WEY10" s="667"/>
      <c r="WEZ10" s="667"/>
      <c r="WFA10" s="667"/>
      <c r="WFB10" s="667"/>
      <c r="WFC10" s="667"/>
      <c r="WFD10" s="667"/>
      <c r="WFE10" s="667"/>
      <c r="WFF10" s="667"/>
      <c r="WFG10" s="667"/>
      <c r="WFH10" s="667"/>
      <c r="WFI10" s="667"/>
      <c r="WFJ10" s="667"/>
      <c r="WFK10" s="667"/>
      <c r="WFL10" s="667"/>
      <c r="WFM10" s="667"/>
      <c r="WFN10" s="667"/>
      <c r="WFO10" s="667"/>
      <c r="WFP10" s="667"/>
      <c r="WFQ10" s="667"/>
      <c r="WFR10" s="667"/>
      <c r="WFS10" s="667"/>
      <c r="WFT10" s="667"/>
      <c r="WFU10" s="667"/>
      <c r="WFV10" s="667"/>
      <c r="WFW10" s="667"/>
      <c r="WFX10" s="667"/>
      <c r="WFY10" s="667"/>
      <c r="WFZ10" s="667"/>
      <c r="WGA10" s="667"/>
      <c r="WGB10" s="667"/>
      <c r="WGC10" s="667"/>
      <c r="WGD10" s="667"/>
      <c r="WGE10" s="667"/>
      <c r="WGF10" s="667"/>
      <c r="WGG10" s="667"/>
      <c r="WGH10" s="667"/>
      <c r="WGI10" s="667"/>
      <c r="WGJ10" s="667"/>
      <c r="WGK10" s="667"/>
      <c r="WGL10" s="667"/>
      <c r="WGM10" s="667"/>
      <c r="WGN10" s="667"/>
      <c r="WGO10" s="667"/>
      <c r="WGP10" s="667"/>
      <c r="WGQ10" s="667"/>
      <c r="WGR10" s="667"/>
      <c r="WGS10" s="667"/>
      <c r="WGT10" s="667"/>
      <c r="WGU10" s="667"/>
      <c r="WGV10" s="667"/>
      <c r="WGW10" s="667"/>
      <c r="WGX10" s="667"/>
      <c r="WGY10" s="667"/>
      <c r="WGZ10" s="667"/>
      <c r="WHA10" s="667"/>
      <c r="WHB10" s="667"/>
      <c r="WHC10" s="667"/>
      <c r="WHD10" s="667"/>
      <c r="WHE10" s="667"/>
      <c r="WHF10" s="667"/>
      <c r="WHG10" s="667"/>
      <c r="WHH10" s="667"/>
      <c r="WHI10" s="667"/>
      <c r="WHJ10" s="667"/>
      <c r="WHK10" s="667"/>
      <c r="WHL10" s="667"/>
      <c r="WHM10" s="667"/>
      <c r="WHN10" s="667"/>
      <c r="WHO10" s="667"/>
      <c r="WHP10" s="667"/>
      <c r="WHQ10" s="667"/>
      <c r="WHR10" s="667"/>
      <c r="WHS10" s="667"/>
      <c r="WHT10" s="667"/>
      <c r="WHU10" s="667"/>
      <c r="WHV10" s="667"/>
      <c r="WHW10" s="667"/>
      <c r="WHX10" s="667"/>
      <c r="WHY10" s="667"/>
      <c r="WHZ10" s="667"/>
      <c r="WIA10" s="667"/>
      <c r="WIB10" s="667"/>
      <c r="WIC10" s="667"/>
      <c r="WID10" s="667"/>
      <c r="WIE10" s="667"/>
      <c r="WIF10" s="667"/>
      <c r="WIG10" s="667"/>
      <c r="WIH10" s="667"/>
      <c r="WII10" s="667"/>
      <c r="WIJ10" s="667"/>
      <c r="WIK10" s="667"/>
      <c r="WIL10" s="667"/>
      <c r="WIM10" s="667"/>
      <c r="WIN10" s="667"/>
      <c r="WIO10" s="667"/>
      <c r="WIP10" s="667"/>
      <c r="WIQ10" s="667"/>
      <c r="WIR10" s="667"/>
      <c r="WIS10" s="667"/>
      <c r="WIT10" s="667"/>
      <c r="WIU10" s="667"/>
      <c r="WIV10" s="667"/>
      <c r="WIW10" s="667"/>
      <c r="WIX10" s="667"/>
      <c r="WIY10" s="667"/>
      <c r="WIZ10" s="667"/>
      <c r="WJA10" s="667"/>
      <c r="WJB10" s="667"/>
      <c r="WJC10" s="667"/>
      <c r="WJD10" s="667"/>
      <c r="WJE10" s="667"/>
      <c r="WJF10" s="667"/>
      <c r="WJG10" s="667"/>
      <c r="WJH10" s="667"/>
      <c r="WJI10" s="667"/>
      <c r="WJJ10" s="667"/>
      <c r="WJK10" s="667"/>
      <c r="WJL10" s="667"/>
      <c r="WJM10" s="667"/>
      <c r="WJN10" s="667"/>
      <c r="WJO10" s="667"/>
      <c r="WJP10" s="667"/>
      <c r="WJQ10" s="667"/>
      <c r="WJR10" s="667"/>
      <c r="WJS10" s="667"/>
      <c r="WJT10" s="667"/>
      <c r="WJU10" s="667"/>
      <c r="WJV10" s="667"/>
      <c r="WJW10" s="667"/>
      <c r="WJX10" s="667"/>
      <c r="WJY10" s="667"/>
      <c r="WJZ10" s="667"/>
      <c r="WKA10" s="667"/>
      <c r="WKB10" s="667"/>
      <c r="WKC10" s="667"/>
      <c r="WKD10" s="667"/>
      <c r="WKE10" s="667"/>
      <c r="WKF10" s="667"/>
      <c r="WKG10" s="667"/>
      <c r="WKH10" s="667"/>
      <c r="WKI10" s="667"/>
      <c r="WKJ10" s="667"/>
      <c r="WKK10" s="667"/>
      <c r="WKL10" s="667"/>
      <c r="WKM10" s="667"/>
      <c r="WKN10" s="667"/>
      <c r="WKO10" s="667"/>
      <c r="WKP10" s="667"/>
      <c r="WKQ10" s="667"/>
      <c r="WKR10" s="667"/>
      <c r="WKS10" s="667"/>
      <c r="WKT10" s="667"/>
      <c r="WKU10" s="667"/>
      <c r="WKV10" s="667"/>
      <c r="WKW10" s="667"/>
      <c r="WKX10" s="667"/>
      <c r="WKY10" s="667"/>
      <c r="WKZ10" s="667"/>
      <c r="WLA10" s="667"/>
      <c r="WLB10" s="667"/>
      <c r="WLC10" s="667"/>
      <c r="WLD10" s="667"/>
      <c r="WLE10" s="667"/>
      <c r="WLF10" s="667"/>
      <c r="WLG10" s="667"/>
      <c r="WLH10" s="667"/>
      <c r="WLI10" s="667"/>
      <c r="WLJ10" s="667"/>
      <c r="WLK10" s="667"/>
      <c r="WLL10" s="667"/>
      <c r="WLM10" s="667"/>
      <c r="WLN10" s="667"/>
      <c r="WLO10" s="667"/>
      <c r="WLP10" s="667"/>
      <c r="WLQ10" s="667"/>
      <c r="WLR10" s="667"/>
      <c r="WLS10" s="667"/>
      <c r="WLT10" s="667"/>
      <c r="WLU10" s="667"/>
      <c r="WLV10" s="667"/>
      <c r="WLW10" s="667"/>
      <c r="WLX10" s="667"/>
      <c r="WLY10" s="667"/>
      <c r="WLZ10" s="667"/>
      <c r="WMA10" s="667"/>
      <c r="WMB10" s="667"/>
      <c r="WMC10" s="667"/>
      <c r="WMD10" s="667"/>
      <c r="WME10" s="667"/>
      <c r="WMF10" s="667"/>
      <c r="WMG10" s="667"/>
      <c r="WMH10" s="667"/>
      <c r="WMI10" s="667"/>
      <c r="WMJ10" s="667"/>
      <c r="WMK10" s="667"/>
      <c r="WML10" s="667"/>
      <c r="WMM10" s="667"/>
      <c r="WMN10" s="667"/>
      <c r="WMO10" s="667"/>
      <c r="WMP10" s="667"/>
      <c r="WMQ10" s="667"/>
      <c r="WMR10" s="667"/>
      <c r="WMS10" s="667"/>
      <c r="WMT10" s="667"/>
      <c r="WMU10" s="667"/>
      <c r="WMV10" s="667"/>
      <c r="WMW10" s="667"/>
      <c r="WMX10" s="667"/>
      <c r="WMY10" s="667"/>
      <c r="WMZ10" s="667"/>
      <c r="WNA10" s="667"/>
      <c r="WNB10" s="667"/>
      <c r="WNC10" s="667"/>
      <c r="WND10" s="667"/>
      <c r="WNE10" s="667"/>
      <c r="WNF10" s="667"/>
      <c r="WNG10" s="667"/>
      <c r="WNH10" s="667"/>
      <c r="WNI10" s="667"/>
      <c r="WNJ10" s="667"/>
      <c r="WNK10" s="667"/>
      <c r="WNL10" s="667"/>
      <c r="WNM10" s="667"/>
      <c r="WNN10" s="667"/>
      <c r="WNO10" s="667"/>
      <c r="WNP10" s="667"/>
      <c r="WNQ10" s="667"/>
      <c r="WNR10" s="667"/>
      <c r="WNS10" s="667"/>
      <c r="WNT10" s="667"/>
      <c r="WNU10" s="667"/>
      <c r="WNV10" s="667"/>
      <c r="WNW10" s="667"/>
      <c r="WNX10" s="667"/>
      <c r="WNY10" s="667"/>
      <c r="WNZ10" s="667"/>
      <c r="WOA10" s="667"/>
      <c r="WOB10" s="667"/>
      <c r="WOC10" s="667"/>
      <c r="WOD10" s="667"/>
      <c r="WOE10" s="667"/>
      <c r="WOF10" s="667"/>
      <c r="WOG10" s="667"/>
      <c r="WOH10" s="667"/>
      <c r="WOI10" s="667"/>
      <c r="WOJ10" s="667"/>
      <c r="WOK10" s="667"/>
      <c r="WOL10" s="667"/>
      <c r="WOM10" s="667"/>
      <c r="WON10" s="667"/>
      <c r="WOO10" s="667"/>
      <c r="WOP10" s="667"/>
      <c r="WOQ10" s="667"/>
      <c r="WOR10" s="667"/>
      <c r="WOS10" s="667"/>
      <c r="WOT10" s="667"/>
      <c r="WOU10" s="667"/>
      <c r="WOV10" s="667"/>
      <c r="WOW10" s="667"/>
      <c r="WOX10" s="667"/>
      <c r="WOY10" s="667"/>
      <c r="WOZ10" s="667"/>
      <c r="WPA10" s="667"/>
      <c r="WPB10" s="667"/>
      <c r="WPC10" s="667"/>
      <c r="WPD10" s="667"/>
      <c r="WPE10" s="667"/>
      <c r="WPF10" s="667"/>
      <c r="WPG10" s="667"/>
      <c r="WPH10" s="667"/>
      <c r="WPI10" s="667"/>
      <c r="WPJ10" s="667"/>
      <c r="WPK10" s="667"/>
      <c r="WPL10" s="667"/>
      <c r="WPM10" s="667"/>
      <c r="WPN10" s="667"/>
      <c r="WPO10" s="667"/>
      <c r="WPP10" s="667"/>
      <c r="WPQ10" s="667"/>
      <c r="WPR10" s="667"/>
      <c r="WPS10" s="667"/>
      <c r="WPT10" s="667"/>
      <c r="WPU10" s="667"/>
      <c r="WPV10" s="667"/>
      <c r="WPW10" s="667"/>
      <c r="WPX10" s="667"/>
      <c r="WPY10" s="667"/>
      <c r="WPZ10" s="667"/>
      <c r="WQA10" s="667"/>
      <c r="WQB10" s="667"/>
      <c r="WQC10" s="667"/>
      <c r="WQD10" s="667"/>
      <c r="WQE10" s="667"/>
      <c r="WQF10" s="667"/>
      <c r="WQG10" s="667"/>
      <c r="WQH10" s="667"/>
      <c r="WQI10" s="667"/>
      <c r="WQJ10" s="667"/>
      <c r="WQK10" s="667"/>
      <c r="WQL10" s="667"/>
      <c r="WQM10" s="667"/>
      <c r="WQN10" s="667"/>
      <c r="WQO10" s="667"/>
      <c r="WQP10" s="667"/>
      <c r="WQQ10" s="667"/>
      <c r="WQR10" s="667"/>
      <c r="WQS10" s="667"/>
      <c r="WQT10" s="667"/>
      <c r="WQU10" s="667"/>
      <c r="WQV10" s="667"/>
      <c r="WQW10" s="667"/>
      <c r="WQX10" s="667"/>
      <c r="WQY10" s="667"/>
      <c r="WQZ10" s="667"/>
      <c r="WRA10" s="667"/>
      <c r="WRB10" s="667"/>
      <c r="WRC10" s="667"/>
      <c r="WRD10" s="667"/>
      <c r="WRE10" s="667"/>
      <c r="WRF10" s="667"/>
      <c r="WRG10" s="667"/>
      <c r="WRH10" s="667"/>
      <c r="WRI10" s="667"/>
      <c r="WRJ10" s="667"/>
      <c r="WRK10" s="667"/>
      <c r="WRL10" s="667"/>
      <c r="WRM10" s="667"/>
      <c r="WRN10" s="667"/>
      <c r="WRO10" s="667"/>
      <c r="WRP10" s="667"/>
      <c r="WRQ10" s="667"/>
      <c r="WRR10" s="667"/>
      <c r="WRS10" s="667"/>
      <c r="WRT10" s="667"/>
      <c r="WRU10" s="667"/>
      <c r="WRV10" s="667"/>
      <c r="WRW10" s="667"/>
      <c r="WRX10" s="667"/>
      <c r="WRY10" s="667"/>
      <c r="WRZ10" s="667"/>
      <c r="WSA10" s="667"/>
      <c r="WSB10" s="667"/>
      <c r="WSC10" s="667"/>
      <c r="WSD10" s="667"/>
      <c r="WSE10" s="667"/>
      <c r="WSF10" s="667"/>
      <c r="WSG10" s="667"/>
      <c r="WSH10" s="667"/>
      <c r="WSI10" s="667"/>
      <c r="WSJ10" s="667"/>
      <c r="WSK10" s="667"/>
      <c r="WSL10" s="667"/>
      <c r="WSM10" s="667"/>
      <c r="WSN10" s="667"/>
      <c r="WSO10" s="667"/>
      <c r="WSP10" s="667"/>
      <c r="WSQ10" s="667"/>
      <c r="WSR10" s="667"/>
      <c r="WSS10" s="667"/>
      <c r="WST10" s="667"/>
      <c r="WSU10" s="667"/>
      <c r="WSV10" s="667"/>
      <c r="WSW10" s="667"/>
      <c r="WSX10" s="667"/>
      <c r="WSY10" s="667"/>
      <c r="WSZ10" s="667"/>
      <c r="WTA10" s="667"/>
      <c r="WTB10" s="667"/>
      <c r="WTC10" s="667"/>
      <c r="WTD10" s="667"/>
      <c r="WTE10" s="667"/>
      <c r="WTF10" s="667"/>
      <c r="WTG10" s="667"/>
      <c r="WTH10" s="667"/>
      <c r="WTI10" s="667"/>
      <c r="WTJ10" s="667"/>
      <c r="WTK10" s="667"/>
      <c r="WTL10" s="667"/>
      <c r="WTM10" s="667"/>
      <c r="WTN10" s="667"/>
      <c r="WTO10" s="667"/>
      <c r="WTP10" s="667"/>
      <c r="WTQ10" s="667"/>
      <c r="WTR10" s="667"/>
      <c r="WTS10" s="667"/>
      <c r="WTT10" s="667"/>
      <c r="WTU10" s="667"/>
      <c r="WTV10" s="667"/>
      <c r="WTW10" s="667"/>
      <c r="WTX10" s="667"/>
      <c r="WTY10" s="667"/>
      <c r="WTZ10" s="667"/>
      <c r="WUA10" s="667"/>
      <c r="WUB10" s="667"/>
      <c r="WUC10" s="667"/>
      <c r="WUD10" s="667"/>
      <c r="WUE10" s="667"/>
      <c r="WUF10" s="667"/>
      <c r="WUG10" s="667"/>
      <c r="WUH10" s="667"/>
      <c r="WUI10" s="667"/>
      <c r="WUJ10" s="667"/>
      <c r="WUK10" s="667"/>
      <c r="WUL10" s="667"/>
      <c r="WUM10" s="667"/>
      <c r="WUN10" s="667"/>
      <c r="WUO10" s="667"/>
      <c r="WUP10" s="667"/>
      <c r="WUQ10" s="667"/>
      <c r="WUR10" s="667"/>
      <c r="WUS10" s="667"/>
      <c r="WUT10" s="667"/>
      <c r="WUU10" s="667"/>
      <c r="WUV10" s="667"/>
      <c r="WUW10" s="667"/>
      <c r="WUX10" s="667"/>
      <c r="WUY10" s="667"/>
      <c r="WUZ10" s="667"/>
      <c r="WVA10" s="667"/>
      <c r="WVB10" s="667"/>
      <c r="WVC10" s="667"/>
      <c r="WVD10" s="667"/>
      <c r="WVE10" s="667"/>
      <c r="WVF10" s="667"/>
      <c r="WVG10" s="667"/>
      <c r="WVH10" s="667"/>
      <c r="WVI10" s="667"/>
      <c r="WVJ10" s="667"/>
      <c r="WVK10" s="667"/>
      <c r="WVL10" s="667"/>
      <c r="WVM10" s="667"/>
      <c r="WVN10" s="667"/>
      <c r="WVO10" s="667"/>
      <c r="WVP10" s="667"/>
      <c r="WVQ10" s="667"/>
      <c r="WVR10" s="667"/>
      <c r="WVS10" s="667"/>
      <c r="WVT10" s="667"/>
      <c r="WVU10" s="667"/>
      <c r="WVV10" s="667"/>
      <c r="WVW10" s="667"/>
      <c r="WVX10" s="667"/>
      <c r="WVY10" s="667"/>
      <c r="WVZ10" s="667"/>
      <c r="WWA10" s="667"/>
      <c r="WWB10" s="667"/>
      <c r="WWC10" s="667"/>
      <c r="WWD10" s="667"/>
      <c r="WWE10" s="667"/>
      <c r="WWF10" s="667"/>
      <c r="WWG10" s="667"/>
      <c r="WWH10" s="667"/>
      <c r="WWI10" s="667"/>
      <c r="WWJ10" s="667"/>
      <c r="WWK10" s="667"/>
      <c r="WWL10" s="667"/>
      <c r="WWM10" s="667"/>
      <c r="WWN10" s="667"/>
      <c r="WWO10" s="667"/>
      <c r="WWP10" s="667"/>
      <c r="WWQ10" s="667"/>
      <c r="WWR10" s="667"/>
      <c r="WWS10" s="667"/>
      <c r="WWT10" s="667"/>
      <c r="WWU10" s="667"/>
      <c r="WWV10" s="667"/>
      <c r="WWW10" s="667"/>
      <c r="WWX10" s="667"/>
      <c r="WWY10" s="667"/>
      <c r="WWZ10" s="667"/>
      <c r="WXA10" s="667"/>
      <c r="WXB10" s="667"/>
      <c r="WXC10" s="667"/>
      <c r="WXD10" s="667"/>
      <c r="WXE10" s="667"/>
      <c r="WXF10" s="667"/>
      <c r="WXG10" s="667"/>
      <c r="WXH10" s="667"/>
      <c r="WXI10" s="667"/>
      <c r="WXJ10" s="667"/>
      <c r="WXK10" s="667"/>
      <c r="WXL10" s="667"/>
      <c r="WXM10" s="667"/>
      <c r="WXN10" s="667"/>
      <c r="WXO10" s="667"/>
      <c r="WXP10" s="667"/>
      <c r="WXQ10" s="667"/>
      <c r="WXR10" s="667"/>
      <c r="WXS10" s="667"/>
      <c r="WXT10" s="667"/>
      <c r="WXU10" s="667"/>
      <c r="WXV10" s="667"/>
      <c r="WXW10" s="667"/>
      <c r="WXX10" s="667"/>
      <c r="WXY10" s="667"/>
      <c r="WXZ10" s="667"/>
      <c r="WYA10" s="667"/>
      <c r="WYB10" s="667"/>
      <c r="WYC10" s="667"/>
      <c r="WYD10" s="667"/>
      <c r="WYE10" s="667"/>
      <c r="WYF10" s="667"/>
      <c r="WYG10" s="667"/>
      <c r="WYH10" s="667"/>
      <c r="WYI10" s="667"/>
      <c r="WYJ10" s="667"/>
      <c r="WYK10" s="667"/>
      <c r="WYL10" s="667"/>
      <c r="WYM10" s="667"/>
      <c r="WYN10" s="667"/>
      <c r="WYO10" s="667"/>
      <c r="WYP10" s="667"/>
      <c r="WYQ10" s="667"/>
      <c r="WYR10" s="667"/>
      <c r="WYS10" s="667"/>
      <c r="WYT10" s="667"/>
      <c r="WYU10" s="667"/>
      <c r="WYV10" s="667"/>
      <c r="WYW10" s="667"/>
      <c r="WYX10" s="667"/>
      <c r="WYY10" s="667"/>
      <c r="WYZ10" s="667"/>
      <c r="WZA10" s="667"/>
      <c r="WZB10" s="667"/>
      <c r="WZC10" s="667"/>
      <c r="WZD10" s="667"/>
      <c r="WZE10" s="667"/>
      <c r="WZF10" s="667"/>
      <c r="WZG10" s="667"/>
      <c r="WZH10" s="667"/>
      <c r="WZI10" s="667"/>
      <c r="WZJ10" s="667"/>
      <c r="WZK10" s="667"/>
      <c r="WZL10" s="667"/>
      <c r="WZM10" s="667"/>
      <c r="WZN10" s="667"/>
      <c r="WZO10" s="667"/>
      <c r="WZP10" s="667"/>
      <c r="WZQ10" s="667"/>
      <c r="WZR10" s="667"/>
      <c r="WZS10" s="667"/>
      <c r="WZT10" s="667"/>
      <c r="WZU10" s="667"/>
      <c r="WZV10" s="667"/>
      <c r="WZW10" s="667"/>
      <c r="WZX10" s="667"/>
      <c r="WZY10" s="667"/>
      <c r="WZZ10" s="667"/>
      <c r="XAA10" s="667"/>
      <c r="XAB10" s="667"/>
      <c r="XAC10" s="667"/>
      <c r="XAD10" s="667"/>
      <c r="XAE10" s="667"/>
      <c r="XAF10" s="667"/>
      <c r="XAG10" s="667"/>
      <c r="XAH10" s="667"/>
      <c r="XAI10" s="667"/>
      <c r="XAJ10" s="667"/>
      <c r="XAK10" s="667"/>
      <c r="XAL10" s="667"/>
      <c r="XAM10" s="667"/>
      <c r="XAN10" s="667"/>
      <c r="XAO10" s="667"/>
      <c r="XAP10" s="667"/>
      <c r="XAQ10" s="667"/>
      <c r="XAR10" s="667"/>
      <c r="XAS10" s="667"/>
      <c r="XAT10" s="667"/>
      <c r="XAU10" s="667"/>
      <c r="XAV10" s="667"/>
      <c r="XAW10" s="667"/>
      <c r="XAX10" s="667"/>
      <c r="XAY10" s="667"/>
      <c r="XAZ10" s="667"/>
      <c r="XBA10" s="667"/>
      <c r="XBB10" s="667"/>
      <c r="XBC10" s="667"/>
      <c r="XBD10" s="667"/>
      <c r="XBE10" s="667"/>
      <c r="XBF10" s="667"/>
      <c r="XBG10" s="667"/>
      <c r="XBH10" s="667"/>
      <c r="XBI10" s="667"/>
      <c r="XBJ10" s="667"/>
      <c r="XBK10" s="667"/>
      <c r="XBL10" s="667"/>
      <c r="XBM10" s="667"/>
      <c r="XBN10" s="667"/>
      <c r="XBO10" s="667"/>
      <c r="XBP10" s="667"/>
      <c r="XBQ10" s="667"/>
      <c r="XBR10" s="667"/>
      <c r="XBS10" s="667"/>
      <c r="XBT10" s="667"/>
      <c r="XBU10" s="667"/>
      <c r="XBV10" s="667"/>
      <c r="XBW10" s="667"/>
      <c r="XBX10" s="667"/>
      <c r="XBY10" s="667"/>
      <c r="XBZ10" s="667"/>
      <c r="XCA10" s="667"/>
      <c r="XCB10" s="667"/>
      <c r="XCC10" s="667"/>
      <c r="XCD10" s="667"/>
      <c r="XCE10" s="667"/>
      <c r="XCF10" s="667"/>
      <c r="XCG10" s="667"/>
      <c r="XCH10" s="667"/>
      <c r="XCI10" s="667"/>
      <c r="XCJ10" s="667"/>
      <c r="XCK10" s="667"/>
      <c r="XCL10" s="667"/>
      <c r="XCM10" s="667"/>
      <c r="XCN10" s="667"/>
      <c r="XCO10" s="667"/>
      <c r="XCP10" s="667"/>
      <c r="XCQ10" s="667"/>
      <c r="XCR10" s="667"/>
      <c r="XCS10" s="667"/>
      <c r="XCT10" s="667"/>
      <c r="XCU10" s="667"/>
      <c r="XCV10" s="667"/>
      <c r="XCW10" s="667"/>
      <c r="XCX10" s="667"/>
      <c r="XCY10" s="667"/>
      <c r="XCZ10" s="667"/>
      <c r="XDA10" s="667"/>
      <c r="XDB10" s="667"/>
      <c r="XDC10" s="667"/>
      <c r="XDD10" s="667"/>
      <c r="XDE10" s="667"/>
      <c r="XDF10" s="667"/>
      <c r="XDG10" s="667"/>
      <c r="XDH10" s="667"/>
      <c r="XDI10" s="667"/>
      <c r="XDJ10" s="667"/>
      <c r="XDK10" s="667"/>
      <c r="XDL10" s="667"/>
      <c r="XDM10" s="667"/>
      <c r="XDN10" s="667"/>
      <c r="XDO10" s="667"/>
      <c r="XDP10" s="667"/>
      <c r="XDQ10" s="667"/>
      <c r="XDR10" s="667"/>
      <c r="XDS10" s="667"/>
      <c r="XDT10" s="667"/>
      <c r="XDU10" s="667"/>
      <c r="XDV10" s="667"/>
      <c r="XDW10" s="667"/>
      <c r="XDX10" s="667"/>
      <c r="XDY10" s="667"/>
      <c r="XDZ10" s="667"/>
      <c r="XEA10" s="667"/>
      <c r="XEB10" s="667"/>
      <c r="XEC10" s="667"/>
      <c r="XED10" s="667"/>
      <c r="XEE10" s="667"/>
      <c r="XEF10" s="667"/>
      <c r="XEG10" s="667"/>
      <c r="XEH10" s="667"/>
      <c r="XEI10" s="667"/>
      <c r="XEJ10" s="667"/>
      <c r="XEK10" s="667"/>
      <c r="XEL10" s="667"/>
      <c r="XEM10" s="667"/>
      <c r="XEN10" s="667"/>
      <c r="XEO10" s="667"/>
      <c r="XEP10" s="667"/>
      <c r="XEQ10" s="667"/>
      <c r="XER10" s="667"/>
      <c r="XES10" s="667"/>
      <c r="XET10" s="667"/>
      <c r="XEU10" s="667"/>
      <c r="XEV10" s="667"/>
      <c r="XEW10" s="667"/>
      <c r="XEX10" s="667"/>
      <c r="XEY10" s="667"/>
      <c r="XEZ10" s="667"/>
      <c r="XFA10" s="667"/>
      <c r="XFB10" s="667"/>
    </row>
    <row r="11" spans="1:16382" s="645" customFormat="1" ht="12.75">
      <c r="A11" s="646">
        <v>4</v>
      </c>
      <c r="B11" s="647" t="s">
        <v>1416</v>
      </c>
      <c r="C11" s="649" t="s">
        <v>1412</v>
      </c>
      <c r="D11" s="770" t="s">
        <v>1432</v>
      </c>
      <c r="E11" s="775" t="s">
        <v>1442</v>
      </c>
      <c r="F11" s="651" t="s">
        <v>1426</v>
      </c>
      <c r="G11" s="650" t="s">
        <v>1415</v>
      </c>
      <c r="H11" s="651">
        <v>1951</v>
      </c>
      <c r="I11" s="652">
        <v>43780</v>
      </c>
      <c r="J11" s="653">
        <v>1</v>
      </c>
      <c r="K11" s="654">
        <v>16800000</v>
      </c>
      <c r="L11" s="656"/>
      <c r="M11" s="655"/>
      <c r="N11" s="655"/>
      <c r="O11" s="656"/>
      <c r="P11" s="655"/>
      <c r="Q11" s="655"/>
      <c r="R11" s="655"/>
      <c r="S11" s="655"/>
      <c r="T11" s="655"/>
      <c r="U11" s="655"/>
      <c r="V11" s="653">
        <v>899</v>
      </c>
      <c r="W11" s="653">
        <v>20</v>
      </c>
      <c r="X11" s="655"/>
      <c r="Y11" s="658">
        <v>1</v>
      </c>
      <c r="Z11" s="823"/>
      <c r="AA11" s="691"/>
      <c r="AB11" s="660"/>
      <c r="AC11" s="655"/>
      <c r="AD11" s="824"/>
      <c r="AE11" s="655"/>
      <c r="AF11" s="655"/>
      <c r="AG11" s="663" t="s">
        <v>1422</v>
      </c>
      <c r="AH11" s="660" t="s">
        <v>532</v>
      </c>
      <c r="AI11" s="666"/>
      <c r="AJ11" s="657"/>
      <c r="AK11" s="657"/>
      <c r="AL11" s="664"/>
      <c r="AM11" s="658">
        <v>2019</v>
      </c>
      <c r="AN11" s="858">
        <v>2019</v>
      </c>
      <c r="AO11" s="862" t="s">
        <v>1768</v>
      </c>
    </row>
    <row r="12" spans="1:16382" s="645" customFormat="1" ht="13.5">
      <c r="A12" s="646">
        <v>5</v>
      </c>
      <c r="B12" s="647" t="s">
        <v>1416</v>
      </c>
      <c r="C12" s="649" t="s">
        <v>1412</v>
      </c>
      <c r="D12" s="770" t="s">
        <v>1433</v>
      </c>
      <c r="E12" s="770" t="s">
        <v>1408</v>
      </c>
      <c r="F12" s="651" t="s">
        <v>1426</v>
      </c>
      <c r="G12" s="650" t="s">
        <v>1415</v>
      </c>
      <c r="H12" s="651">
        <v>1953</v>
      </c>
      <c r="I12" s="652">
        <v>43780</v>
      </c>
      <c r="J12" s="653">
        <v>1</v>
      </c>
      <c r="K12" s="654">
        <v>16800000</v>
      </c>
      <c r="L12" s="656"/>
      <c r="M12" s="655"/>
      <c r="N12" s="655"/>
      <c r="O12" s="656"/>
      <c r="P12" s="655"/>
      <c r="Q12" s="655"/>
      <c r="R12" s="655"/>
      <c r="S12" s="655"/>
      <c r="T12" s="655"/>
      <c r="U12" s="655"/>
      <c r="V12" s="653">
        <v>899</v>
      </c>
      <c r="W12" s="653">
        <v>20</v>
      </c>
      <c r="X12" s="655"/>
      <c r="Y12" s="658">
        <v>1</v>
      </c>
      <c r="Z12" s="823"/>
      <c r="AA12" s="691"/>
      <c r="AB12" s="660"/>
      <c r="AC12" s="655"/>
      <c r="AD12" s="824"/>
      <c r="AE12" s="655"/>
      <c r="AF12" s="655"/>
      <c r="AG12" s="663" t="s">
        <v>1422</v>
      </c>
      <c r="AH12" s="660" t="s">
        <v>532</v>
      </c>
      <c r="AI12" s="668"/>
      <c r="AJ12" s="660"/>
      <c r="AK12" s="660"/>
      <c r="AL12" s="664"/>
      <c r="AM12" s="658">
        <v>2019</v>
      </c>
      <c r="AN12" s="858">
        <v>2019</v>
      </c>
      <c r="AO12" s="862" t="s">
        <v>1768</v>
      </c>
      <c r="AP12" s="667"/>
      <c r="AQ12" s="667"/>
      <c r="AR12" s="667"/>
      <c r="AS12" s="667"/>
      <c r="AT12" s="667"/>
      <c r="AU12" s="667"/>
      <c r="AV12" s="667"/>
    </row>
    <row r="13" spans="1:16382" s="645" customFormat="1" ht="12.75">
      <c r="A13" s="646">
        <v>6</v>
      </c>
      <c r="B13" s="647" t="s">
        <v>1416</v>
      </c>
      <c r="C13" s="649" t="s">
        <v>1412</v>
      </c>
      <c r="D13" s="770" t="s">
        <v>1434</v>
      </c>
      <c r="E13" s="770" t="s">
        <v>1408</v>
      </c>
      <c r="F13" s="651" t="s">
        <v>1426</v>
      </c>
      <c r="G13" s="650" t="s">
        <v>1415</v>
      </c>
      <c r="H13" s="651">
        <v>2101</v>
      </c>
      <c r="I13" s="652">
        <v>43803</v>
      </c>
      <c r="J13" s="653">
        <v>1</v>
      </c>
      <c r="K13" s="654">
        <v>16800000</v>
      </c>
      <c r="L13" s="656"/>
      <c r="M13" s="655"/>
      <c r="N13" s="655"/>
      <c r="O13" s="656"/>
      <c r="P13" s="655"/>
      <c r="Q13" s="655"/>
      <c r="R13" s="655"/>
      <c r="S13" s="655"/>
      <c r="T13" s="655"/>
      <c r="U13" s="655"/>
      <c r="V13" s="653">
        <v>899</v>
      </c>
      <c r="W13" s="653">
        <v>20</v>
      </c>
      <c r="X13" s="655"/>
      <c r="Y13" s="658">
        <v>1</v>
      </c>
      <c r="Z13" s="824"/>
      <c r="AA13" s="818"/>
      <c r="AB13" s="656"/>
      <c r="AC13" s="669"/>
      <c r="AD13" s="829"/>
      <c r="AE13" s="669"/>
      <c r="AF13" s="669"/>
      <c r="AG13" s="663" t="s">
        <v>1422</v>
      </c>
      <c r="AH13" s="660" t="s">
        <v>532</v>
      </c>
      <c r="AI13" s="666"/>
      <c r="AJ13" s="655"/>
      <c r="AK13" s="655"/>
      <c r="AL13" s="664"/>
      <c r="AM13" s="658">
        <v>2019</v>
      </c>
      <c r="AN13" s="858">
        <v>2019</v>
      </c>
      <c r="AO13" s="862" t="s">
        <v>1768</v>
      </c>
      <c r="AP13" s="667"/>
      <c r="AQ13" s="667"/>
      <c r="AR13" s="667"/>
      <c r="AS13" s="667"/>
      <c r="AT13" s="667"/>
      <c r="AU13" s="667"/>
      <c r="AV13" s="667"/>
    </row>
    <row r="14" spans="1:16382" s="645" customFormat="1" ht="12.75">
      <c r="A14" s="646">
        <v>7</v>
      </c>
      <c r="B14" s="647" t="s">
        <v>1416</v>
      </c>
      <c r="C14" s="649" t="s">
        <v>1412</v>
      </c>
      <c r="D14" s="770" t="s">
        <v>1435</v>
      </c>
      <c r="E14" s="770" t="s">
        <v>1408</v>
      </c>
      <c r="F14" s="651" t="s">
        <v>1426</v>
      </c>
      <c r="G14" s="650" t="s">
        <v>1415</v>
      </c>
      <c r="H14" s="651">
        <v>2106</v>
      </c>
      <c r="I14" s="652">
        <v>43804</v>
      </c>
      <c r="J14" s="653">
        <v>1</v>
      </c>
      <c r="K14" s="654">
        <v>16800000</v>
      </c>
      <c r="L14" s="656"/>
      <c r="M14" s="655"/>
      <c r="N14" s="655"/>
      <c r="O14" s="656"/>
      <c r="P14" s="655"/>
      <c r="Q14" s="655"/>
      <c r="R14" s="655"/>
      <c r="S14" s="655"/>
      <c r="T14" s="655"/>
      <c r="U14" s="655"/>
      <c r="V14" s="653">
        <v>899</v>
      </c>
      <c r="W14" s="653">
        <v>20</v>
      </c>
      <c r="X14" s="655"/>
      <c r="Y14" s="658">
        <v>1</v>
      </c>
      <c r="Z14" s="824"/>
      <c r="AA14" s="818"/>
      <c r="AB14" s="656"/>
      <c r="AC14" s="655"/>
      <c r="AD14" s="824"/>
      <c r="AE14" s="655"/>
      <c r="AF14" s="655"/>
      <c r="AG14" s="663" t="s">
        <v>1422</v>
      </c>
      <c r="AH14" s="660" t="s">
        <v>532</v>
      </c>
      <c r="AI14" s="666"/>
      <c r="AJ14" s="655"/>
      <c r="AK14" s="655"/>
      <c r="AL14" s="664"/>
      <c r="AM14" s="658">
        <v>2019</v>
      </c>
      <c r="AN14" s="858">
        <v>2019</v>
      </c>
      <c r="AO14" s="862" t="s">
        <v>1768</v>
      </c>
      <c r="AP14" s="667"/>
      <c r="AQ14" s="667"/>
      <c r="AR14" s="667"/>
      <c r="AS14" s="667"/>
      <c r="AT14" s="667"/>
      <c r="AU14" s="667"/>
    </row>
    <row r="15" spans="1:16382" s="645" customFormat="1" ht="12.75">
      <c r="A15" s="646">
        <v>8</v>
      </c>
      <c r="B15" s="647" t="s">
        <v>1416</v>
      </c>
      <c r="C15" s="670" t="s">
        <v>1412</v>
      </c>
      <c r="D15" s="771" t="s">
        <v>1436</v>
      </c>
      <c r="E15" s="775" t="s">
        <v>1409</v>
      </c>
      <c r="F15" s="651" t="s">
        <v>1426</v>
      </c>
      <c r="G15" s="650" t="s">
        <v>1415</v>
      </c>
      <c r="H15" s="651">
        <v>2211</v>
      </c>
      <c r="I15" s="652">
        <v>43819</v>
      </c>
      <c r="J15" s="653">
        <v>1</v>
      </c>
      <c r="K15" s="654">
        <v>16800000</v>
      </c>
      <c r="L15" s="656"/>
      <c r="M15" s="655"/>
      <c r="N15" s="671"/>
      <c r="O15" s="656"/>
      <c r="P15" s="664"/>
      <c r="Q15" s="672"/>
      <c r="R15" s="672"/>
      <c r="S15" s="655"/>
      <c r="T15" s="655"/>
      <c r="U15" s="655"/>
      <c r="V15" s="653">
        <v>899</v>
      </c>
      <c r="W15" s="653">
        <v>20</v>
      </c>
      <c r="X15" s="655"/>
      <c r="Y15" s="658">
        <v>1</v>
      </c>
      <c r="Z15" s="824"/>
      <c r="AA15" s="818"/>
      <c r="AB15" s="656"/>
      <c r="AC15" s="655"/>
      <c r="AD15" s="824"/>
      <c r="AE15" s="655"/>
      <c r="AF15" s="655"/>
      <c r="AG15" s="663" t="s">
        <v>1422</v>
      </c>
      <c r="AH15" s="660" t="s">
        <v>532</v>
      </c>
      <c r="AI15" s="666"/>
      <c r="AJ15" s="655"/>
      <c r="AK15" s="655"/>
      <c r="AL15" s="664"/>
      <c r="AM15" s="658">
        <v>2019</v>
      </c>
      <c r="AN15" s="858">
        <v>2019</v>
      </c>
      <c r="AO15" s="862" t="s">
        <v>1768</v>
      </c>
    </row>
    <row r="16" spans="1:16382" s="645" customFormat="1" ht="12.75" hidden="1">
      <c r="A16" s="646"/>
      <c r="B16" s="647" t="s">
        <v>1416</v>
      </c>
      <c r="C16" s="649" t="s">
        <v>1412</v>
      </c>
      <c r="D16" s="773" t="s">
        <v>1437</v>
      </c>
      <c r="E16" s="770" t="s">
        <v>1443</v>
      </c>
      <c r="F16" s="651" t="s">
        <v>1426</v>
      </c>
      <c r="G16" s="650" t="s">
        <v>1415</v>
      </c>
      <c r="H16" s="744"/>
      <c r="I16" s="745"/>
      <c r="J16" s="653">
        <v>1</v>
      </c>
      <c r="K16" s="654">
        <v>16800000</v>
      </c>
      <c r="L16" s="729"/>
      <c r="M16" s="693"/>
      <c r="N16" s="730"/>
      <c r="O16" s="729"/>
      <c r="P16" s="695"/>
      <c r="Q16" s="747"/>
      <c r="R16" s="747"/>
      <c r="S16" s="693"/>
      <c r="T16" s="693"/>
      <c r="U16" s="693"/>
      <c r="V16" s="676"/>
      <c r="W16" s="676"/>
      <c r="X16" s="693"/>
      <c r="Y16" s="658">
        <v>0</v>
      </c>
      <c r="Z16" s="825"/>
      <c r="AA16" s="819"/>
      <c r="AB16" s="729"/>
      <c r="AC16" s="693"/>
      <c r="AD16" s="825"/>
      <c r="AE16" s="693">
        <v>1</v>
      </c>
      <c r="AF16" s="693"/>
      <c r="AG16" s="663" t="s">
        <v>1766</v>
      </c>
      <c r="AH16" s="660" t="s">
        <v>396</v>
      </c>
      <c r="AI16" s="731"/>
      <c r="AJ16" s="693"/>
      <c r="AK16" s="693"/>
      <c r="AL16" s="695"/>
      <c r="AM16" s="658"/>
      <c r="AN16" s="859"/>
      <c r="AO16" s="862" t="s">
        <v>1768</v>
      </c>
    </row>
    <row r="17" spans="1:41" s="645" customFormat="1" ht="12.75">
      <c r="A17" s="646"/>
      <c r="B17" s="647" t="s">
        <v>1416</v>
      </c>
      <c r="C17" s="649" t="s">
        <v>1412</v>
      </c>
      <c r="D17" s="773" t="s">
        <v>1438</v>
      </c>
      <c r="E17" s="775" t="s">
        <v>1407</v>
      </c>
      <c r="F17" s="651" t="s">
        <v>1426</v>
      </c>
      <c r="G17" s="650" t="s">
        <v>1415</v>
      </c>
      <c r="H17" s="744"/>
      <c r="I17" s="745"/>
      <c r="J17" s="653">
        <v>1</v>
      </c>
      <c r="K17" s="654">
        <v>16800000</v>
      </c>
      <c r="L17" s="729"/>
      <c r="M17" s="693"/>
      <c r="N17" s="730"/>
      <c r="O17" s="729"/>
      <c r="P17" s="695"/>
      <c r="Q17" s="747"/>
      <c r="R17" s="747"/>
      <c r="S17" s="693"/>
      <c r="T17" s="693"/>
      <c r="U17" s="693"/>
      <c r="V17" s="676"/>
      <c r="W17" s="676"/>
      <c r="X17" s="693"/>
      <c r="Y17" s="658">
        <v>1</v>
      </c>
      <c r="Z17" s="825"/>
      <c r="AA17" s="819"/>
      <c r="AB17" s="729"/>
      <c r="AC17" s="693"/>
      <c r="AD17" s="825"/>
      <c r="AE17" s="693"/>
      <c r="AF17" s="693"/>
      <c r="AG17" s="663" t="s">
        <v>1422</v>
      </c>
      <c r="AH17" s="660" t="s">
        <v>532</v>
      </c>
      <c r="AI17" s="731"/>
      <c r="AJ17" s="693"/>
      <c r="AK17" s="693"/>
      <c r="AL17" s="695"/>
      <c r="AM17" s="658"/>
      <c r="AN17" s="859"/>
      <c r="AO17" s="862" t="s">
        <v>1768</v>
      </c>
    </row>
    <row r="18" spans="1:41" s="645" customFormat="1" ht="12.75">
      <c r="A18" s="646"/>
      <c r="B18" s="647" t="s">
        <v>1416</v>
      </c>
      <c r="C18" s="670" t="s">
        <v>1412</v>
      </c>
      <c r="D18" s="773" t="s">
        <v>1439</v>
      </c>
      <c r="E18" s="775" t="s">
        <v>1409</v>
      </c>
      <c r="F18" s="651" t="s">
        <v>1426</v>
      </c>
      <c r="G18" s="650" t="s">
        <v>1415</v>
      </c>
      <c r="H18" s="744"/>
      <c r="I18" s="745"/>
      <c r="J18" s="653">
        <v>1</v>
      </c>
      <c r="K18" s="654">
        <v>16800000</v>
      </c>
      <c r="L18" s="729"/>
      <c r="M18" s="693"/>
      <c r="N18" s="730"/>
      <c r="O18" s="729"/>
      <c r="P18" s="695"/>
      <c r="Q18" s="747"/>
      <c r="R18" s="747"/>
      <c r="S18" s="693"/>
      <c r="T18" s="693"/>
      <c r="U18" s="693"/>
      <c r="V18" s="676"/>
      <c r="W18" s="676"/>
      <c r="X18" s="693"/>
      <c r="Y18" s="658">
        <v>1</v>
      </c>
      <c r="Z18" s="825"/>
      <c r="AA18" s="819"/>
      <c r="AB18" s="729"/>
      <c r="AC18" s="693"/>
      <c r="AD18" s="825"/>
      <c r="AE18" s="693"/>
      <c r="AF18" s="693"/>
      <c r="AG18" s="663" t="s">
        <v>1422</v>
      </c>
      <c r="AH18" s="660" t="s">
        <v>532</v>
      </c>
      <c r="AI18" s="731"/>
      <c r="AJ18" s="693"/>
      <c r="AK18" s="693"/>
      <c r="AL18" s="695"/>
      <c r="AM18" s="658"/>
      <c r="AN18" s="859"/>
      <c r="AO18" s="862" t="s">
        <v>1768</v>
      </c>
    </row>
    <row r="19" spans="1:41" s="645" customFormat="1" ht="12.75">
      <c r="A19" s="646"/>
      <c r="B19" s="647" t="s">
        <v>1416</v>
      </c>
      <c r="C19" s="649" t="s">
        <v>1412</v>
      </c>
      <c r="D19" s="773" t="s">
        <v>1440</v>
      </c>
      <c r="E19" s="776" t="s">
        <v>1444</v>
      </c>
      <c r="F19" s="651" t="s">
        <v>1426</v>
      </c>
      <c r="G19" s="650" t="s">
        <v>1415</v>
      </c>
      <c r="H19" s="744"/>
      <c r="I19" s="745"/>
      <c r="J19" s="653">
        <v>1</v>
      </c>
      <c r="K19" s="654">
        <v>16800000</v>
      </c>
      <c r="L19" s="729"/>
      <c r="M19" s="693"/>
      <c r="N19" s="730"/>
      <c r="O19" s="729"/>
      <c r="P19" s="695"/>
      <c r="Q19" s="747"/>
      <c r="R19" s="747"/>
      <c r="S19" s="693"/>
      <c r="T19" s="693"/>
      <c r="U19" s="693"/>
      <c r="V19" s="676"/>
      <c r="W19" s="676"/>
      <c r="X19" s="693"/>
      <c r="Y19" s="658">
        <v>1</v>
      </c>
      <c r="Z19" s="825"/>
      <c r="AA19" s="819"/>
      <c r="AB19" s="729"/>
      <c r="AC19" s="693"/>
      <c r="AD19" s="825"/>
      <c r="AE19" s="693"/>
      <c r="AF19" s="693"/>
      <c r="AG19" s="663" t="s">
        <v>1422</v>
      </c>
      <c r="AH19" s="660" t="s">
        <v>532</v>
      </c>
      <c r="AI19" s="731"/>
      <c r="AJ19" s="693"/>
      <c r="AK19" s="693"/>
      <c r="AL19" s="695"/>
      <c r="AM19" s="658"/>
      <c r="AN19" s="859"/>
      <c r="AO19" s="862" t="s">
        <v>1768</v>
      </c>
    </row>
    <row r="20" spans="1:41" s="645" customFormat="1" ht="12.75">
      <c r="A20" s="646"/>
      <c r="B20" s="647" t="s">
        <v>1416</v>
      </c>
      <c r="C20" s="649" t="s">
        <v>1412</v>
      </c>
      <c r="D20" s="774" t="s">
        <v>1441</v>
      </c>
      <c r="E20" s="775" t="s">
        <v>1445</v>
      </c>
      <c r="F20" s="651" t="s">
        <v>1426</v>
      </c>
      <c r="G20" s="650" t="s">
        <v>1415</v>
      </c>
      <c r="H20" s="744"/>
      <c r="I20" s="745"/>
      <c r="J20" s="653">
        <v>1</v>
      </c>
      <c r="K20" s="654">
        <v>16800000</v>
      </c>
      <c r="L20" s="729"/>
      <c r="M20" s="693"/>
      <c r="N20" s="730"/>
      <c r="O20" s="729"/>
      <c r="P20" s="695"/>
      <c r="Q20" s="747"/>
      <c r="R20" s="747"/>
      <c r="S20" s="693"/>
      <c r="T20" s="693"/>
      <c r="U20" s="693"/>
      <c r="V20" s="676"/>
      <c r="W20" s="676"/>
      <c r="X20" s="693"/>
      <c r="Y20" s="658">
        <v>1</v>
      </c>
      <c r="Z20" s="825"/>
      <c r="AA20" s="819"/>
      <c r="AB20" s="729"/>
      <c r="AC20" s="693"/>
      <c r="AD20" s="825"/>
      <c r="AE20" s="693"/>
      <c r="AF20" s="693"/>
      <c r="AG20" s="663" t="s">
        <v>1422</v>
      </c>
      <c r="AH20" s="660" t="s">
        <v>532</v>
      </c>
      <c r="AI20" s="731"/>
      <c r="AJ20" s="693"/>
      <c r="AK20" s="693"/>
      <c r="AL20" s="695"/>
      <c r="AM20" s="658"/>
      <c r="AN20" s="859"/>
      <c r="AO20" s="862" t="s">
        <v>1768</v>
      </c>
    </row>
    <row r="21" spans="1:41" s="645" customFormat="1" ht="12.75" hidden="1">
      <c r="A21" s="646">
        <v>9</v>
      </c>
      <c r="B21" s="647"/>
      <c r="C21" s="670"/>
      <c r="D21" s="742">
        <v>1</v>
      </c>
      <c r="E21" s="673"/>
      <c r="F21" s="651" t="s">
        <v>1426</v>
      </c>
      <c r="G21" s="674"/>
      <c r="H21" s="674"/>
      <c r="I21" s="675"/>
      <c r="J21" s="676">
        <v>145</v>
      </c>
      <c r="K21" s="654">
        <v>0</v>
      </c>
      <c r="L21" s="677"/>
      <c r="M21" s="678"/>
      <c r="N21" s="679"/>
      <c r="O21" s="678"/>
      <c r="P21" s="680"/>
      <c r="Q21" s="681"/>
      <c r="R21" s="681"/>
      <c r="S21" s="678"/>
      <c r="T21" s="678"/>
      <c r="U21" s="678"/>
      <c r="V21" s="676"/>
      <c r="W21" s="676"/>
      <c r="X21" s="678"/>
      <c r="Y21" s="682"/>
      <c r="Z21" s="826"/>
      <c r="AA21" s="682"/>
      <c r="AB21" s="677"/>
      <c r="AC21" s="678"/>
      <c r="AD21" s="826"/>
      <c r="AE21" s="676">
        <v>145</v>
      </c>
      <c r="AF21" s="678"/>
      <c r="AG21" s="663"/>
      <c r="AH21" s="660">
        <v>1</v>
      </c>
      <c r="AI21" s="683"/>
      <c r="AJ21" s="678"/>
      <c r="AK21" s="678"/>
      <c r="AL21" s="680"/>
      <c r="AM21" s="658">
        <v>2019</v>
      </c>
      <c r="AN21" s="859">
        <v>2019</v>
      </c>
      <c r="AO21" s="863"/>
    </row>
    <row r="22" spans="1:41" s="645" customFormat="1" ht="21" hidden="1" customHeight="1">
      <c r="A22" s="636"/>
      <c r="B22" s="758" t="s">
        <v>1419</v>
      </c>
      <c r="C22" s="637"/>
      <c r="D22" s="636">
        <v>1</v>
      </c>
      <c r="E22" s="637"/>
      <c r="F22" s="637"/>
      <c r="G22" s="637"/>
      <c r="H22" s="638"/>
      <c r="I22" s="637"/>
      <c r="J22" s="637">
        <f>SUM(J23:J167)</f>
        <v>145</v>
      </c>
      <c r="K22" s="636">
        <f>SUM(K23:K167)</f>
        <v>2436000000</v>
      </c>
      <c r="L22" s="637"/>
      <c r="M22" s="637"/>
      <c r="N22" s="637"/>
      <c r="O22" s="637"/>
      <c r="P22" s="639"/>
      <c r="Q22" s="640"/>
      <c r="R22" s="641"/>
      <c r="S22" s="641"/>
      <c r="T22" s="640"/>
      <c r="U22" s="640"/>
      <c r="V22" s="637"/>
      <c r="W22" s="637"/>
      <c r="X22" s="642"/>
      <c r="Y22" s="637">
        <f>SUM(Y23:Y167)</f>
        <v>21</v>
      </c>
      <c r="Z22" s="827">
        <f>SUM(Z23:Z167)</f>
        <v>0</v>
      </c>
      <c r="AA22" s="817">
        <f>SUM(AA23:AA167)</f>
        <v>93</v>
      </c>
      <c r="AB22" s="637"/>
      <c r="AC22" s="642"/>
      <c r="AD22" s="831"/>
      <c r="AE22" s="637">
        <f>SUM(AE23:AE167)</f>
        <v>31</v>
      </c>
      <c r="AF22" s="637">
        <f>SUM(AF23:AF167)</f>
        <v>0</v>
      </c>
      <c r="AG22" s="684"/>
      <c r="AH22" s="637">
        <v>1</v>
      </c>
      <c r="AI22" s="644"/>
      <c r="AJ22" s="637">
        <f>SUM(AJ23:AJ167)</f>
        <v>14</v>
      </c>
      <c r="AK22" s="637">
        <f>SUM(AK23:AK167)</f>
        <v>14</v>
      </c>
      <c r="AL22" s="637">
        <f>SUM(AL23:AL167)</f>
        <v>0</v>
      </c>
      <c r="AM22" s="637"/>
      <c r="AN22" s="639">
        <v>2019</v>
      </c>
      <c r="AO22" s="863"/>
    </row>
    <row r="23" spans="1:41" s="688" customFormat="1" ht="12.75" hidden="1">
      <c r="A23" s="646">
        <v>10</v>
      </c>
      <c r="B23" s="787" t="s">
        <v>1401</v>
      </c>
      <c r="C23" s="803" t="s">
        <v>213</v>
      </c>
      <c r="D23" s="789" t="s">
        <v>1458</v>
      </c>
      <c r="E23" s="770" t="s">
        <v>43</v>
      </c>
      <c r="F23" s="692" t="s">
        <v>1426</v>
      </c>
      <c r="G23" s="650" t="s">
        <v>1415</v>
      </c>
      <c r="H23" s="778"/>
      <c r="I23" s="777"/>
      <c r="J23" s="659">
        <v>1</v>
      </c>
      <c r="K23" s="788">
        <v>16800000</v>
      </c>
      <c r="L23" s="777"/>
      <c r="M23" s="779"/>
      <c r="N23" s="779"/>
      <c r="O23" s="780"/>
      <c r="P23" s="779"/>
      <c r="Q23" s="781"/>
      <c r="R23" s="781"/>
      <c r="S23" s="781"/>
      <c r="T23" s="781"/>
      <c r="U23" s="781"/>
      <c r="V23" s="778"/>
      <c r="W23" s="778"/>
      <c r="X23" s="782"/>
      <c r="Y23" s="783"/>
      <c r="Z23" s="828"/>
      <c r="AA23" s="658">
        <v>1</v>
      </c>
      <c r="AB23" s="782"/>
      <c r="AC23" s="779"/>
      <c r="AD23" s="828"/>
      <c r="AE23" s="779"/>
      <c r="AF23" s="779"/>
      <c r="AG23" s="663" t="s">
        <v>1421</v>
      </c>
      <c r="AH23" s="813" t="s">
        <v>668</v>
      </c>
      <c r="AI23" s="687"/>
      <c r="AJ23" s="658">
        <v>1</v>
      </c>
      <c r="AK23" s="658">
        <v>1</v>
      </c>
      <c r="AL23" s="685"/>
      <c r="AM23" s="658">
        <v>2019</v>
      </c>
      <c r="AN23" s="858">
        <v>2019</v>
      </c>
      <c r="AO23" s="648"/>
    </row>
    <row r="24" spans="1:41" s="667" customFormat="1" ht="12.75" hidden="1">
      <c r="A24" s="646">
        <v>11</v>
      </c>
      <c r="B24" s="787" t="s">
        <v>1401</v>
      </c>
      <c r="C24" s="803" t="s">
        <v>213</v>
      </c>
      <c r="D24" s="789" t="s">
        <v>1459</v>
      </c>
      <c r="E24" s="770" t="s">
        <v>43</v>
      </c>
      <c r="F24" s="692" t="s">
        <v>1426</v>
      </c>
      <c r="G24" s="650" t="s">
        <v>1446</v>
      </c>
      <c r="H24" s="778"/>
      <c r="I24" s="777"/>
      <c r="J24" s="659">
        <v>1</v>
      </c>
      <c r="K24" s="788">
        <v>16800000</v>
      </c>
      <c r="L24" s="777"/>
      <c r="M24" s="669"/>
      <c r="N24" s="669"/>
      <c r="O24" s="784"/>
      <c r="P24" s="669"/>
      <c r="Q24" s="669"/>
      <c r="R24" s="669"/>
      <c r="S24" s="669"/>
      <c r="T24" s="669"/>
      <c r="U24" s="669"/>
      <c r="V24" s="778"/>
      <c r="W24" s="778"/>
      <c r="X24" s="782"/>
      <c r="Y24" s="783"/>
      <c r="Z24" s="829"/>
      <c r="AA24" s="658">
        <v>1</v>
      </c>
      <c r="AB24" s="782"/>
      <c r="AC24" s="669"/>
      <c r="AD24" s="832"/>
      <c r="AE24" s="785"/>
      <c r="AF24" s="669"/>
      <c r="AG24" s="663" t="s">
        <v>1421</v>
      </c>
      <c r="AH24" s="813" t="s">
        <v>668</v>
      </c>
      <c r="AI24" s="689"/>
      <c r="AJ24" s="658">
        <v>1</v>
      </c>
      <c r="AK24" s="658">
        <v>1</v>
      </c>
      <c r="AL24" s="664"/>
      <c r="AM24" s="658">
        <v>2019</v>
      </c>
      <c r="AN24" s="858">
        <v>2019</v>
      </c>
      <c r="AO24" s="862" t="s">
        <v>1768</v>
      </c>
    </row>
    <row r="25" spans="1:41" s="667" customFormat="1" ht="12.75" hidden="1">
      <c r="A25" s="646">
        <v>12</v>
      </c>
      <c r="B25" s="787" t="s">
        <v>1401</v>
      </c>
      <c r="C25" s="803" t="s">
        <v>983</v>
      </c>
      <c r="D25" s="789" t="s">
        <v>1460</v>
      </c>
      <c r="E25" s="770" t="s">
        <v>43</v>
      </c>
      <c r="F25" s="692" t="s">
        <v>1426</v>
      </c>
      <c r="G25" s="650" t="s">
        <v>1447</v>
      </c>
      <c r="H25" s="778"/>
      <c r="I25" s="777"/>
      <c r="J25" s="659">
        <v>1</v>
      </c>
      <c r="K25" s="788">
        <v>16800000</v>
      </c>
      <c r="L25" s="777"/>
      <c r="M25" s="669"/>
      <c r="N25" s="669"/>
      <c r="O25" s="784"/>
      <c r="P25" s="669"/>
      <c r="Q25" s="669"/>
      <c r="R25" s="669"/>
      <c r="S25" s="669"/>
      <c r="T25" s="669"/>
      <c r="U25" s="669"/>
      <c r="V25" s="778"/>
      <c r="W25" s="778"/>
      <c r="X25" s="782"/>
      <c r="Y25" s="783"/>
      <c r="Z25" s="829"/>
      <c r="AA25" s="658">
        <v>1</v>
      </c>
      <c r="AB25" s="782"/>
      <c r="AC25" s="669"/>
      <c r="AD25" s="829"/>
      <c r="AE25" s="669"/>
      <c r="AF25" s="669"/>
      <c r="AG25" s="663" t="s">
        <v>1421</v>
      </c>
      <c r="AH25" s="813" t="s">
        <v>668</v>
      </c>
      <c r="AI25" s="690"/>
      <c r="AJ25" s="658">
        <v>1</v>
      </c>
      <c r="AK25" s="658">
        <v>1</v>
      </c>
      <c r="AL25" s="664"/>
      <c r="AM25" s="658">
        <v>2019</v>
      </c>
      <c r="AN25" s="858">
        <v>2019</v>
      </c>
      <c r="AO25" s="862" t="s">
        <v>1768</v>
      </c>
    </row>
    <row r="26" spans="1:41" s="667" customFormat="1" ht="12.75" hidden="1">
      <c r="A26" s="646">
        <v>13</v>
      </c>
      <c r="B26" s="787" t="s">
        <v>1401</v>
      </c>
      <c r="C26" s="803" t="s">
        <v>213</v>
      </c>
      <c r="D26" s="789" t="s">
        <v>1461</v>
      </c>
      <c r="E26" s="770" t="s">
        <v>43</v>
      </c>
      <c r="F26" s="692" t="s">
        <v>1426</v>
      </c>
      <c r="G26" s="650" t="s">
        <v>1448</v>
      </c>
      <c r="H26" s="778"/>
      <c r="I26" s="777"/>
      <c r="J26" s="659">
        <v>1</v>
      </c>
      <c r="K26" s="788">
        <v>16800000</v>
      </c>
      <c r="L26" s="777"/>
      <c r="M26" s="669"/>
      <c r="N26" s="669"/>
      <c r="O26" s="784"/>
      <c r="P26" s="669"/>
      <c r="Q26" s="669"/>
      <c r="R26" s="669"/>
      <c r="S26" s="669"/>
      <c r="T26" s="669"/>
      <c r="U26" s="669"/>
      <c r="V26" s="778"/>
      <c r="W26" s="778"/>
      <c r="X26" s="782"/>
      <c r="Y26" s="783"/>
      <c r="Z26" s="829"/>
      <c r="AA26" s="658">
        <v>1</v>
      </c>
      <c r="AB26" s="782"/>
      <c r="AC26" s="669"/>
      <c r="AD26" s="829"/>
      <c r="AE26" s="669"/>
      <c r="AF26" s="669"/>
      <c r="AG26" s="663" t="s">
        <v>1421</v>
      </c>
      <c r="AH26" s="813" t="s">
        <v>668</v>
      </c>
      <c r="AI26" s="690"/>
      <c r="AJ26" s="658">
        <v>1</v>
      </c>
      <c r="AK26" s="658">
        <v>1</v>
      </c>
      <c r="AL26" s="664"/>
      <c r="AM26" s="658">
        <v>2019</v>
      </c>
      <c r="AN26" s="858">
        <v>2019</v>
      </c>
      <c r="AO26" s="862" t="s">
        <v>1768</v>
      </c>
    </row>
    <row r="27" spans="1:41" s="667" customFormat="1" ht="12.75" hidden="1">
      <c r="A27" s="646">
        <v>14</v>
      </c>
      <c r="B27" s="787" t="s">
        <v>1401</v>
      </c>
      <c r="C27" s="803" t="s">
        <v>213</v>
      </c>
      <c r="D27" s="789" t="s">
        <v>1462</v>
      </c>
      <c r="E27" s="770" t="s">
        <v>43</v>
      </c>
      <c r="F27" s="692" t="s">
        <v>1426</v>
      </c>
      <c r="G27" s="650" t="s">
        <v>1449</v>
      </c>
      <c r="H27" s="778"/>
      <c r="I27" s="777"/>
      <c r="J27" s="659">
        <v>1</v>
      </c>
      <c r="K27" s="788">
        <v>16800000</v>
      </c>
      <c r="L27" s="777"/>
      <c r="M27" s="669"/>
      <c r="N27" s="669"/>
      <c r="O27" s="784"/>
      <c r="P27" s="669"/>
      <c r="Q27" s="669"/>
      <c r="R27" s="669"/>
      <c r="S27" s="669"/>
      <c r="T27" s="669"/>
      <c r="U27" s="669"/>
      <c r="V27" s="778"/>
      <c r="W27" s="778"/>
      <c r="X27" s="782"/>
      <c r="Y27" s="783"/>
      <c r="Z27" s="829"/>
      <c r="AA27" s="658">
        <v>1</v>
      </c>
      <c r="AB27" s="782"/>
      <c r="AC27" s="669"/>
      <c r="AD27" s="829"/>
      <c r="AE27" s="669"/>
      <c r="AF27" s="669"/>
      <c r="AG27" s="663" t="s">
        <v>1421</v>
      </c>
      <c r="AH27" s="813" t="s">
        <v>668</v>
      </c>
      <c r="AI27" s="690"/>
      <c r="AJ27" s="658">
        <v>1</v>
      </c>
      <c r="AK27" s="658">
        <v>1</v>
      </c>
      <c r="AL27" s="664"/>
      <c r="AM27" s="658">
        <v>2019</v>
      </c>
      <c r="AN27" s="858">
        <v>2019</v>
      </c>
      <c r="AO27" s="862" t="s">
        <v>1768</v>
      </c>
    </row>
    <row r="28" spans="1:41" s="667" customFormat="1" ht="12.75" hidden="1">
      <c r="A28" s="646">
        <v>15</v>
      </c>
      <c r="B28" s="787" t="s">
        <v>1401</v>
      </c>
      <c r="C28" s="803" t="s">
        <v>983</v>
      </c>
      <c r="D28" s="790" t="s">
        <v>1463</v>
      </c>
      <c r="E28" s="770" t="s">
        <v>43</v>
      </c>
      <c r="F28" s="692" t="s">
        <v>1426</v>
      </c>
      <c r="G28" s="650" t="s">
        <v>1450</v>
      </c>
      <c r="H28" s="778"/>
      <c r="I28" s="777"/>
      <c r="J28" s="659">
        <v>1</v>
      </c>
      <c r="K28" s="788">
        <v>16800000</v>
      </c>
      <c r="L28" s="777"/>
      <c r="M28" s="669"/>
      <c r="N28" s="669"/>
      <c r="O28" s="784"/>
      <c r="P28" s="669"/>
      <c r="Q28" s="669"/>
      <c r="R28" s="669"/>
      <c r="S28" s="669"/>
      <c r="T28" s="669"/>
      <c r="U28" s="669"/>
      <c r="V28" s="778"/>
      <c r="W28" s="778"/>
      <c r="X28" s="782"/>
      <c r="Y28" s="783"/>
      <c r="Z28" s="829"/>
      <c r="AA28" s="658">
        <v>1</v>
      </c>
      <c r="AB28" s="782"/>
      <c r="AC28" s="669"/>
      <c r="AD28" s="829"/>
      <c r="AE28" s="669"/>
      <c r="AF28" s="669"/>
      <c r="AG28" s="663" t="s">
        <v>1421</v>
      </c>
      <c r="AH28" s="813" t="s">
        <v>668</v>
      </c>
      <c r="AI28" s="690"/>
      <c r="AJ28" s="658">
        <v>1</v>
      </c>
      <c r="AK28" s="658">
        <v>1</v>
      </c>
      <c r="AL28" s="664"/>
      <c r="AM28" s="658">
        <v>2019</v>
      </c>
      <c r="AN28" s="858">
        <v>2019</v>
      </c>
      <c r="AO28" s="862" t="s">
        <v>1768</v>
      </c>
    </row>
    <row r="29" spans="1:41" s="667" customFormat="1" ht="12.75" hidden="1">
      <c r="A29" s="646">
        <v>16</v>
      </c>
      <c r="B29" s="787" t="s">
        <v>1401</v>
      </c>
      <c r="C29" s="803" t="s">
        <v>213</v>
      </c>
      <c r="D29" s="789" t="s">
        <v>1464</v>
      </c>
      <c r="E29" s="770" t="s">
        <v>43</v>
      </c>
      <c r="F29" s="692" t="s">
        <v>1426</v>
      </c>
      <c r="G29" s="650" t="s">
        <v>1451</v>
      </c>
      <c r="H29" s="778"/>
      <c r="I29" s="777"/>
      <c r="J29" s="659">
        <v>1</v>
      </c>
      <c r="K29" s="788">
        <v>16800000</v>
      </c>
      <c r="L29" s="777"/>
      <c r="M29" s="669"/>
      <c r="N29" s="669"/>
      <c r="O29" s="784"/>
      <c r="P29" s="669"/>
      <c r="Q29" s="669"/>
      <c r="R29" s="669"/>
      <c r="S29" s="669"/>
      <c r="T29" s="669"/>
      <c r="U29" s="669"/>
      <c r="V29" s="778"/>
      <c r="W29" s="778"/>
      <c r="X29" s="782"/>
      <c r="Y29" s="783"/>
      <c r="Z29" s="829"/>
      <c r="AA29" s="658">
        <v>1</v>
      </c>
      <c r="AB29" s="782"/>
      <c r="AC29" s="669"/>
      <c r="AD29" s="829"/>
      <c r="AE29" s="669"/>
      <c r="AF29" s="669"/>
      <c r="AG29" s="663" t="s">
        <v>1421</v>
      </c>
      <c r="AH29" s="813" t="s">
        <v>668</v>
      </c>
      <c r="AI29" s="690"/>
      <c r="AJ29" s="658">
        <v>1</v>
      </c>
      <c r="AK29" s="658">
        <v>1</v>
      </c>
      <c r="AL29" s="664"/>
      <c r="AM29" s="658">
        <v>2019</v>
      </c>
      <c r="AN29" s="858">
        <v>2019</v>
      </c>
      <c r="AO29" s="862" t="s">
        <v>1768</v>
      </c>
    </row>
    <row r="30" spans="1:41" s="667" customFormat="1" ht="12.75" hidden="1">
      <c r="A30" s="646">
        <v>17</v>
      </c>
      <c r="B30" s="787" t="s">
        <v>1401</v>
      </c>
      <c r="C30" s="803" t="s">
        <v>213</v>
      </c>
      <c r="D30" s="789" t="s">
        <v>1465</v>
      </c>
      <c r="E30" s="770" t="s">
        <v>43</v>
      </c>
      <c r="F30" s="692" t="s">
        <v>1426</v>
      </c>
      <c r="G30" s="650" t="s">
        <v>1452</v>
      </c>
      <c r="H30" s="778"/>
      <c r="I30" s="777"/>
      <c r="J30" s="659">
        <v>1</v>
      </c>
      <c r="K30" s="788">
        <v>16800000</v>
      </c>
      <c r="L30" s="777"/>
      <c r="M30" s="669"/>
      <c r="N30" s="669"/>
      <c r="O30" s="784"/>
      <c r="P30" s="669"/>
      <c r="Q30" s="669"/>
      <c r="R30" s="669"/>
      <c r="S30" s="669"/>
      <c r="T30" s="669"/>
      <c r="U30" s="669"/>
      <c r="V30" s="778"/>
      <c r="W30" s="778"/>
      <c r="X30" s="782"/>
      <c r="Y30" s="783"/>
      <c r="Z30" s="829"/>
      <c r="AA30" s="658">
        <v>1</v>
      </c>
      <c r="AB30" s="782"/>
      <c r="AC30" s="669"/>
      <c r="AD30" s="829"/>
      <c r="AE30" s="669"/>
      <c r="AF30" s="669"/>
      <c r="AG30" s="663" t="s">
        <v>1421</v>
      </c>
      <c r="AH30" s="813" t="s">
        <v>668</v>
      </c>
      <c r="AI30" s="690"/>
      <c r="AJ30" s="658">
        <v>1</v>
      </c>
      <c r="AK30" s="658">
        <v>1</v>
      </c>
      <c r="AL30" s="664"/>
      <c r="AM30" s="658">
        <v>2019</v>
      </c>
      <c r="AN30" s="858">
        <v>2019</v>
      </c>
      <c r="AO30" s="862" t="s">
        <v>1768</v>
      </c>
    </row>
    <row r="31" spans="1:41" s="667" customFormat="1" ht="12.75" hidden="1">
      <c r="A31" s="646">
        <v>18</v>
      </c>
      <c r="B31" s="787" t="s">
        <v>1401</v>
      </c>
      <c r="C31" s="803" t="s">
        <v>213</v>
      </c>
      <c r="D31" s="789" t="s">
        <v>1466</v>
      </c>
      <c r="E31" s="770" t="s">
        <v>43</v>
      </c>
      <c r="F31" s="692" t="s">
        <v>1426</v>
      </c>
      <c r="G31" s="650" t="s">
        <v>1453</v>
      </c>
      <c r="H31" s="778"/>
      <c r="I31" s="777"/>
      <c r="J31" s="659">
        <v>1</v>
      </c>
      <c r="K31" s="788">
        <v>16800000</v>
      </c>
      <c r="L31" s="777"/>
      <c r="M31" s="669"/>
      <c r="N31" s="669"/>
      <c r="O31" s="784"/>
      <c r="P31" s="669"/>
      <c r="Q31" s="669"/>
      <c r="R31" s="669"/>
      <c r="S31" s="669"/>
      <c r="T31" s="669"/>
      <c r="U31" s="669"/>
      <c r="V31" s="778"/>
      <c r="W31" s="778"/>
      <c r="X31" s="782"/>
      <c r="Y31" s="783"/>
      <c r="Z31" s="829"/>
      <c r="AA31" s="658">
        <v>1</v>
      </c>
      <c r="AB31" s="782"/>
      <c r="AC31" s="669"/>
      <c r="AD31" s="829"/>
      <c r="AE31" s="669"/>
      <c r="AF31" s="669"/>
      <c r="AG31" s="663" t="s">
        <v>1421</v>
      </c>
      <c r="AH31" s="813" t="s">
        <v>668</v>
      </c>
      <c r="AI31" s="690"/>
      <c r="AJ31" s="658">
        <v>1</v>
      </c>
      <c r="AK31" s="658">
        <v>1</v>
      </c>
      <c r="AL31" s="664"/>
      <c r="AM31" s="658">
        <v>2019</v>
      </c>
      <c r="AN31" s="858">
        <v>2019</v>
      </c>
      <c r="AO31" s="862" t="s">
        <v>1768</v>
      </c>
    </row>
    <row r="32" spans="1:41" s="667" customFormat="1" ht="12.75" hidden="1">
      <c r="A32" s="646">
        <v>19</v>
      </c>
      <c r="B32" s="787" t="s">
        <v>1401</v>
      </c>
      <c r="C32" s="803" t="s">
        <v>213</v>
      </c>
      <c r="D32" s="789" t="s">
        <v>1467</v>
      </c>
      <c r="E32" s="770" t="s">
        <v>43</v>
      </c>
      <c r="F32" s="692" t="s">
        <v>1426</v>
      </c>
      <c r="G32" s="650" t="s">
        <v>1454</v>
      </c>
      <c r="H32" s="778"/>
      <c r="I32" s="777"/>
      <c r="J32" s="659">
        <v>1</v>
      </c>
      <c r="K32" s="788">
        <v>16800000</v>
      </c>
      <c r="L32" s="777"/>
      <c r="M32" s="669"/>
      <c r="N32" s="669"/>
      <c r="O32" s="784"/>
      <c r="P32" s="669"/>
      <c r="Q32" s="669"/>
      <c r="R32" s="669"/>
      <c r="S32" s="669"/>
      <c r="T32" s="669"/>
      <c r="U32" s="669"/>
      <c r="V32" s="778"/>
      <c r="W32" s="778"/>
      <c r="X32" s="782"/>
      <c r="Y32" s="783"/>
      <c r="Z32" s="829"/>
      <c r="AA32" s="658">
        <v>1</v>
      </c>
      <c r="AB32" s="782"/>
      <c r="AC32" s="669"/>
      <c r="AD32" s="829"/>
      <c r="AE32" s="669"/>
      <c r="AF32" s="669"/>
      <c r="AG32" s="663" t="s">
        <v>1421</v>
      </c>
      <c r="AH32" s="813" t="s">
        <v>668</v>
      </c>
      <c r="AI32" s="690"/>
      <c r="AJ32" s="658">
        <v>1</v>
      </c>
      <c r="AK32" s="658">
        <v>1</v>
      </c>
      <c r="AL32" s="664"/>
      <c r="AM32" s="658">
        <v>2019</v>
      </c>
      <c r="AN32" s="858">
        <v>2019</v>
      </c>
      <c r="AO32" s="862" t="s">
        <v>1768</v>
      </c>
    </row>
    <row r="33" spans="1:41" s="667" customFormat="1" ht="12.75" hidden="1">
      <c r="A33" s="646">
        <v>20</v>
      </c>
      <c r="B33" s="787" t="s">
        <v>1401</v>
      </c>
      <c r="C33" s="803" t="s">
        <v>205</v>
      </c>
      <c r="D33" s="789" t="s">
        <v>1468</v>
      </c>
      <c r="E33" s="770" t="s">
        <v>1443</v>
      </c>
      <c r="F33" s="692" t="s">
        <v>1426</v>
      </c>
      <c r="G33" s="650" t="s">
        <v>1455</v>
      </c>
      <c r="H33" s="778"/>
      <c r="I33" s="777"/>
      <c r="J33" s="659">
        <v>1</v>
      </c>
      <c r="K33" s="788">
        <v>16800000</v>
      </c>
      <c r="L33" s="786"/>
      <c r="M33" s="669"/>
      <c r="N33" s="669"/>
      <c r="O33" s="784"/>
      <c r="P33" s="669"/>
      <c r="Q33" s="669"/>
      <c r="R33" s="669"/>
      <c r="S33" s="669"/>
      <c r="T33" s="669"/>
      <c r="U33" s="669"/>
      <c r="V33" s="778"/>
      <c r="W33" s="778"/>
      <c r="X33" s="782"/>
      <c r="Y33" s="783"/>
      <c r="Z33" s="829"/>
      <c r="AA33" s="658">
        <v>1</v>
      </c>
      <c r="AB33" s="782"/>
      <c r="AC33" s="669"/>
      <c r="AD33" s="829"/>
      <c r="AE33" s="669"/>
      <c r="AF33" s="669"/>
      <c r="AG33" s="663" t="s">
        <v>1421</v>
      </c>
      <c r="AH33" s="813" t="s">
        <v>668</v>
      </c>
      <c r="AI33" s="690"/>
      <c r="AJ33" s="658">
        <v>1</v>
      </c>
      <c r="AK33" s="658">
        <v>1</v>
      </c>
      <c r="AL33" s="664"/>
      <c r="AM33" s="658">
        <v>2019</v>
      </c>
      <c r="AN33" s="858">
        <v>2019</v>
      </c>
      <c r="AO33" s="862" t="s">
        <v>1768</v>
      </c>
    </row>
    <row r="34" spans="1:41" s="667" customFormat="1" ht="12.75" hidden="1">
      <c r="A34" s="646">
        <v>21</v>
      </c>
      <c r="B34" s="787" t="s">
        <v>1401</v>
      </c>
      <c r="C34" s="803" t="s">
        <v>205</v>
      </c>
      <c r="D34" s="789" t="s">
        <v>1469</v>
      </c>
      <c r="E34" s="770" t="s">
        <v>1443</v>
      </c>
      <c r="F34" s="692" t="s">
        <v>1426</v>
      </c>
      <c r="G34" s="650" t="s">
        <v>1456</v>
      </c>
      <c r="H34" s="778"/>
      <c r="I34" s="777"/>
      <c r="J34" s="659">
        <v>1</v>
      </c>
      <c r="K34" s="788">
        <v>16800000</v>
      </c>
      <c r="L34" s="786"/>
      <c r="M34" s="669"/>
      <c r="N34" s="669"/>
      <c r="O34" s="784"/>
      <c r="P34" s="669"/>
      <c r="Q34" s="669"/>
      <c r="R34" s="669"/>
      <c r="S34" s="669"/>
      <c r="T34" s="669"/>
      <c r="U34" s="669"/>
      <c r="V34" s="778"/>
      <c r="W34" s="778"/>
      <c r="X34" s="782"/>
      <c r="Y34" s="783"/>
      <c r="Z34" s="829"/>
      <c r="AA34" s="658">
        <v>1</v>
      </c>
      <c r="AB34" s="782"/>
      <c r="AC34" s="669"/>
      <c r="AD34" s="829"/>
      <c r="AE34" s="669"/>
      <c r="AF34" s="669"/>
      <c r="AG34" s="663" t="s">
        <v>1421</v>
      </c>
      <c r="AH34" s="813" t="s">
        <v>668</v>
      </c>
      <c r="AI34" s="690"/>
      <c r="AJ34" s="658">
        <v>1</v>
      </c>
      <c r="AK34" s="658">
        <v>1</v>
      </c>
      <c r="AL34" s="664"/>
      <c r="AM34" s="658">
        <v>2019</v>
      </c>
      <c r="AN34" s="858">
        <v>2019</v>
      </c>
      <c r="AO34" s="862" t="s">
        <v>1768</v>
      </c>
    </row>
    <row r="35" spans="1:41" s="667" customFormat="1" ht="12.75" hidden="1">
      <c r="A35" s="646">
        <v>22</v>
      </c>
      <c r="B35" s="787" t="s">
        <v>1401</v>
      </c>
      <c r="C35" s="803" t="s">
        <v>214</v>
      </c>
      <c r="D35" s="789" t="s">
        <v>1470</v>
      </c>
      <c r="E35" s="770" t="s">
        <v>1443</v>
      </c>
      <c r="F35" s="692" t="s">
        <v>1426</v>
      </c>
      <c r="G35" s="650" t="s">
        <v>1457</v>
      </c>
      <c r="H35" s="778"/>
      <c r="I35" s="777"/>
      <c r="J35" s="659">
        <v>1</v>
      </c>
      <c r="K35" s="788">
        <v>16800000</v>
      </c>
      <c r="L35" s="778"/>
      <c r="M35" s="669"/>
      <c r="N35" s="669"/>
      <c r="O35" s="784"/>
      <c r="P35" s="669"/>
      <c r="Q35" s="669"/>
      <c r="R35" s="669"/>
      <c r="S35" s="669"/>
      <c r="T35" s="669"/>
      <c r="U35" s="669"/>
      <c r="V35" s="778"/>
      <c r="W35" s="778"/>
      <c r="X35" s="782"/>
      <c r="Y35" s="783"/>
      <c r="Z35" s="829"/>
      <c r="AA35" s="658">
        <v>1</v>
      </c>
      <c r="AB35" s="782"/>
      <c r="AC35" s="669"/>
      <c r="AD35" s="829"/>
      <c r="AE35" s="669"/>
      <c r="AF35" s="669"/>
      <c r="AG35" s="663" t="s">
        <v>1421</v>
      </c>
      <c r="AH35" s="813" t="s">
        <v>668</v>
      </c>
      <c r="AI35" s="690"/>
      <c r="AJ35" s="658">
        <v>1</v>
      </c>
      <c r="AK35" s="658">
        <v>1</v>
      </c>
      <c r="AL35" s="664"/>
      <c r="AM35" s="658">
        <v>2019</v>
      </c>
      <c r="AN35" s="858">
        <v>2019</v>
      </c>
      <c r="AO35" s="862" t="s">
        <v>1768</v>
      </c>
    </row>
    <row r="36" spans="1:41" s="667" customFormat="1" ht="12.75" hidden="1">
      <c r="A36" s="646">
        <v>23</v>
      </c>
      <c r="B36" s="647" t="s">
        <v>1401</v>
      </c>
      <c r="C36" s="803" t="s">
        <v>205</v>
      </c>
      <c r="D36" s="789" t="s">
        <v>1471</v>
      </c>
      <c r="E36" s="770" t="s">
        <v>1443</v>
      </c>
      <c r="F36" s="651" t="s">
        <v>1426</v>
      </c>
      <c r="G36" s="650" t="s">
        <v>1415</v>
      </c>
      <c r="H36" s="653">
        <v>1672</v>
      </c>
      <c r="I36" s="650">
        <v>43732</v>
      </c>
      <c r="J36" s="653">
        <v>1</v>
      </c>
      <c r="K36" s="654">
        <v>16800000</v>
      </c>
      <c r="L36" s="652">
        <v>43801</v>
      </c>
      <c r="M36" s="655"/>
      <c r="N36" s="655"/>
      <c r="O36" s="656"/>
      <c r="P36" s="655"/>
      <c r="Q36" s="655"/>
      <c r="R36" s="655"/>
      <c r="S36" s="655"/>
      <c r="T36" s="655"/>
      <c r="U36" s="655"/>
      <c r="V36" s="653">
        <v>899</v>
      </c>
      <c r="W36" s="653">
        <v>20</v>
      </c>
      <c r="X36" s="660"/>
      <c r="Y36" s="691"/>
      <c r="Z36" s="823"/>
      <c r="AA36" s="658">
        <v>1</v>
      </c>
      <c r="AB36" s="660"/>
      <c r="AC36" s="655"/>
      <c r="AD36" s="824"/>
      <c r="AE36" s="655"/>
      <c r="AF36" s="655"/>
      <c r="AG36" s="663" t="s">
        <v>1421</v>
      </c>
      <c r="AH36" s="813" t="s">
        <v>668</v>
      </c>
      <c r="AI36" s="690"/>
      <c r="AJ36" s="657"/>
      <c r="AK36" s="657"/>
      <c r="AL36" s="664"/>
      <c r="AM36" s="692"/>
      <c r="AN36" s="858">
        <v>2019</v>
      </c>
      <c r="AO36" s="862" t="s">
        <v>1768</v>
      </c>
    </row>
    <row r="37" spans="1:41" s="667" customFormat="1" ht="12.75" hidden="1">
      <c r="A37" s="646">
        <v>24</v>
      </c>
      <c r="B37" s="647" t="s">
        <v>1401</v>
      </c>
      <c r="C37" s="803" t="s">
        <v>205</v>
      </c>
      <c r="D37" s="789" t="s">
        <v>1472</v>
      </c>
      <c r="E37" s="770" t="s">
        <v>1443</v>
      </c>
      <c r="F37" s="651" t="s">
        <v>1426</v>
      </c>
      <c r="G37" s="650" t="s">
        <v>1415</v>
      </c>
      <c r="H37" s="653">
        <v>1672</v>
      </c>
      <c r="I37" s="650">
        <v>43732</v>
      </c>
      <c r="J37" s="653">
        <v>1</v>
      </c>
      <c r="K37" s="654">
        <v>16800000</v>
      </c>
      <c r="L37" s="652">
        <v>43801</v>
      </c>
      <c r="M37" s="655"/>
      <c r="N37" s="655"/>
      <c r="O37" s="656"/>
      <c r="P37" s="655"/>
      <c r="Q37" s="655"/>
      <c r="R37" s="655"/>
      <c r="S37" s="655"/>
      <c r="T37" s="655"/>
      <c r="U37" s="655"/>
      <c r="V37" s="653">
        <v>899</v>
      </c>
      <c r="W37" s="653">
        <v>20</v>
      </c>
      <c r="X37" s="660"/>
      <c r="Y37" s="691"/>
      <c r="Z37" s="823"/>
      <c r="AA37" s="658">
        <v>1</v>
      </c>
      <c r="AB37" s="660"/>
      <c r="AC37" s="655"/>
      <c r="AD37" s="824"/>
      <c r="AE37" s="655"/>
      <c r="AF37" s="655"/>
      <c r="AG37" s="663" t="s">
        <v>1421</v>
      </c>
      <c r="AH37" s="813" t="s">
        <v>668</v>
      </c>
      <c r="AI37" s="690"/>
      <c r="AJ37" s="660"/>
      <c r="AK37" s="660"/>
      <c r="AL37" s="664"/>
      <c r="AM37" s="665"/>
      <c r="AN37" s="858">
        <v>2019</v>
      </c>
      <c r="AO37" s="862" t="s">
        <v>1768</v>
      </c>
    </row>
    <row r="38" spans="1:41" s="667" customFormat="1" ht="12.75" hidden="1">
      <c r="A38" s="646">
        <v>25</v>
      </c>
      <c r="B38" s="647" t="s">
        <v>1401</v>
      </c>
      <c r="C38" s="803" t="s">
        <v>205</v>
      </c>
      <c r="D38" s="789" t="s">
        <v>1473</v>
      </c>
      <c r="E38" s="770" t="s">
        <v>1443</v>
      </c>
      <c r="F38" s="651" t="s">
        <v>1426</v>
      </c>
      <c r="G38" s="650" t="s">
        <v>1415</v>
      </c>
      <c r="H38" s="653">
        <v>1672</v>
      </c>
      <c r="I38" s="650">
        <v>43732</v>
      </c>
      <c r="J38" s="653">
        <v>1</v>
      </c>
      <c r="K38" s="654">
        <v>16800000</v>
      </c>
      <c r="L38" s="652">
        <v>43801</v>
      </c>
      <c r="M38" s="655"/>
      <c r="N38" s="655"/>
      <c r="O38" s="656"/>
      <c r="P38" s="655"/>
      <c r="Q38" s="655"/>
      <c r="R38" s="655"/>
      <c r="S38" s="655"/>
      <c r="T38" s="655"/>
      <c r="U38" s="655"/>
      <c r="V38" s="653">
        <v>899</v>
      </c>
      <c r="W38" s="653">
        <v>20</v>
      </c>
      <c r="X38" s="660"/>
      <c r="Y38" s="691"/>
      <c r="Z38" s="823"/>
      <c r="AA38" s="658">
        <v>1</v>
      </c>
      <c r="AB38" s="660"/>
      <c r="AC38" s="655"/>
      <c r="AD38" s="824"/>
      <c r="AE38" s="655"/>
      <c r="AF38" s="655"/>
      <c r="AG38" s="663" t="s">
        <v>1421</v>
      </c>
      <c r="AH38" s="813" t="s">
        <v>668</v>
      </c>
      <c r="AI38" s="690"/>
      <c r="AJ38" s="660"/>
      <c r="AK38" s="660"/>
      <c r="AL38" s="664"/>
      <c r="AM38" s="665"/>
      <c r="AN38" s="858">
        <v>2019</v>
      </c>
      <c r="AO38" s="862" t="s">
        <v>1768</v>
      </c>
    </row>
    <row r="39" spans="1:41" s="667" customFormat="1" ht="12.75" hidden="1">
      <c r="A39" s="646">
        <v>26</v>
      </c>
      <c r="B39" s="647" t="s">
        <v>1401</v>
      </c>
      <c r="C39" s="803" t="s">
        <v>214</v>
      </c>
      <c r="D39" s="791" t="s">
        <v>1474</v>
      </c>
      <c r="E39" s="770" t="s">
        <v>1443</v>
      </c>
      <c r="F39" s="651" t="s">
        <v>1426</v>
      </c>
      <c r="G39" s="650" t="s">
        <v>1415</v>
      </c>
      <c r="H39" s="653">
        <v>1672</v>
      </c>
      <c r="I39" s="650">
        <v>43732</v>
      </c>
      <c r="J39" s="653">
        <v>1</v>
      </c>
      <c r="K39" s="654">
        <v>16800000</v>
      </c>
      <c r="L39" s="652">
        <v>43801</v>
      </c>
      <c r="M39" s="655"/>
      <c r="N39" s="655"/>
      <c r="O39" s="656"/>
      <c r="P39" s="655"/>
      <c r="Q39" s="655"/>
      <c r="R39" s="655"/>
      <c r="S39" s="655"/>
      <c r="T39" s="655"/>
      <c r="U39" s="655"/>
      <c r="V39" s="653">
        <v>899</v>
      </c>
      <c r="W39" s="653">
        <v>20</v>
      </c>
      <c r="X39" s="660"/>
      <c r="Y39" s="653"/>
      <c r="Z39" s="824"/>
      <c r="AA39" s="658">
        <v>1</v>
      </c>
      <c r="AB39" s="660"/>
      <c r="AC39" s="655"/>
      <c r="AD39" s="824"/>
      <c r="AE39" s="655"/>
      <c r="AF39" s="655"/>
      <c r="AG39" s="663" t="s">
        <v>1421</v>
      </c>
      <c r="AH39" s="813" t="s">
        <v>668</v>
      </c>
      <c r="AI39" s="690"/>
      <c r="AJ39" s="660"/>
      <c r="AK39" s="660"/>
      <c r="AL39" s="664"/>
      <c r="AM39" s="665"/>
      <c r="AN39" s="858">
        <v>2019</v>
      </c>
      <c r="AO39" s="862" t="s">
        <v>1768</v>
      </c>
    </row>
    <row r="40" spans="1:41" s="667" customFormat="1" ht="12.75" hidden="1">
      <c r="A40" s="646">
        <v>27</v>
      </c>
      <c r="B40" s="647" t="s">
        <v>1401</v>
      </c>
      <c r="C40" s="803" t="s">
        <v>214</v>
      </c>
      <c r="D40" s="789" t="s">
        <v>1475</v>
      </c>
      <c r="E40" s="770" t="s">
        <v>1443</v>
      </c>
      <c r="F40" s="651" t="s">
        <v>1426</v>
      </c>
      <c r="G40" s="650" t="s">
        <v>1415</v>
      </c>
      <c r="H40" s="653">
        <v>1672</v>
      </c>
      <c r="I40" s="650">
        <v>43732</v>
      </c>
      <c r="J40" s="653">
        <v>1</v>
      </c>
      <c r="K40" s="654">
        <v>16800000</v>
      </c>
      <c r="L40" s="652">
        <v>43813</v>
      </c>
      <c r="M40" s="655"/>
      <c r="N40" s="655"/>
      <c r="O40" s="656"/>
      <c r="P40" s="655"/>
      <c r="Q40" s="655"/>
      <c r="R40" s="655"/>
      <c r="S40" s="655"/>
      <c r="T40" s="655"/>
      <c r="U40" s="655"/>
      <c r="V40" s="653">
        <v>899</v>
      </c>
      <c r="W40" s="653">
        <v>20</v>
      </c>
      <c r="X40" s="660"/>
      <c r="Y40" s="653"/>
      <c r="Z40" s="824"/>
      <c r="AA40" s="658">
        <v>1</v>
      </c>
      <c r="AB40" s="660"/>
      <c r="AC40" s="655"/>
      <c r="AD40" s="824"/>
      <c r="AE40" s="655"/>
      <c r="AF40" s="655"/>
      <c r="AG40" s="663" t="s">
        <v>1421</v>
      </c>
      <c r="AH40" s="813" t="s">
        <v>668</v>
      </c>
      <c r="AI40" s="690"/>
      <c r="AJ40" s="660"/>
      <c r="AK40" s="660"/>
      <c r="AL40" s="664"/>
      <c r="AM40" s="665"/>
      <c r="AN40" s="858">
        <v>2019</v>
      </c>
      <c r="AO40" s="862" t="s">
        <v>1768</v>
      </c>
    </row>
    <row r="41" spans="1:41" s="667" customFormat="1" ht="12.75" hidden="1">
      <c r="A41" s="646">
        <v>28</v>
      </c>
      <c r="B41" s="647" t="s">
        <v>1401</v>
      </c>
      <c r="C41" s="803" t="s">
        <v>205</v>
      </c>
      <c r="D41" s="789" t="s">
        <v>1476</v>
      </c>
      <c r="E41" s="770" t="s">
        <v>1443</v>
      </c>
      <c r="F41" s="651" t="s">
        <v>1426</v>
      </c>
      <c r="G41" s="650" t="s">
        <v>1415</v>
      </c>
      <c r="H41" s="653">
        <v>1672</v>
      </c>
      <c r="I41" s="650">
        <v>43732</v>
      </c>
      <c r="J41" s="653">
        <v>1</v>
      </c>
      <c r="K41" s="654">
        <v>16800000</v>
      </c>
      <c r="L41" s="652">
        <v>43801</v>
      </c>
      <c r="M41" s="655"/>
      <c r="N41" s="655"/>
      <c r="O41" s="656"/>
      <c r="P41" s="655"/>
      <c r="Q41" s="655"/>
      <c r="R41" s="655"/>
      <c r="S41" s="655"/>
      <c r="T41" s="655"/>
      <c r="U41" s="655"/>
      <c r="V41" s="653">
        <v>899</v>
      </c>
      <c r="W41" s="653">
        <v>20</v>
      </c>
      <c r="X41" s="660"/>
      <c r="Y41" s="691"/>
      <c r="Z41" s="823"/>
      <c r="AA41" s="658">
        <v>1</v>
      </c>
      <c r="AB41" s="660"/>
      <c r="AC41" s="655"/>
      <c r="AD41" s="824"/>
      <c r="AE41" s="655"/>
      <c r="AF41" s="655"/>
      <c r="AG41" s="663" t="s">
        <v>1421</v>
      </c>
      <c r="AH41" s="813" t="s">
        <v>668</v>
      </c>
      <c r="AI41" s="690"/>
      <c r="AJ41" s="660"/>
      <c r="AK41" s="660"/>
      <c r="AL41" s="664"/>
      <c r="AM41" s="665"/>
      <c r="AN41" s="858">
        <v>2019</v>
      </c>
      <c r="AO41" s="862" t="s">
        <v>1768</v>
      </c>
    </row>
    <row r="42" spans="1:41" s="667" customFormat="1" ht="12.75" hidden="1">
      <c r="A42" s="646">
        <v>29</v>
      </c>
      <c r="B42" s="647" t="s">
        <v>1401</v>
      </c>
      <c r="C42" s="803" t="s">
        <v>205</v>
      </c>
      <c r="D42" s="789" t="s">
        <v>1477</v>
      </c>
      <c r="E42" s="770" t="s">
        <v>1443</v>
      </c>
      <c r="F42" s="651" t="s">
        <v>1426</v>
      </c>
      <c r="G42" s="650" t="s">
        <v>1415</v>
      </c>
      <c r="H42" s="653">
        <v>1672</v>
      </c>
      <c r="I42" s="650">
        <v>43732</v>
      </c>
      <c r="J42" s="653">
        <v>1</v>
      </c>
      <c r="K42" s="654">
        <v>16800000</v>
      </c>
      <c r="L42" s="652">
        <v>43813</v>
      </c>
      <c r="M42" s="655"/>
      <c r="N42" s="655"/>
      <c r="O42" s="656"/>
      <c r="P42" s="655"/>
      <c r="Q42" s="655"/>
      <c r="R42" s="655"/>
      <c r="S42" s="655"/>
      <c r="T42" s="655"/>
      <c r="U42" s="655"/>
      <c r="V42" s="653">
        <v>899</v>
      </c>
      <c r="W42" s="653">
        <v>20</v>
      </c>
      <c r="X42" s="660"/>
      <c r="Y42" s="653"/>
      <c r="Z42" s="824"/>
      <c r="AA42" s="658">
        <v>1</v>
      </c>
      <c r="AB42" s="660"/>
      <c r="AC42" s="655"/>
      <c r="AD42" s="824"/>
      <c r="AE42" s="655"/>
      <c r="AF42" s="655"/>
      <c r="AG42" s="663" t="s">
        <v>1421</v>
      </c>
      <c r="AH42" s="813" t="s">
        <v>668</v>
      </c>
      <c r="AI42" s="690"/>
      <c r="AJ42" s="660"/>
      <c r="AK42" s="660"/>
      <c r="AL42" s="664"/>
      <c r="AM42" s="665"/>
      <c r="AN42" s="858">
        <v>2019</v>
      </c>
      <c r="AO42" s="862" t="s">
        <v>1768</v>
      </c>
    </row>
    <row r="43" spans="1:41" s="667" customFormat="1" ht="12.75" hidden="1">
      <c r="A43" s="646">
        <v>30</v>
      </c>
      <c r="B43" s="647" t="s">
        <v>1401</v>
      </c>
      <c r="C43" s="803" t="s">
        <v>209</v>
      </c>
      <c r="D43" s="789" t="s">
        <v>1478</v>
      </c>
      <c r="E43" s="770" t="s">
        <v>1405</v>
      </c>
      <c r="F43" s="651" t="s">
        <v>1426</v>
      </c>
      <c r="G43" s="650" t="s">
        <v>1415</v>
      </c>
      <c r="H43" s="653">
        <v>1672</v>
      </c>
      <c r="I43" s="650">
        <v>43732</v>
      </c>
      <c r="J43" s="653">
        <v>1</v>
      </c>
      <c r="K43" s="654">
        <v>16800000</v>
      </c>
      <c r="L43" s="652">
        <v>43801</v>
      </c>
      <c r="M43" s="655"/>
      <c r="N43" s="655"/>
      <c r="O43" s="656"/>
      <c r="P43" s="655"/>
      <c r="Q43" s="655"/>
      <c r="R43" s="655"/>
      <c r="S43" s="655"/>
      <c r="T43" s="655"/>
      <c r="U43" s="655"/>
      <c r="V43" s="653">
        <v>899</v>
      </c>
      <c r="W43" s="653">
        <v>20</v>
      </c>
      <c r="X43" s="660"/>
      <c r="Y43" s="653"/>
      <c r="Z43" s="824"/>
      <c r="AA43" s="658">
        <v>1</v>
      </c>
      <c r="AB43" s="660"/>
      <c r="AC43" s="655"/>
      <c r="AD43" s="824"/>
      <c r="AE43" s="655"/>
      <c r="AF43" s="655"/>
      <c r="AG43" s="663" t="s">
        <v>1421</v>
      </c>
      <c r="AH43" s="813" t="s">
        <v>668</v>
      </c>
      <c r="AI43" s="690"/>
      <c r="AJ43" s="660"/>
      <c r="AK43" s="660"/>
      <c r="AL43" s="664"/>
      <c r="AM43" s="665"/>
      <c r="AN43" s="858">
        <v>2019</v>
      </c>
      <c r="AO43" s="862" t="s">
        <v>1768</v>
      </c>
    </row>
    <row r="44" spans="1:41" s="667" customFormat="1" ht="12.75" hidden="1">
      <c r="A44" s="646">
        <v>31</v>
      </c>
      <c r="B44" s="647" t="s">
        <v>1401</v>
      </c>
      <c r="C44" s="803" t="s">
        <v>209</v>
      </c>
      <c r="D44" s="789" t="s">
        <v>1479</v>
      </c>
      <c r="E44" s="770" t="s">
        <v>1405</v>
      </c>
      <c r="F44" s="651" t="s">
        <v>1426</v>
      </c>
      <c r="G44" s="650" t="s">
        <v>1415</v>
      </c>
      <c r="H44" s="653">
        <v>1672</v>
      </c>
      <c r="I44" s="650">
        <v>43732</v>
      </c>
      <c r="J44" s="653">
        <v>1</v>
      </c>
      <c r="K44" s="654">
        <v>16800000</v>
      </c>
      <c r="L44" s="652">
        <v>43801</v>
      </c>
      <c r="M44" s="655"/>
      <c r="N44" s="655"/>
      <c r="O44" s="656"/>
      <c r="P44" s="655"/>
      <c r="Q44" s="655"/>
      <c r="R44" s="655"/>
      <c r="S44" s="655"/>
      <c r="T44" s="655"/>
      <c r="U44" s="655"/>
      <c r="V44" s="653">
        <v>899</v>
      </c>
      <c r="W44" s="653">
        <v>20</v>
      </c>
      <c r="X44" s="660"/>
      <c r="Y44" s="653"/>
      <c r="Z44" s="824"/>
      <c r="AA44" s="658">
        <v>1</v>
      </c>
      <c r="AB44" s="660"/>
      <c r="AC44" s="655"/>
      <c r="AD44" s="824"/>
      <c r="AE44" s="655"/>
      <c r="AF44" s="655"/>
      <c r="AG44" s="663" t="s">
        <v>1421</v>
      </c>
      <c r="AH44" s="813" t="s">
        <v>668</v>
      </c>
      <c r="AI44" s="690"/>
      <c r="AJ44" s="660"/>
      <c r="AK44" s="660"/>
      <c r="AL44" s="664"/>
      <c r="AM44" s="665"/>
      <c r="AN44" s="858">
        <v>2019</v>
      </c>
      <c r="AO44" s="862" t="s">
        <v>1768</v>
      </c>
    </row>
    <row r="45" spans="1:41" s="667" customFormat="1" ht="12.75" hidden="1">
      <c r="A45" s="646">
        <v>32</v>
      </c>
      <c r="B45" s="647" t="s">
        <v>1401</v>
      </c>
      <c r="C45" s="803" t="s">
        <v>209</v>
      </c>
      <c r="D45" s="789" t="s">
        <v>1480</v>
      </c>
      <c r="E45" s="770" t="s">
        <v>1405</v>
      </c>
      <c r="F45" s="651" t="s">
        <v>1426</v>
      </c>
      <c r="G45" s="650" t="s">
        <v>1415</v>
      </c>
      <c r="H45" s="653">
        <v>1672</v>
      </c>
      <c r="I45" s="650">
        <v>43732</v>
      </c>
      <c r="J45" s="653">
        <v>1</v>
      </c>
      <c r="K45" s="654">
        <v>16800000</v>
      </c>
      <c r="L45" s="652">
        <v>43801</v>
      </c>
      <c r="M45" s="655"/>
      <c r="N45" s="655"/>
      <c r="O45" s="656"/>
      <c r="P45" s="655"/>
      <c r="Q45" s="693"/>
      <c r="R45" s="693"/>
      <c r="S45" s="693"/>
      <c r="T45" s="693"/>
      <c r="U45" s="693"/>
      <c r="V45" s="653">
        <v>899</v>
      </c>
      <c r="W45" s="653">
        <v>20</v>
      </c>
      <c r="X45" s="660"/>
      <c r="Y45" s="691"/>
      <c r="Z45" s="823"/>
      <c r="AA45" s="658">
        <v>1</v>
      </c>
      <c r="AB45" s="660"/>
      <c r="AC45" s="655"/>
      <c r="AD45" s="824"/>
      <c r="AE45" s="655"/>
      <c r="AF45" s="655"/>
      <c r="AG45" s="663" t="s">
        <v>1421</v>
      </c>
      <c r="AH45" s="813" t="s">
        <v>668</v>
      </c>
      <c r="AI45" s="690"/>
      <c r="AJ45" s="660"/>
      <c r="AK45" s="660"/>
      <c r="AL45" s="664"/>
      <c r="AM45" s="665"/>
      <c r="AN45" s="858">
        <v>2019</v>
      </c>
      <c r="AO45" s="862" t="s">
        <v>1768</v>
      </c>
    </row>
    <row r="46" spans="1:41" s="667" customFormat="1" ht="12.75" hidden="1">
      <c r="A46" s="646">
        <v>33</v>
      </c>
      <c r="B46" s="647" t="s">
        <v>1401</v>
      </c>
      <c r="C46" s="803" t="s">
        <v>209</v>
      </c>
      <c r="D46" s="789" t="s">
        <v>1481</v>
      </c>
      <c r="E46" s="770" t="s">
        <v>1405</v>
      </c>
      <c r="F46" s="651" t="s">
        <v>1426</v>
      </c>
      <c r="G46" s="650" t="s">
        <v>1415</v>
      </c>
      <c r="H46" s="653">
        <v>1737</v>
      </c>
      <c r="I46" s="650">
        <v>43742</v>
      </c>
      <c r="J46" s="653">
        <v>1</v>
      </c>
      <c r="K46" s="654">
        <v>16800000</v>
      </c>
      <c r="L46" s="652">
        <v>43801</v>
      </c>
      <c r="M46" s="655"/>
      <c r="N46" s="655"/>
      <c r="O46" s="656"/>
      <c r="P46" s="664"/>
      <c r="Q46" s="671"/>
      <c r="R46" s="655"/>
      <c r="S46" s="655"/>
      <c r="T46" s="655"/>
      <c r="U46" s="655"/>
      <c r="V46" s="653">
        <v>899</v>
      </c>
      <c r="W46" s="653">
        <v>20</v>
      </c>
      <c r="X46" s="657"/>
      <c r="Y46" s="653"/>
      <c r="Z46" s="824"/>
      <c r="AA46" s="658">
        <v>1</v>
      </c>
      <c r="AB46" s="660"/>
      <c r="AC46" s="655"/>
      <c r="AD46" s="824"/>
      <c r="AE46" s="655"/>
      <c r="AF46" s="655"/>
      <c r="AG46" s="663" t="s">
        <v>1421</v>
      </c>
      <c r="AH46" s="813" t="s">
        <v>668</v>
      </c>
      <c r="AI46" s="690"/>
      <c r="AJ46" s="660"/>
      <c r="AK46" s="660"/>
      <c r="AL46" s="664"/>
      <c r="AM46" s="665"/>
      <c r="AN46" s="858">
        <v>2019</v>
      </c>
      <c r="AO46" s="862" t="s">
        <v>1768</v>
      </c>
    </row>
    <row r="47" spans="1:41" s="667" customFormat="1" ht="12.75" hidden="1">
      <c r="A47" s="646">
        <v>34</v>
      </c>
      <c r="B47" s="647" t="s">
        <v>1401</v>
      </c>
      <c r="C47" s="803" t="s">
        <v>209</v>
      </c>
      <c r="D47" s="789" t="s">
        <v>1482</v>
      </c>
      <c r="E47" s="770" t="s">
        <v>1405</v>
      </c>
      <c r="F47" s="651" t="s">
        <v>1426</v>
      </c>
      <c r="G47" s="650" t="s">
        <v>1415</v>
      </c>
      <c r="H47" s="653">
        <v>1938</v>
      </c>
      <c r="I47" s="650">
        <v>43777</v>
      </c>
      <c r="J47" s="653">
        <v>1</v>
      </c>
      <c r="K47" s="654">
        <v>16800000</v>
      </c>
      <c r="L47" s="651"/>
      <c r="M47" s="655"/>
      <c r="N47" s="655"/>
      <c r="O47" s="656"/>
      <c r="P47" s="655"/>
      <c r="Q47" s="694"/>
      <c r="R47" s="694"/>
      <c r="S47" s="694"/>
      <c r="T47" s="694"/>
      <c r="U47" s="694"/>
      <c r="V47" s="653">
        <v>899</v>
      </c>
      <c r="W47" s="653">
        <v>20</v>
      </c>
      <c r="X47" s="657"/>
      <c r="Y47" s="653"/>
      <c r="Z47" s="824"/>
      <c r="AA47" s="658">
        <v>1</v>
      </c>
      <c r="AB47" s="660"/>
      <c r="AC47" s="655"/>
      <c r="AD47" s="824"/>
      <c r="AE47" s="655"/>
      <c r="AF47" s="655"/>
      <c r="AG47" s="663" t="s">
        <v>1421</v>
      </c>
      <c r="AH47" s="813" t="s">
        <v>668</v>
      </c>
      <c r="AI47" s="690"/>
      <c r="AJ47" s="660"/>
      <c r="AK47" s="660"/>
      <c r="AL47" s="664"/>
      <c r="AM47" s="665"/>
      <c r="AN47" s="858">
        <v>2019</v>
      </c>
      <c r="AO47" s="862" t="s">
        <v>1768</v>
      </c>
    </row>
    <row r="48" spans="1:41" s="667" customFormat="1" ht="12.75" hidden="1">
      <c r="A48" s="646">
        <v>35</v>
      </c>
      <c r="B48" s="647" t="s">
        <v>1401</v>
      </c>
      <c r="C48" s="803" t="s">
        <v>209</v>
      </c>
      <c r="D48" s="789" t="s">
        <v>1483</v>
      </c>
      <c r="E48" s="770" t="s">
        <v>1405</v>
      </c>
      <c r="F48" s="651" t="s">
        <v>1426</v>
      </c>
      <c r="G48" s="650" t="s">
        <v>1415</v>
      </c>
      <c r="H48" s="653">
        <v>1938</v>
      </c>
      <c r="I48" s="650">
        <v>43777</v>
      </c>
      <c r="J48" s="653">
        <v>1</v>
      </c>
      <c r="K48" s="654">
        <v>16800000</v>
      </c>
      <c r="L48" s="651"/>
      <c r="M48" s="655"/>
      <c r="N48" s="655"/>
      <c r="O48" s="656"/>
      <c r="P48" s="664"/>
      <c r="Q48" s="695"/>
      <c r="R48" s="695"/>
      <c r="S48" s="695"/>
      <c r="T48" s="693"/>
      <c r="U48" s="693"/>
      <c r="V48" s="653">
        <v>899</v>
      </c>
      <c r="W48" s="653">
        <v>20</v>
      </c>
      <c r="X48" s="657"/>
      <c r="Y48" s="653"/>
      <c r="Z48" s="824"/>
      <c r="AA48" s="658">
        <v>1</v>
      </c>
      <c r="AB48" s="660"/>
      <c r="AC48" s="655"/>
      <c r="AD48" s="824"/>
      <c r="AE48" s="655"/>
      <c r="AF48" s="655"/>
      <c r="AG48" s="663" t="s">
        <v>1421</v>
      </c>
      <c r="AH48" s="813" t="s">
        <v>668</v>
      </c>
      <c r="AI48" s="690"/>
      <c r="AJ48" s="660"/>
      <c r="AK48" s="660"/>
      <c r="AL48" s="664"/>
      <c r="AM48" s="665"/>
      <c r="AN48" s="858">
        <v>2019</v>
      </c>
      <c r="AO48" s="862" t="s">
        <v>1768</v>
      </c>
    </row>
    <row r="49" spans="1:41" s="667" customFormat="1" ht="12.75" hidden="1">
      <c r="A49" s="646">
        <v>36</v>
      </c>
      <c r="B49" s="647" t="s">
        <v>1401</v>
      </c>
      <c r="C49" s="804" t="s">
        <v>1761</v>
      </c>
      <c r="D49" s="789" t="s">
        <v>1484</v>
      </c>
      <c r="E49" s="770" t="s">
        <v>1405</v>
      </c>
      <c r="F49" s="651" t="s">
        <v>1426</v>
      </c>
      <c r="G49" s="650" t="s">
        <v>1415</v>
      </c>
      <c r="H49" s="653">
        <v>1938</v>
      </c>
      <c r="I49" s="650">
        <v>43777</v>
      </c>
      <c r="J49" s="653">
        <v>1</v>
      </c>
      <c r="K49" s="654">
        <v>16800000</v>
      </c>
      <c r="L49" s="651"/>
      <c r="M49" s="655"/>
      <c r="N49" s="655"/>
      <c r="O49" s="656"/>
      <c r="P49" s="655"/>
      <c r="Q49" s="671"/>
      <c r="R49" s="655"/>
      <c r="S49" s="655"/>
      <c r="T49" s="693"/>
      <c r="U49" s="693"/>
      <c r="V49" s="653">
        <v>899</v>
      </c>
      <c r="W49" s="653">
        <v>20</v>
      </c>
      <c r="X49" s="657"/>
      <c r="Y49" s="653"/>
      <c r="Z49" s="824"/>
      <c r="AA49" s="658">
        <v>1</v>
      </c>
      <c r="AB49" s="660"/>
      <c r="AC49" s="655"/>
      <c r="AD49" s="824"/>
      <c r="AE49" s="655"/>
      <c r="AF49" s="655"/>
      <c r="AG49" s="663" t="s">
        <v>1421</v>
      </c>
      <c r="AH49" s="813" t="s">
        <v>668</v>
      </c>
      <c r="AI49" s="690"/>
      <c r="AJ49" s="660"/>
      <c r="AK49" s="660"/>
      <c r="AL49" s="664"/>
      <c r="AM49" s="665"/>
      <c r="AN49" s="858">
        <v>2019</v>
      </c>
      <c r="AO49" s="862" t="s">
        <v>1768</v>
      </c>
    </row>
    <row r="50" spans="1:41" s="667" customFormat="1" ht="12.75" hidden="1">
      <c r="A50" s="646">
        <v>37</v>
      </c>
      <c r="B50" s="647" t="s">
        <v>1401</v>
      </c>
      <c r="C50" s="803" t="s">
        <v>209</v>
      </c>
      <c r="D50" s="789" t="s">
        <v>1485</v>
      </c>
      <c r="E50" s="770" t="s">
        <v>1405</v>
      </c>
      <c r="F50" s="651" t="s">
        <v>1426</v>
      </c>
      <c r="G50" s="650" t="s">
        <v>1415</v>
      </c>
      <c r="H50" s="653">
        <v>1938</v>
      </c>
      <c r="I50" s="650">
        <v>43777</v>
      </c>
      <c r="J50" s="653">
        <v>1</v>
      </c>
      <c r="K50" s="654">
        <v>16800000</v>
      </c>
      <c r="L50" s="651"/>
      <c r="M50" s="655"/>
      <c r="N50" s="655"/>
      <c r="O50" s="656"/>
      <c r="P50" s="655"/>
      <c r="Q50" s="671"/>
      <c r="R50" s="655"/>
      <c r="S50" s="655"/>
      <c r="T50" s="693"/>
      <c r="U50" s="693"/>
      <c r="V50" s="653">
        <v>899</v>
      </c>
      <c r="W50" s="653">
        <v>20</v>
      </c>
      <c r="X50" s="657"/>
      <c r="Y50" s="653"/>
      <c r="Z50" s="824"/>
      <c r="AA50" s="658">
        <v>1</v>
      </c>
      <c r="AB50" s="660"/>
      <c r="AC50" s="655"/>
      <c r="AD50" s="824"/>
      <c r="AE50" s="655"/>
      <c r="AF50" s="655"/>
      <c r="AG50" s="663" t="s">
        <v>1421</v>
      </c>
      <c r="AH50" s="813" t="s">
        <v>668</v>
      </c>
      <c r="AI50" s="690"/>
      <c r="AJ50" s="660"/>
      <c r="AK50" s="660"/>
      <c r="AL50" s="664"/>
      <c r="AM50" s="665"/>
      <c r="AN50" s="858">
        <v>2019</v>
      </c>
      <c r="AO50" s="862" t="s">
        <v>1768</v>
      </c>
    </row>
    <row r="51" spans="1:41" s="667" customFormat="1" ht="12.75" hidden="1">
      <c r="A51" s="646">
        <v>38</v>
      </c>
      <c r="B51" s="647" t="s">
        <v>1401</v>
      </c>
      <c r="C51" s="803" t="s">
        <v>209</v>
      </c>
      <c r="D51" s="789" t="s">
        <v>1486</v>
      </c>
      <c r="E51" s="770" t="s">
        <v>1405</v>
      </c>
      <c r="F51" s="651" t="s">
        <v>1426</v>
      </c>
      <c r="G51" s="650" t="s">
        <v>1415</v>
      </c>
      <c r="H51" s="653">
        <v>1938</v>
      </c>
      <c r="I51" s="650">
        <v>43777</v>
      </c>
      <c r="J51" s="653">
        <v>1</v>
      </c>
      <c r="K51" s="654">
        <v>16800000</v>
      </c>
      <c r="L51" s="651"/>
      <c r="M51" s="655"/>
      <c r="N51" s="655"/>
      <c r="O51" s="656"/>
      <c r="P51" s="655"/>
      <c r="Q51" s="655"/>
      <c r="R51" s="655"/>
      <c r="S51" s="655"/>
      <c r="T51" s="693"/>
      <c r="U51" s="655"/>
      <c r="V51" s="653">
        <v>899</v>
      </c>
      <c r="W51" s="653">
        <v>20</v>
      </c>
      <c r="X51" s="657"/>
      <c r="Y51" s="653"/>
      <c r="Z51" s="824"/>
      <c r="AA51" s="658">
        <v>1</v>
      </c>
      <c r="AB51" s="660"/>
      <c r="AC51" s="655"/>
      <c r="AD51" s="824"/>
      <c r="AE51" s="655"/>
      <c r="AF51" s="655"/>
      <c r="AG51" s="663" t="s">
        <v>1421</v>
      </c>
      <c r="AH51" s="813" t="s">
        <v>668</v>
      </c>
      <c r="AI51" s="690"/>
      <c r="AJ51" s="660"/>
      <c r="AK51" s="660"/>
      <c r="AL51" s="664"/>
      <c r="AM51" s="665"/>
      <c r="AN51" s="858">
        <v>2019</v>
      </c>
      <c r="AO51" s="862" t="s">
        <v>1768</v>
      </c>
    </row>
    <row r="52" spans="1:41" s="667" customFormat="1" ht="12.75" hidden="1">
      <c r="A52" s="646">
        <v>39</v>
      </c>
      <c r="B52" s="647" t="s">
        <v>1401</v>
      </c>
      <c r="C52" s="803" t="s">
        <v>203</v>
      </c>
      <c r="D52" s="791" t="s">
        <v>1487</v>
      </c>
      <c r="E52" s="775" t="s">
        <v>1406</v>
      </c>
      <c r="F52" s="651" t="s">
        <v>1426</v>
      </c>
      <c r="G52" s="650" t="s">
        <v>1415</v>
      </c>
      <c r="H52" s="653">
        <v>1938</v>
      </c>
      <c r="I52" s="650">
        <v>43777</v>
      </c>
      <c r="J52" s="653">
        <v>1</v>
      </c>
      <c r="K52" s="654">
        <v>16800000</v>
      </c>
      <c r="L52" s="651"/>
      <c r="M52" s="655"/>
      <c r="N52" s="655"/>
      <c r="O52" s="656"/>
      <c r="P52" s="655"/>
      <c r="Q52" s="671"/>
      <c r="R52" s="696"/>
      <c r="S52" s="655"/>
      <c r="T52" s="655"/>
      <c r="U52" s="655"/>
      <c r="V52" s="653">
        <v>899</v>
      </c>
      <c r="W52" s="653">
        <v>20</v>
      </c>
      <c r="X52" s="657"/>
      <c r="Y52" s="653"/>
      <c r="Z52" s="824"/>
      <c r="AA52" s="658">
        <v>1</v>
      </c>
      <c r="AB52" s="660"/>
      <c r="AC52" s="655"/>
      <c r="AD52" s="824"/>
      <c r="AE52" s="655"/>
      <c r="AF52" s="655"/>
      <c r="AG52" s="663" t="s">
        <v>1421</v>
      </c>
      <c r="AH52" s="813" t="s">
        <v>668</v>
      </c>
      <c r="AI52" s="690"/>
      <c r="AJ52" s="660"/>
      <c r="AK52" s="660"/>
      <c r="AL52" s="664"/>
      <c r="AM52" s="665"/>
      <c r="AN52" s="858">
        <v>2019</v>
      </c>
      <c r="AO52" s="862" t="s">
        <v>1768</v>
      </c>
    </row>
    <row r="53" spans="1:41" s="667" customFormat="1" ht="12.75" hidden="1">
      <c r="A53" s="646">
        <v>40</v>
      </c>
      <c r="B53" s="647" t="s">
        <v>1401</v>
      </c>
      <c r="C53" s="803" t="s">
        <v>203</v>
      </c>
      <c r="D53" s="791" t="s">
        <v>1488</v>
      </c>
      <c r="E53" s="775" t="s">
        <v>1406</v>
      </c>
      <c r="F53" s="651" t="s">
        <v>1426</v>
      </c>
      <c r="G53" s="650" t="s">
        <v>1415</v>
      </c>
      <c r="H53" s="653">
        <v>1938</v>
      </c>
      <c r="I53" s="650">
        <v>43777</v>
      </c>
      <c r="J53" s="653">
        <v>1</v>
      </c>
      <c r="K53" s="654">
        <v>16800000</v>
      </c>
      <c r="L53" s="651"/>
      <c r="M53" s="655"/>
      <c r="N53" s="655"/>
      <c r="O53" s="656"/>
      <c r="P53" s="655"/>
      <c r="Q53" s="655"/>
      <c r="R53" s="655"/>
      <c r="S53" s="655"/>
      <c r="T53" s="655"/>
      <c r="U53" s="655"/>
      <c r="V53" s="653">
        <v>899</v>
      </c>
      <c r="W53" s="653">
        <v>20</v>
      </c>
      <c r="X53" s="657"/>
      <c r="Y53" s="653"/>
      <c r="Z53" s="824"/>
      <c r="AA53" s="658">
        <v>1</v>
      </c>
      <c r="AB53" s="660"/>
      <c r="AC53" s="655"/>
      <c r="AD53" s="824"/>
      <c r="AE53" s="655"/>
      <c r="AF53" s="655"/>
      <c r="AG53" s="663" t="s">
        <v>1421</v>
      </c>
      <c r="AH53" s="813" t="s">
        <v>668</v>
      </c>
      <c r="AI53" s="690"/>
      <c r="AJ53" s="660"/>
      <c r="AK53" s="660"/>
      <c r="AL53" s="664"/>
      <c r="AM53" s="665"/>
      <c r="AN53" s="858">
        <v>2019</v>
      </c>
      <c r="AO53" s="862" t="s">
        <v>1768</v>
      </c>
    </row>
    <row r="54" spans="1:41" s="688" customFormat="1" ht="12.75" hidden="1">
      <c r="A54" s="646">
        <v>41</v>
      </c>
      <c r="B54" s="647" t="s">
        <v>1401</v>
      </c>
      <c r="C54" s="803" t="s">
        <v>203</v>
      </c>
      <c r="D54" s="789" t="s">
        <v>1489</v>
      </c>
      <c r="E54" s="775" t="s">
        <v>1406</v>
      </c>
      <c r="F54" s="651" t="s">
        <v>1426</v>
      </c>
      <c r="G54" s="650" t="s">
        <v>1415</v>
      </c>
      <c r="H54" s="697">
        <v>1707</v>
      </c>
      <c r="I54" s="650">
        <v>43735</v>
      </c>
      <c r="J54" s="653">
        <v>1</v>
      </c>
      <c r="K54" s="654">
        <v>16800000</v>
      </c>
      <c r="L54" s="652">
        <v>43804</v>
      </c>
      <c r="M54" s="698"/>
      <c r="N54" s="698"/>
      <c r="O54" s="699"/>
      <c r="P54" s="698"/>
      <c r="Q54" s="700"/>
      <c r="R54" s="701"/>
      <c r="S54" s="701"/>
      <c r="T54" s="701"/>
      <c r="U54" s="701"/>
      <c r="V54" s="653">
        <v>899</v>
      </c>
      <c r="W54" s="653">
        <v>20</v>
      </c>
      <c r="X54" s="660"/>
      <c r="Y54" s="691"/>
      <c r="Z54" s="823"/>
      <c r="AA54" s="658">
        <v>1</v>
      </c>
      <c r="AB54" s="660"/>
      <c r="AC54" s="655"/>
      <c r="AD54" s="824"/>
      <c r="AE54" s="698"/>
      <c r="AF54" s="698"/>
      <c r="AG54" s="663" t="s">
        <v>1421</v>
      </c>
      <c r="AH54" s="813" t="s">
        <v>668</v>
      </c>
      <c r="AI54" s="702"/>
      <c r="AJ54" s="660"/>
      <c r="AK54" s="660"/>
      <c r="AL54" s="703"/>
      <c r="AM54" s="651"/>
      <c r="AN54" s="860">
        <v>2019</v>
      </c>
      <c r="AO54" s="862" t="s">
        <v>1768</v>
      </c>
    </row>
    <row r="55" spans="1:41" s="688" customFormat="1" ht="12.75" hidden="1">
      <c r="A55" s="646">
        <v>42</v>
      </c>
      <c r="B55" s="647" t="s">
        <v>1401</v>
      </c>
      <c r="C55" s="803" t="s">
        <v>203</v>
      </c>
      <c r="D55" s="791" t="s">
        <v>1490</v>
      </c>
      <c r="E55" s="775" t="s">
        <v>1406</v>
      </c>
      <c r="F55" s="651" t="s">
        <v>1426</v>
      </c>
      <c r="G55" s="650" t="s">
        <v>1415</v>
      </c>
      <c r="H55" s="697">
        <v>1707</v>
      </c>
      <c r="I55" s="650">
        <v>43735</v>
      </c>
      <c r="J55" s="653">
        <v>1</v>
      </c>
      <c r="K55" s="654">
        <v>16800000</v>
      </c>
      <c r="L55" s="652">
        <v>43804</v>
      </c>
      <c r="M55" s="703"/>
      <c r="N55" s="704"/>
      <c r="O55" s="699"/>
      <c r="P55" s="703"/>
      <c r="Q55" s="704"/>
      <c r="R55" s="703"/>
      <c r="S55" s="703"/>
      <c r="T55" s="698"/>
      <c r="U55" s="701"/>
      <c r="V55" s="653">
        <v>899</v>
      </c>
      <c r="W55" s="653">
        <v>20</v>
      </c>
      <c r="X55" s="660"/>
      <c r="Y55" s="705"/>
      <c r="Z55" s="823"/>
      <c r="AA55" s="658">
        <v>1</v>
      </c>
      <c r="AB55" s="660"/>
      <c r="AC55" s="655"/>
      <c r="AD55" s="824"/>
      <c r="AE55" s="698"/>
      <c r="AF55" s="698"/>
      <c r="AG55" s="663" t="s">
        <v>1421</v>
      </c>
      <c r="AH55" s="813" t="s">
        <v>668</v>
      </c>
      <c r="AI55" s="702"/>
      <c r="AJ55" s="660"/>
      <c r="AK55" s="660"/>
      <c r="AL55" s="703"/>
      <c r="AM55" s="651"/>
      <c r="AN55" s="860">
        <v>2019</v>
      </c>
      <c r="AO55" s="862" t="s">
        <v>1768</v>
      </c>
    </row>
    <row r="56" spans="1:41" s="688" customFormat="1" ht="12.75" hidden="1">
      <c r="A56" s="646">
        <v>43</v>
      </c>
      <c r="B56" s="647" t="s">
        <v>1401</v>
      </c>
      <c r="C56" s="803" t="s">
        <v>203</v>
      </c>
      <c r="D56" s="791" t="s">
        <v>1491</v>
      </c>
      <c r="E56" s="775" t="s">
        <v>1406</v>
      </c>
      <c r="F56" s="651" t="s">
        <v>1426</v>
      </c>
      <c r="G56" s="650" t="s">
        <v>1415</v>
      </c>
      <c r="H56" s="697">
        <v>1707</v>
      </c>
      <c r="I56" s="650">
        <v>43735</v>
      </c>
      <c r="J56" s="653">
        <v>1</v>
      </c>
      <c r="K56" s="654">
        <v>16800000</v>
      </c>
      <c r="L56" s="652">
        <v>43804</v>
      </c>
      <c r="M56" s="703"/>
      <c r="N56" s="703"/>
      <c r="O56" s="699"/>
      <c r="P56" s="703"/>
      <c r="Q56" s="703"/>
      <c r="R56" s="698"/>
      <c r="S56" s="698"/>
      <c r="T56" s="698"/>
      <c r="U56" s="698"/>
      <c r="V56" s="653">
        <v>899</v>
      </c>
      <c r="W56" s="653">
        <v>20</v>
      </c>
      <c r="X56" s="660">
        <v>43815</v>
      </c>
      <c r="Y56" s="691"/>
      <c r="Z56" s="823"/>
      <c r="AA56" s="658">
        <v>1</v>
      </c>
      <c r="AB56" s="660"/>
      <c r="AC56" s="655"/>
      <c r="AD56" s="824"/>
      <c r="AE56" s="698"/>
      <c r="AF56" s="698"/>
      <c r="AG56" s="663" t="s">
        <v>1421</v>
      </c>
      <c r="AH56" s="813" t="s">
        <v>668</v>
      </c>
      <c r="AI56" s="702"/>
      <c r="AJ56" s="660"/>
      <c r="AK56" s="660"/>
      <c r="AL56" s="703"/>
      <c r="AM56" s="651"/>
      <c r="AN56" s="860">
        <v>2019</v>
      </c>
      <c r="AO56" s="862" t="s">
        <v>1768</v>
      </c>
    </row>
    <row r="57" spans="1:41" s="688" customFormat="1" ht="12.75" hidden="1">
      <c r="A57" s="646">
        <v>44</v>
      </c>
      <c r="B57" s="647" t="s">
        <v>1401</v>
      </c>
      <c r="C57" s="803" t="s">
        <v>203</v>
      </c>
      <c r="D57" s="791" t="s">
        <v>1492</v>
      </c>
      <c r="E57" s="775" t="s">
        <v>1406</v>
      </c>
      <c r="F57" s="651" t="s">
        <v>1426</v>
      </c>
      <c r="G57" s="650" t="s">
        <v>1415</v>
      </c>
      <c r="H57" s="697">
        <v>1707</v>
      </c>
      <c r="I57" s="650">
        <v>43735</v>
      </c>
      <c r="J57" s="653">
        <v>1</v>
      </c>
      <c r="K57" s="654">
        <v>16800000</v>
      </c>
      <c r="L57" s="652">
        <v>43804</v>
      </c>
      <c r="M57" s="698"/>
      <c r="N57" s="698"/>
      <c r="O57" s="699"/>
      <c r="P57" s="698"/>
      <c r="Q57" s="706"/>
      <c r="R57" s="706"/>
      <c r="S57" s="706"/>
      <c r="T57" s="706"/>
      <c r="U57" s="706"/>
      <c r="V57" s="653">
        <v>899</v>
      </c>
      <c r="W57" s="653">
        <v>20</v>
      </c>
      <c r="X57" s="660"/>
      <c r="Y57" s="691"/>
      <c r="Z57" s="823"/>
      <c r="AA57" s="658">
        <v>1</v>
      </c>
      <c r="AB57" s="660"/>
      <c r="AC57" s="655"/>
      <c r="AD57" s="824"/>
      <c r="AE57" s="698"/>
      <c r="AF57" s="698"/>
      <c r="AG57" s="663" t="s">
        <v>1421</v>
      </c>
      <c r="AH57" s="813" t="s">
        <v>668</v>
      </c>
      <c r="AI57" s="702"/>
      <c r="AJ57" s="660"/>
      <c r="AK57" s="660"/>
      <c r="AL57" s="703"/>
      <c r="AM57" s="651"/>
      <c r="AN57" s="860">
        <v>2019</v>
      </c>
      <c r="AO57" s="862" t="s">
        <v>1768</v>
      </c>
    </row>
    <row r="58" spans="1:41" s="688" customFormat="1" ht="12.75" hidden="1">
      <c r="A58" s="646">
        <v>45</v>
      </c>
      <c r="B58" s="647" t="s">
        <v>1401</v>
      </c>
      <c r="C58" s="803" t="s">
        <v>203</v>
      </c>
      <c r="D58" s="791" t="s">
        <v>1493</v>
      </c>
      <c r="E58" s="775" t="s">
        <v>1406</v>
      </c>
      <c r="F58" s="651" t="s">
        <v>1426</v>
      </c>
      <c r="G58" s="650" t="s">
        <v>1415</v>
      </c>
      <c r="H58" s="697">
        <v>1707</v>
      </c>
      <c r="I58" s="650">
        <v>43735</v>
      </c>
      <c r="J58" s="653">
        <v>1</v>
      </c>
      <c r="K58" s="654">
        <v>16800000</v>
      </c>
      <c r="L58" s="652">
        <v>43804</v>
      </c>
      <c r="M58" s="698"/>
      <c r="N58" s="700"/>
      <c r="O58" s="699"/>
      <c r="P58" s="703"/>
      <c r="Q58" s="700"/>
      <c r="R58" s="700"/>
      <c r="S58" s="703"/>
      <c r="T58" s="698"/>
      <c r="U58" s="698"/>
      <c r="V58" s="653">
        <v>899</v>
      </c>
      <c r="W58" s="653">
        <v>20</v>
      </c>
      <c r="X58" s="660"/>
      <c r="Y58" s="691"/>
      <c r="Z58" s="823"/>
      <c r="AA58" s="658">
        <v>1</v>
      </c>
      <c r="AB58" s="660"/>
      <c r="AC58" s="655"/>
      <c r="AD58" s="824"/>
      <c r="AE58" s="698"/>
      <c r="AF58" s="698"/>
      <c r="AG58" s="663" t="s">
        <v>1421</v>
      </c>
      <c r="AH58" s="813" t="s">
        <v>668</v>
      </c>
      <c r="AI58" s="702"/>
      <c r="AJ58" s="660"/>
      <c r="AK58" s="660"/>
      <c r="AL58" s="703"/>
      <c r="AM58" s="651"/>
      <c r="AN58" s="860">
        <v>2019</v>
      </c>
      <c r="AO58" s="862" t="s">
        <v>1768</v>
      </c>
    </row>
    <row r="59" spans="1:41" s="688" customFormat="1" ht="12.75" hidden="1">
      <c r="A59" s="646">
        <v>46</v>
      </c>
      <c r="B59" s="647" t="s">
        <v>1401</v>
      </c>
      <c r="C59" s="803" t="s">
        <v>203</v>
      </c>
      <c r="D59" s="791" t="s">
        <v>1494</v>
      </c>
      <c r="E59" s="775" t="s">
        <v>1406</v>
      </c>
      <c r="F59" s="651" t="s">
        <v>1426</v>
      </c>
      <c r="G59" s="650" t="s">
        <v>1415</v>
      </c>
      <c r="H59" s="697">
        <v>1707</v>
      </c>
      <c r="I59" s="650">
        <v>43735</v>
      </c>
      <c r="J59" s="653">
        <v>1</v>
      </c>
      <c r="K59" s="654">
        <v>16800000</v>
      </c>
      <c r="L59" s="652">
        <v>43804</v>
      </c>
      <c r="M59" s="698"/>
      <c r="N59" s="700"/>
      <c r="O59" s="699"/>
      <c r="P59" s="703"/>
      <c r="Q59" s="700"/>
      <c r="R59" s="707"/>
      <c r="S59" s="698"/>
      <c r="T59" s="698"/>
      <c r="U59" s="698"/>
      <c r="V59" s="653">
        <v>899</v>
      </c>
      <c r="W59" s="653">
        <v>20</v>
      </c>
      <c r="X59" s="660">
        <v>43815</v>
      </c>
      <c r="Y59" s="691"/>
      <c r="Z59" s="823"/>
      <c r="AA59" s="658">
        <v>1</v>
      </c>
      <c r="AB59" s="660"/>
      <c r="AC59" s="655"/>
      <c r="AD59" s="824"/>
      <c r="AE59" s="698"/>
      <c r="AF59" s="698"/>
      <c r="AG59" s="663" t="s">
        <v>1421</v>
      </c>
      <c r="AH59" s="813" t="s">
        <v>668</v>
      </c>
      <c r="AI59" s="702"/>
      <c r="AJ59" s="660"/>
      <c r="AK59" s="660"/>
      <c r="AL59" s="703"/>
      <c r="AM59" s="651"/>
      <c r="AN59" s="860">
        <v>2019</v>
      </c>
      <c r="AO59" s="862" t="s">
        <v>1768</v>
      </c>
    </row>
    <row r="60" spans="1:41" s="688" customFormat="1" ht="12.75" hidden="1">
      <c r="A60" s="646">
        <v>47</v>
      </c>
      <c r="B60" s="647" t="s">
        <v>1401</v>
      </c>
      <c r="C60" s="803" t="s">
        <v>203</v>
      </c>
      <c r="D60" s="791" t="s">
        <v>1495</v>
      </c>
      <c r="E60" s="775" t="s">
        <v>1406</v>
      </c>
      <c r="F60" s="651" t="s">
        <v>1426</v>
      </c>
      <c r="G60" s="650" t="s">
        <v>1415</v>
      </c>
      <c r="H60" s="697">
        <v>1707</v>
      </c>
      <c r="I60" s="650">
        <v>43735</v>
      </c>
      <c r="J60" s="653">
        <v>1</v>
      </c>
      <c r="K60" s="654">
        <v>16800000</v>
      </c>
      <c r="L60" s="651"/>
      <c r="M60" s="698"/>
      <c r="N60" s="698"/>
      <c r="O60" s="699"/>
      <c r="P60" s="703"/>
      <c r="Q60" s="708"/>
      <c r="R60" s="708"/>
      <c r="S60" s="708"/>
      <c r="T60" s="698"/>
      <c r="U60" s="698"/>
      <c r="V60" s="653">
        <v>899</v>
      </c>
      <c r="W60" s="653">
        <v>20</v>
      </c>
      <c r="X60" s="660"/>
      <c r="Y60" s="653"/>
      <c r="Z60" s="823"/>
      <c r="AA60" s="658">
        <v>1</v>
      </c>
      <c r="AB60" s="660"/>
      <c r="AC60" s="655"/>
      <c r="AD60" s="824"/>
      <c r="AE60" s="698"/>
      <c r="AF60" s="698"/>
      <c r="AG60" s="663" t="s">
        <v>1421</v>
      </c>
      <c r="AH60" s="813" t="s">
        <v>668</v>
      </c>
      <c r="AI60" s="702"/>
      <c r="AJ60" s="660"/>
      <c r="AK60" s="660"/>
      <c r="AL60" s="703"/>
      <c r="AM60" s="651"/>
      <c r="AN60" s="860">
        <v>2019</v>
      </c>
      <c r="AO60" s="862" t="s">
        <v>1768</v>
      </c>
    </row>
    <row r="61" spans="1:41" s="688" customFormat="1" ht="12.75" hidden="1">
      <c r="A61" s="646">
        <v>48</v>
      </c>
      <c r="B61" s="647" t="s">
        <v>1401</v>
      </c>
      <c r="C61" s="803" t="s">
        <v>203</v>
      </c>
      <c r="D61" s="791" t="s">
        <v>1496</v>
      </c>
      <c r="E61" s="770" t="s">
        <v>1745</v>
      </c>
      <c r="F61" s="651" t="s">
        <v>1426</v>
      </c>
      <c r="G61" s="650" t="s">
        <v>1415</v>
      </c>
      <c r="H61" s="697">
        <v>1707</v>
      </c>
      <c r="I61" s="650">
        <v>43735</v>
      </c>
      <c r="J61" s="653">
        <v>1</v>
      </c>
      <c r="K61" s="654">
        <v>16800000</v>
      </c>
      <c r="L61" s="652">
        <v>43804</v>
      </c>
      <c r="M61" s="698"/>
      <c r="N61" s="700"/>
      <c r="O61" s="699"/>
      <c r="P61" s="698"/>
      <c r="Q61" s="700"/>
      <c r="R61" s="703"/>
      <c r="S61" s="703"/>
      <c r="T61" s="698"/>
      <c r="U61" s="701"/>
      <c r="V61" s="653">
        <v>899</v>
      </c>
      <c r="W61" s="653">
        <v>20</v>
      </c>
      <c r="X61" s="660"/>
      <c r="Y61" s="705"/>
      <c r="Z61" s="823"/>
      <c r="AA61" s="658">
        <v>1</v>
      </c>
      <c r="AB61" s="660"/>
      <c r="AC61" s="655"/>
      <c r="AD61" s="824"/>
      <c r="AE61" s="698"/>
      <c r="AF61" s="698"/>
      <c r="AG61" s="663" t="s">
        <v>1421</v>
      </c>
      <c r="AH61" s="813" t="s">
        <v>668</v>
      </c>
      <c r="AI61" s="702"/>
      <c r="AJ61" s="660"/>
      <c r="AK61" s="660"/>
      <c r="AL61" s="703"/>
      <c r="AM61" s="651"/>
      <c r="AN61" s="860">
        <v>2019</v>
      </c>
      <c r="AO61" s="862" t="s">
        <v>1768</v>
      </c>
    </row>
    <row r="62" spans="1:41" s="688" customFormat="1" ht="12.75" hidden="1">
      <c r="A62" s="646">
        <v>49</v>
      </c>
      <c r="B62" s="647" t="s">
        <v>1401</v>
      </c>
      <c r="C62" s="803" t="s">
        <v>203</v>
      </c>
      <c r="D62" s="789" t="s">
        <v>1497</v>
      </c>
      <c r="E62" s="770" t="s">
        <v>1745</v>
      </c>
      <c r="F62" s="651" t="s">
        <v>1426</v>
      </c>
      <c r="G62" s="650" t="s">
        <v>1415</v>
      </c>
      <c r="H62" s="697">
        <v>1707</v>
      </c>
      <c r="I62" s="650">
        <v>43735</v>
      </c>
      <c r="J62" s="653">
        <v>1</v>
      </c>
      <c r="K62" s="654">
        <v>16800000</v>
      </c>
      <c r="L62" s="652">
        <v>43804</v>
      </c>
      <c r="M62" s="698"/>
      <c r="N62" s="700"/>
      <c r="O62" s="699"/>
      <c r="P62" s="703"/>
      <c r="Q62" s="709"/>
      <c r="R62" s="709"/>
      <c r="S62" s="709"/>
      <c r="T62" s="698"/>
      <c r="U62" s="698"/>
      <c r="V62" s="653">
        <v>899</v>
      </c>
      <c r="W62" s="653">
        <v>20</v>
      </c>
      <c r="X62" s="660"/>
      <c r="Y62" s="705"/>
      <c r="Z62" s="823"/>
      <c r="AA62" s="658">
        <v>1</v>
      </c>
      <c r="AB62" s="660"/>
      <c r="AC62" s="655"/>
      <c r="AD62" s="824"/>
      <c r="AE62" s="698"/>
      <c r="AF62" s="698"/>
      <c r="AG62" s="663" t="s">
        <v>1421</v>
      </c>
      <c r="AH62" s="813" t="s">
        <v>668</v>
      </c>
      <c r="AI62" s="702"/>
      <c r="AJ62" s="660"/>
      <c r="AK62" s="660"/>
      <c r="AL62" s="703"/>
      <c r="AM62" s="651"/>
      <c r="AN62" s="860">
        <v>2019</v>
      </c>
      <c r="AO62" s="862" t="s">
        <v>1768</v>
      </c>
    </row>
    <row r="63" spans="1:41" s="667" customFormat="1" ht="12.75" hidden="1">
      <c r="A63" s="646">
        <v>50</v>
      </c>
      <c r="B63" s="647" t="s">
        <v>1401</v>
      </c>
      <c r="C63" s="803" t="s">
        <v>203</v>
      </c>
      <c r="D63" s="789" t="s">
        <v>1498</v>
      </c>
      <c r="E63" s="770" t="s">
        <v>1745</v>
      </c>
      <c r="F63" s="651" t="s">
        <v>1426</v>
      </c>
      <c r="G63" s="650" t="s">
        <v>1415</v>
      </c>
      <c r="H63" s="697">
        <v>1737</v>
      </c>
      <c r="I63" s="650">
        <v>43742</v>
      </c>
      <c r="J63" s="653">
        <v>1</v>
      </c>
      <c r="K63" s="654">
        <v>16800000</v>
      </c>
      <c r="L63" s="651"/>
      <c r="M63" s="655"/>
      <c r="N63" s="671"/>
      <c r="O63" s="656"/>
      <c r="P63" s="664"/>
      <c r="Q63" s="672"/>
      <c r="R63" s="672"/>
      <c r="S63" s="672"/>
      <c r="T63" s="710"/>
      <c r="U63" s="655"/>
      <c r="V63" s="653">
        <v>899</v>
      </c>
      <c r="W63" s="653">
        <v>20</v>
      </c>
      <c r="X63" s="657"/>
      <c r="Y63" s="653"/>
      <c r="Z63" s="823"/>
      <c r="AA63" s="658">
        <v>1</v>
      </c>
      <c r="AB63" s="660"/>
      <c r="AC63" s="655"/>
      <c r="AD63" s="824"/>
      <c r="AE63" s="655"/>
      <c r="AF63" s="655"/>
      <c r="AG63" s="663" t="s">
        <v>1421</v>
      </c>
      <c r="AH63" s="813" t="s">
        <v>668</v>
      </c>
      <c r="AI63" s="690"/>
      <c r="AJ63" s="660"/>
      <c r="AK63" s="660"/>
      <c r="AL63" s="664"/>
      <c r="AM63" s="665"/>
      <c r="AN63" s="858">
        <v>2019</v>
      </c>
      <c r="AO63" s="862" t="s">
        <v>1768</v>
      </c>
    </row>
    <row r="64" spans="1:41" s="667" customFormat="1" ht="12.75" hidden="1">
      <c r="A64" s="646">
        <v>51</v>
      </c>
      <c r="B64" s="647" t="s">
        <v>1401</v>
      </c>
      <c r="C64" s="803" t="s">
        <v>203</v>
      </c>
      <c r="D64" s="789" t="s">
        <v>1499</v>
      </c>
      <c r="E64" s="770" t="s">
        <v>1745</v>
      </c>
      <c r="F64" s="651" t="s">
        <v>1426</v>
      </c>
      <c r="G64" s="650" t="s">
        <v>1415</v>
      </c>
      <c r="H64" s="697">
        <v>1737</v>
      </c>
      <c r="I64" s="650">
        <v>43742</v>
      </c>
      <c r="J64" s="653">
        <v>1</v>
      </c>
      <c r="K64" s="654">
        <v>16800000</v>
      </c>
      <c r="L64" s="651"/>
      <c r="M64" s="655"/>
      <c r="N64" s="671"/>
      <c r="O64" s="656"/>
      <c r="P64" s="664"/>
      <c r="Q64" s="672"/>
      <c r="R64" s="672"/>
      <c r="S64" s="672"/>
      <c r="T64" s="710"/>
      <c r="U64" s="655"/>
      <c r="V64" s="653">
        <v>899</v>
      </c>
      <c r="W64" s="653">
        <v>20</v>
      </c>
      <c r="X64" s="657"/>
      <c r="Y64" s="653"/>
      <c r="Z64" s="823"/>
      <c r="AA64" s="658">
        <v>1</v>
      </c>
      <c r="AB64" s="660"/>
      <c r="AC64" s="655"/>
      <c r="AD64" s="824"/>
      <c r="AE64" s="655"/>
      <c r="AF64" s="655"/>
      <c r="AG64" s="663" t="s">
        <v>1421</v>
      </c>
      <c r="AH64" s="813" t="s">
        <v>668</v>
      </c>
      <c r="AI64" s="690"/>
      <c r="AJ64" s="660"/>
      <c r="AK64" s="660"/>
      <c r="AL64" s="664"/>
      <c r="AM64" s="665"/>
      <c r="AN64" s="858">
        <v>2019</v>
      </c>
      <c r="AO64" s="862" t="s">
        <v>1768</v>
      </c>
    </row>
    <row r="65" spans="1:41" s="667" customFormat="1" ht="12.75" hidden="1">
      <c r="A65" s="646">
        <v>52</v>
      </c>
      <c r="B65" s="647" t="s">
        <v>1401</v>
      </c>
      <c r="C65" s="803" t="s">
        <v>203</v>
      </c>
      <c r="D65" s="789" t="s">
        <v>1500</v>
      </c>
      <c r="E65" s="770" t="s">
        <v>1745</v>
      </c>
      <c r="F65" s="651" t="s">
        <v>1426</v>
      </c>
      <c r="G65" s="650" t="s">
        <v>1415</v>
      </c>
      <c r="H65" s="697">
        <v>1737</v>
      </c>
      <c r="I65" s="650">
        <v>43742</v>
      </c>
      <c r="J65" s="653">
        <v>1</v>
      </c>
      <c r="K65" s="654">
        <v>16800000</v>
      </c>
      <c r="L65" s="651"/>
      <c r="M65" s="655"/>
      <c r="N65" s="671"/>
      <c r="O65" s="656"/>
      <c r="P65" s="664"/>
      <c r="Q65" s="672"/>
      <c r="R65" s="672"/>
      <c r="S65" s="672"/>
      <c r="T65" s="710"/>
      <c r="U65" s="710"/>
      <c r="V65" s="653">
        <v>899</v>
      </c>
      <c r="W65" s="653">
        <v>20</v>
      </c>
      <c r="X65" s="657"/>
      <c r="Y65" s="653"/>
      <c r="Z65" s="823"/>
      <c r="AA65" s="658">
        <v>1</v>
      </c>
      <c r="AB65" s="660"/>
      <c r="AC65" s="655"/>
      <c r="AD65" s="824"/>
      <c r="AE65" s="655"/>
      <c r="AF65" s="655"/>
      <c r="AG65" s="663" t="s">
        <v>1421</v>
      </c>
      <c r="AH65" s="813" t="s">
        <v>668</v>
      </c>
      <c r="AI65" s="690"/>
      <c r="AJ65" s="660"/>
      <c r="AK65" s="660"/>
      <c r="AL65" s="664"/>
      <c r="AM65" s="665"/>
      <c r="AN65" s="858">
        <v>2019</v>
      </c>
      <c r="AO65" s="862" t="s">
        <v>1768</v>
      </c>
    </row>
    <row r="66" spans="1:41" s="667" customFormat="1" ht="12.75" hidden="1">
      <c r="A66" s="646">
        <v>53</v>
      </c>
      <c r="B66" s="647" t="s">
        <v>1401</v>
      </c>
      <c r="C66" s="803" t="s">
        <v>203</v>
      </c>
      <c r="D66" s="789" t="s">
        <v>1501</v>
      </c>
      <c r="E66" s="770" t="s">
        <v>1745</v>
      </c>
      <c r="F66" s="651" t="s">
        <v>1426</v>
      </c>
      <c r="G66" s="650" t="s">
        <v>1415</v>
      </c>
      <c r="H66" s="697">
        <v>1737</v>
      </c>
      <c r="I66" s="650">
        <v>43742</v>
      </c>
      <c r="J66" s="653">
        <v>1</v>
      </c>
      <c r="K66" s="654">
        <v>16800000</v>
      </c>
      <c r="L66" s="651"/>
      <c r="M66" s="655"/>
      <c r="N66" s="671"/>
      <c r="O66" s="656"/>
      <c r="P66" s="664"/>
      <c r="Q66" s="672"/>
      <c r="R66" s="672"/>
      <c r="S66" s="672"/>
      <c r="T66" s="710"/>
      <c r="U66" s="710"/>
      <c r="V66" s="653">
        <v>899</v>
      </c>
      <c r="W66" s="653">
        <v>20</v>
      </c>
      <c r="X66" s="657"/>
      <c r="Y66" s="653"/>
      <c r="Z66" s="823"/>
      <c r="AA66" s="658">
        <v>1</v>
      </c>
      <c r="AB66" s="660"/>
      <c r="AC66" s="655"/>
      <c r="AD66" s="824"/>
      <c r="AE66" s="655"/>
      <c r="AF66" s="655"/>
      <c r="AG66" s="663" t="s">
        <v>1421</v>
      </c>
      <c r="AH66" s="813" t="s">
        <v>668</v>
      </c>
      <c r="AI66" s="690"/>
      <c r="AJ66" s="660"/>
      <c r="AK66" s="660"/>
      <c r="AL66" s="664"/>
      <c r="AM66" s="665"/>
      <c r="AN66" s="858">
        <v>2019</v>
      </c>
      <c r="AO66" s="862" t="s">
        <v>1768</v>
      </c>
    </row>
    <row r="67" spans="1:41" s="667" customFormat="1" ht="12.75" hidden="1">
      <c r="A67" s="646">
        <v>54</v>
      </c>
      <c r="B67" s="647" t="s">
        <v>1401</v>
      </c>
      <c r="C67" s="803" t="s">
        <v>205</v>
      </c>
      <c r="D67" s="789" t="s">
        <v>1502</v>
      </c>
      <c r="E67" s="770" t="s">
        <v>1443</v>
      </c>
      <c r="F67" s="651" t="s">
        <v>1426</v>
      </c>
      <c r="G67" s="650" t="s">
        <v>1415</v>
      </c>
      <c r="H67" s="697">
        <v>1737</v>
      </c>
      <c r="I67" s="650">
        <v>43742</v>
      </c>
      <c r="J67" s="653">
        <v>1</v>
      </c>
      <c r="K67" s="654">
        <v>16800000</v>
      </c>
      <c r="L67" s="651"/>
      <c r="M67" s="655"/>
      <c r="N67" s="671"/>
      <c r="O67" s="656"/>
      <c r="P67" s="664"/>
      <c r="Q67" s="672"/>
      <c r="R67" s="672"/>
      <c r="S67" s="672"/>
      <c r="T67" s="710"/>
      <c r="U67" s="710"/>
      <c r="V67" s="653">
        <v>899</v>
      </c>
      <c r="W67" s="653">
        <v>20</v>
      </c>
      <c r="X67" s="657"/>
      <c r="Y67" s="653"/>
      <c r="Z67" s="823"/>
      <c r="AA67" s="658">
        <v>1</v>
      </c>
      <c r="AB67" s="660"/>
      <c r="AC67" s="655"/>
      <c r="AD67" s="824"/>
      <c r="AE67" s="655"/>
      <c r="AF67" s="655"/>
      <c r="AG67" s="663" t="s">
        <v>1421</v>
      </c>
      <c r="AH67" s="813" t="s">
        <v>668</v>
      </c>
      <c r="AI67" s="690"/>
      <c r="AJ67" s="660"/>
      <c r="AK67" s="660"/>
      <c r="AL67" s="664"/>
      <c r="AM67" s="665"/>
      <c r="AN67" s="858">
        <v>2019</v>
      </c>
      <c r="AO67" s="862" t="s">
        <v>1768</v>
      </c>
    </row>
    <row r="68" spans="1:41" s="667" customFormat="1" ht="12.75" hidden="1">
      <c r="A68" s="646">
        <v>55</v>
      </c>
      <c r="B68" s="647" t="s">
        <v>1401</v>
      </c>
      <c r="C68" s="770" t="s">
        <v>213</v>
      </c>
      <c r="D68" s="790" t="s">
        <v>1503</v>
      </c>
      <c r="E68" s="770" t="s">
        <v>43</v>
      </c>
      <c r="F68" s="651" t="s">
        <v>1426</v>
      </c>
      <c r="G68" s="650" t="s">
        <v>1415</v>
      </c>
      <c r="H68" s="697">
        <v>1737</v>
      </c>
      <c r="I68" s="650">
        <v>43742</v>
      </c>
      <c r="J68" s="653">
        <v>1</v>
      </c>
      <c r="K68" s="654">
        <v>16800000</v>
      </c>
      <c r="L68" s="651"/>
      <c r="M68" s="655"/>
      <c r="N68" s="671"/>
      <c r="O68" s="656"/>
      <c r="P68" s="664"/>
      <c r="Q68" s="672"/>
      <c r="R68" s="672"/>
      <c r="S68" s="672"/>
      <c r="T68" s="693"/>
      <c r="U68" s="655"/>
      <c r="V68" s="653">
        <v>899</v>
      </c>
      <c r="W68" s="653">
        <v>20</v>
      </c>
      <c r="X68" s="657"/>
      <c r="Y68" s="653"/>
      <c r="Z68" s="823"/>
      <c r="AA68" s="658">
        <v>1</v>
      </c>
      <c r="AB68" s="660"/>
      <c r="AC68" s="655"/>
      <c r="AD68" s="824"/>
      <c r="AE68" s="655"/>
      <c r="AF68" s="655"/>
      <c r="AG68" s="663" t="s">
        <v>1421</v>
      </c>
      <c r="AH68" s="813" t="s">
        <v>668</v>
      </c>
      <c r="AI68" s="690"/>
      <c r="AJ68" s="660"/>
      <c r="AK68" s="660"/>
      <c r="AL68" s="664"/>
      <c r="AM68" s="665"/>
      <c r="AN68" s="858">
        <v>2019</v>
      </c>
      <c r="AO68" s="862" t="s">
        <v>1768</v>
      </c>
    </row>
    <row r="69" spans="1:41" s="667" customFormat="1" ht="12.75" hidden="1">
      <c r="A69" s="646">
        <v>56</v>
      </c>
      <c r="B69" s="647" t="s">
        <v>1401</v>
      </c>
      <c r="C69" s="770" t="s">
        <v>213</v>
      </c>
      <c r="D69" s="790" t="s">
        <v>1504</v>
      </c>
      <c r="E69" s="770" t="s">
        <v>43</v>
      </c>
      <c r="F69" s="651" t="s">
        <v>1426</v>
      </c>
      <c r="G69" s="650" t="s">
        <v>1415</v>
      </c>
      <c r="H69" s="711">
        <v>1738</v>
      </c>
      <c r="I69" s="712">
        <v>43742</v>
      </c>
      <c r="J69" s="653">
        <v>1</v>
      </c>
      <c r="K69" s="654">
        <v>16800000</v>
      </c>
      <c r="L69" s="652">
        <v>43827</v>
      </c>
      <c r="M69" s="713"/>
      <c r="N69" s="713"/>
      <c r="O69" s="656"/>
      <c r="P69" s="713"/>
      <c r="Q69" s="714"/>
      <c r="R69" s="714"/>
      <c r="S69" s="714"/>
      <c r="T69" s="714"/>
      <c r="U69" s="714"/>
      <c r="V69" s="653">
        <v>899</v>
      </c>
      <c r="W69" s="653">
        <v>20</v>
      </c>
      <c r="X69" s="660"/>
      <c r="Y69" s="653"/>
      <c r="Z69" s="823"/>
      <c r="AA69" s="658">
        <v>1</v>
      </c>
      <c r="AB69" s="660"/>
      <c r="AC69" s="713"/>
      <c r="AD69" s="830"/>
      <c r="AE69" s="713"/>
      <c r="AF69" s="713"/>
      <c r="AG69" s="663" t="s">
        <v>1421</v>
      </c>
      <c r="AH69" s="813" t="s">
        <v>668</v>
      </c>
      <c r="AI69" s="690"/>
      <c r="AJ69" s="657"/>
      <c r="AK69" s="657"/>
      <c r="AL69" s="685"/>
      <c r="AM69" s="685"/>
      <c r="AN69" s="858">
        <v>2019</v>
      </c>
      <c r="AO69" s="862" t="s">
        <v>1768</v>
      </c>
    </row>
    <row r="70" spans="1:41" s="667" customFormat="1" ht="12.75" hidden="1">
      <c r="A70" s="646">
        <v>57</v>
      </c>
      <c r="B70" s="647" t="s">
        <v>1401</v>
      </c>
      <c r="C70" s="770" t="s">
        <v>213</v>
      </c>
      <c r="D70" s="790" t="s">
        <v>1505</v>
      </c>
      <c r="E70" s="770" t="s">
        <v>43</v>
      </c>
      <c r="F70" s="651" t="s">
        <v>1426</v>
      </c>
      <c r="G70" s="650" t="s">
        <v>1415</v>
      </c>
      <c r="H70" s="711">
        <v>1738</v>
      </c>
      <c r="I70" s="712">
        <v>43742</v>
      </c>
      <c r="J70" s="653">
        <v>1</v>
      </c>
      <c r="K70" s="654">
        <v>16800000</v>
      </c>
      <c r="L70" s="652">
        <v>43827</v>
      </c>
      <c r="M70" s="655"/>
      <c r="N70" s="655"/>
      <c r="O70" s="656"/>
      <c r="P70" s="655"/>
      <c r="Q70" s="655"/>
      <c r="R70" s="655"/>
      <c r="S70" s="655"/>
      <c r="T70" s="655"/>
      <c r="U70" s="655"/>
      <c r="V70" s="653">
        <v>899</v>
      </c>
      <c r="W70" s="653">
        <v>20</v>
      </c>
      <c r="X70" s="660"/>
      <c r="Y70" s="653"/>
      <c r="Z70" s="823"/>
      <c r="AA70" s="658">
        <v>1</v>
      </c>
      <c r="AB70" s="660"/>
      <c r="AC70" s="655"/>
      <c r="AD70" s="824"/>
      <c r="AE70" s="655"/>
      <c r="AF70" s="655"/>
      <c r="AG70" s="663" t="s">
        <v>1421</v>
      </c>
      <c r="AH70" s="813" t="s">
        <v>668</v>
      </c>
      <c r="AI70" s="685"/>
      <c r="AJ70" s="660"/>
      <c r="AK70" s="660"/>
      <c r="AL70" s="664"/>
      <c r="AM70" s="665"/>
      <c r="AN70" s="858">
        <v>2019</v>
      </c>
      <c r="AO70" s="862" t="s">
        <v>1768</v>
      </c>
    </row>
    <row r="71" spans="1:41" s="667" customFormat="1" ht="12.75" hidden="1">
      <c r="A71" s="646">
        <v>58</v>
      </c>
      <c r="B71" s="647" t="s">
        <v>1401</v>
      </c>
      <c r="C71" s="803" t="s">
        <v>205</v>
      </c>
      <c r="D71" s="791" t="s">
        <v>1506</v>
      </c>
      <c r="E71" s="770" t="s">
        <v>1443</v>
      </c>
      <c r="F71" s="651" t="s">
        <v>1426</v>
      </c>
      <c r="G71" s="650" t="s">
        <v>1415</v>
      </c>
      <c r="H71" s="711">
        <v>1738</v>
      </c>
      <c r="I71" s="712">
        <v>43742</v>
      </c>
      <c r="J71" s="653">
        <v>1</v>
      </c>
      <c r="K71" s="654">
        <v>16800000</v>
      </c>
      <c r="L71" s="652">
        <v>43827</v>
      </c>
      <c r="M71" s="655"/>
      <c r="N71" s="655"/>
      <c r="O71" s="656"/>
      <c r="P71" s="655"/>
      <c r="Q71" s="655"/>
      <c r="R71" s="655"/>
      <c r="S71" s="655"/>
      <c r="T71" s="655"/>
      <c r="U71" s="655"/>
      <c r="V71" s="653">
        <v>899</v>
      </c>
      <c r="W71" s="653">
        <v>20</v>
      </c>
      <c r="X71" s="660"/>
      <c r="Y71" s="653"/>
      <c r="Z71" s="823"/>
      <c r="AA71" s="658">
        <v>1</v>
      </c>
      <c r="AB71" s="660"/>
      <c r="AC71" s="655"/>
      <c r="AD71" s="824"/>
      <c r="AE71" s="655"/>
      <c r="AF71" s="655"/>
      <c r="AG71" s="663" t="s">
        <v>1421</v>
      </c>
      <c r="AH71" s="813" t="s">
        <v>668</v>
      </c>
      <c r="AI71" s="666"/>
      <c r="AJ71" s="660"/>
      <c r="AK71" s="660"/>
      <c r="AL71" s="664"/>
      <c r="AM71" s="665"/>
      <c r="AN71" s="858">
        <v>2019</v>
      </c>
      <c r="AO71" s="862" t="s">
        <v>1768</v>
      </c>
    </row>
    <row r="72" spans="1:41" s="667" customFormat="1" ht="12.75" hidden="1">
      <c r="A72" s="646">
        <v>59</v>
      </c>
      <c r="B72" s="647" t="s">
        <v>1401</v>
      </c>
      <c r="C72" s="803" t="s">
        <v>205</v>
      </c>
      <c r="D72" s="789" t="s">
        <v>1507</v>
      </c>
      <c r="E72" s="770" t="s">
        <v>1443</v>
      </c>
      <c r="F72" s="651" t="s">
        <v>1426</v>
      </c>
      <c r="G72" s="650" t="s">
        <v>1415</v>
      </c>
      <c r="H72" s="711">
        <v>1738</v>
      </c>
      <c r="I72" s="712">
        <v>43742</v>
      </c>
      <c r="J72" s="653">
        <v>1</v>
      </c>
      <c r="K72" s="654">
        <v>16800000</v>
      </c>
      <c r="L72" s="652">
        <v>43827</v>
      </c>
      <c r="M72" s="655"/>
      <c r="N72" s="655"/>
      <c r="O72" s="656"/>
      <c r="P72" s="655"/>
      <c r="Q72" s="655"/>
      <c r="R72" s="655"/>
      <c r="S72" s="655"/>
      <c r="T72" s="655"/>
      <c r="U72" s="655"/>
      <c r="V72" s="653">
        <v>899</v>
      </c>
      <c r="W72" s="653">
        <v>20</v>
      </c>
      <c r="X72" s="660"/>
      <c r="Y72" s="653"/>
      <c r="Z72" s="823"/>
      <c r="AA72" s="658">
        <v>1</v>
      </c>
      <c r="AB72" s="660"/>
      <c r="AC72" s="655"/>
      <c r="AD72" s="824"/>
      <c r="AE72" s="655"/>
      <c r="AF72" s="655"/>
      <c r="AG72" s="663" t="s">
        <v>1421</v>
      </c>
      <c r="AH72" s="813" t="s">
        <v>668</v>
      </c>
      <c r="AI72" s="666"/>
      <c r="AJ72" s="660"/>
      <c r="AK72" s="660"/>
      <c r="AL72" s="664"/>
      <c r="AM72" s="665"/>
      <c r="AN72" s="858">
        <v>2019</v>
      </c>
      <c r="AO72" s="862" t="s">
        <v>1768</v>
      </c>
    </row>
    <row r="73" spans="1:41" s="667" customFormat="1" ht="12.75" hidden="1">
      <c r="A73" s="646">
        <v>60</v>
      </c>
      <c r="B73" s="647" t="s">
        <v>1401</v>
      </c>
      <c r="C73" s="803" t="s">
        <v>1411</v>
      </c>
      <c r="D73" s="791" t="s">
        <v>1508</v>
      </c>
      <c r="E73" s="770" t="s">
        <v>1443</v>
      </c>
      <c r="F73" s="651" t="s">
        <v>1426</v>
      </c>
      <c r="G73" s="650" t="s">
        <v>1415</v>
      </c>
      <c r="H73" s="711">
        <v>1738</v>
      </c>
      <c r="I73" s="712">
        <v>43742</v>
      </c>
      <c r="J73" s="653">
        <v>1</v>
      </c>
      <c r="K73" s="654">
        <v>16800000</v>
      </c>
      <c r="L73" s="652">
        <v>43827</v>
      </c>
      <c r="M73" s="655"/>
      <c r="N73" s="655"/>
      <c r="O73" s="656"/>
      <c r="P73" s="655"/>
      <c r="Q73" s="655"/>
      <c r="R73" s="655"/>
      <c r="S73" s="655"/>
      <c r="T73" s="655"/>
      <c r="U73" s="655"/>
      <c r="V73" s="653">
        <v>899</v>
      </c>
      <c r="W73" s="653">
        <v>20</v>
      </c>
      <c r="X73" s="657"/>
      <c r="Y73" s="653"/>
      <c r="Z73" s="823"/>
      <c r="AA73" s="658">
        <v>1</v>
      </c>
      <c r="AB73" s="660"/>
      <c r="AC73" s="655"/>
      <c r="AD73" s="824"/>
      <c r="AE73" s="655"/>
      <c r="AF73" s="655"/>
      <c r="AG73" s="663" t="s">
        <v>1421</v>
      </c>
      <c r="AH73" s="813" t="s">
        <v>668</v>
      </c>
      <c r="AI73" s="666"/>
      <c r="AJ73" s="660"/>
      <c r="AK73" s="660"/>
      <c r="AL73" s="664"/>
      <c r="AM73" s="665"/>
      <c r="AN73" s="858">
        <v>2019</v>
      </c>
      <c r="AO73" s="862" t="s">
        <v>1768</v>
      </c>
    </row>
    <row r="74" spans="1:41" s="667" customFormat="1" ht="12.75" hidden="1">
      <c r="A74" s="646">
        <v>61</v>
      </c>
      <c r="B74" s="647" t="s">
        <v>1401</v>
      </c>
      <c r="C74" s="803" t="s">
        <v>205</v>
      </c>
      <c r="D74" s="789" t="s">
        <v>1509</v>
      </c>
      <c r="E74" s="770" t="s">
        <v>1443</v>
      </c>
      <c r="F74" s="651" t="s">
        <v>1426</v>
      </c>
      <c r="G74" s="650" t="s">
        <v>1415</v>
      </c>
      <c r="H74" s="711">
        <v>1738</v>
      </c>
      <c r="I74" s="712">
        <v>43742</v>
      </c>
      <c r="J74" s="653">
        <v>1</v>
      </c>
      <c r="K74" s="654">
        <v>16800000</v>
      </c>
      <c r="L74" s="652">
        <v>43827</v>
      </c>
      <c r="M74" s="655"/>
      <c r="N74" s="655"/>
      <c r="O74" s="656"/>
      <c r="P74" s="655"/>
      <c r="Q74" s="655"/>
      <c r="R74" s="655"/>
      <c r="S74" s="655"/>
      <c r="T74" s="655"/>
      <c r="U74" s="655"/>
      <c r="V74" s="653">
        <v>899</v>
      </c>
      <c r="W74" s="653">
        <v>20</v>
      </c>
      <c r="X74" s="657"/>
      <c r="Y74" s="653"/>
      <c r="Z74" s="823"/>
      <c r="AA74" s="658">
        <v>1</v>
      </c>
      <c r="AB74" s="660"/>
      <c r="AC74" s="655"/>
      <c r="AD74" s="824"/>
      <c r="AE74" s="655"/>
      <c r="AF74" s="655"/>
      <c r="AG74" s="663" t="s">
        <v>1421</v>
      </c>
      <c r="AH74" s="813" t="s">
        <v>668</v>
      </c>
      <c r="AI74" s="666"/>
      <c r="AJ74" s="660"/>
      <c r="AK74" s="660"/>
      <c r="AL74" s="664"/>
      <c r="AM74" s="665"/>
      <c r="AN74" s="858">
        <v>2019</v>
      </c>
      <c r="AO74" s="862" t="s">
        <v>1768</v>
      </c>
    </row>
    <row r="75" spans="1:41" s="667" customFormat="1" ht="12.75" hidden="1">
      <c r="A75" s="646">
        <v>62</v>
      </c>
      <c r="B75" s="647" t="s">
        <v>1401</v>
      </c>
      <c r="C75" s="803" t="s">
        <v>205</v>
      </c>
      <c r="D75" s="789" t="s">
        <v>1510</v>
      </c>
      <c r="E75" s="770" t="s">
        <v>1443</v>
      </c>
      <c r="F75" s="651" t="s">
        <v>1426</v>
      </c>
      <c r="G75" s="650" t="s">
        <v>1415</v>
      </c>
      <c r="H75" s="711">
        <v>1738</v>
      </c>
      <c r="I75" s="712">
        <v>43742</v>
      </c>
      <c r="J75" s="653">
        <v>1</v>
      </c>
      <c r="K75" s="654">
        <v>16800000</v>
      </c>
      <c r="L75" s="652">
        <v>43827</v>
      </c>
      <c r="M75" s="655"/>
      <c r="N75" s="655"/>
      <c r="O75" s="656"/>
      <c r="P75" s="655"/>
      <c r="Q75" s="655"/>
      <c r="R75" s="655"/>
      <c r="S75" s="655"/>
      <c r="T75" s="655"/>
      <c r="U75" s="655"/>
      <c r="V75" s="653">
        <v>899</v>
      </c>
      <c r="W75" s="653">
        <v>20</v>
      </c>
      <c r="X75" s="657"/>
      <c r="Y75" s="653"/>
      <c r="Z75" s="823"/>
      <c r="AA75" s="658">
        <v>1</v>
      </c>
      <c r="AB75" s="660"/>
      <c r="AC75" s="655"/>
      <c r="AD75" s="824"/>
      <c r="AE75" s="655"/>
      <c r="AF75" s="655"/>
      <c r="AG75" s="663" t="s">
        <v>1421</v>
      </c>
      <c r="AH75" s="813" t="s">
        <v>668</v>
      </c>
      <c r="AI75" s="666"/>
      <c r="AJ75" s="660"/>
      <c r="AK75" s="660"/>
      <c r="AL75" s="664"/>
      <c r="AM75" s="665"/>
      <c r="AN75" s="858">
        <v>2019</v>
      </c>
      <c r="AO75" s="862" t="s">
        <v>1768</v>
      </c>
    </row>
    <row r="76" spans="1:41" s="667" customFormat="1" ht="12.75" hidden="1">
      <c r="A76" s="646">
        <v>63</v>
      </c>
      <c r="B76" s="647" t="s">
        <v>1401</v>
      </c>
      <c r="C76" s="803" t="s">
        <v>205</v>
      </c>
      <c r="D76" s="791" t="s">
        <v>1511</v>
      </c>
      <c r="E76" s="770" t="s">
        <v>1443</v>
      </c>
      <c r="F76" s="651" t="s">
        <v>1426</v>
      </c>
      <c r="G76" s="650" t="s">
        <v>1415</v>
      </c>
      <c r="H76" s="711">
        <v>1738</v>
      </c>
      <c r="I76" s="712">
        <v>43742</v>
      </c>
      <c r="J76" s="653">
        <v>1</v>
      </c>
      <c r="K76" s="654">
        <v>16800000</v>
      </c>
      <c r="L76" s="652">
        <v>43827</v>
      </c>
      <c r="M76" s="655"/>
      <c r="N76" s="655"/>
      <c r="O76" s="656"/>
      <c r="P76" s="655"/>
      <c r="Q76" s="655"/>
      <c r="R76" s="655"/>
      <c r="S76" s="655"/>
      <c r="T76" s="655"/>
      <c r="U76" s="655"/>
      <c r="V76" s="653">
        <v>899</v>
      </c>
      <c r="W76" s="653">
        <v>20</v>
      </c>
      <c r="X76" s="657"/>
      <c r="Y76" s="653"/>
      <c r="Z76" s="823"/>
      <c r="AA76" s="658">
        <v>1</v>
      </c>
      <c r="AB76" s="660"/>
      <c r="AC76" s="655"/>
      <c r="AD76" s="824"/>
      <c r="AE76" s="655"/>
      <c r="AF76" s="655"/>
      <c r="AG76" s="663" t="s">
        <v>1421</v>
      </c>
      <c r="AH76" s="813" t="s">
        <v>668</v>
      </c>
      <c r="AI76" s="666"/>
      <c r="AJ76" s="660"/>
      <c r="AK76" s="660"/>
      <c r="AL76" s="664"/>
      <c r="AM76" s="665"/>
      <c r="AN76" s="858">
        <v>2019</v>
      </c>
      <c r="AO76" s="862" t="s">
        <v>1768</v>
      </c>
    </row>
    <row r="77" spans="1:41" s="667" customFormat="1" ht="12.75" hidden="1">
      <c r="A77" s="646">
        <v>64</v>
      </c>
      <c r="B77" s="647" t="s">
        <v>1401</v>
      </c>
      <c r="C77" s="803" t="s">
        <v>205</v>
      </c>
      <c r="D77" s="789" t="s">
        <v>1512</v>
      </c>
      <c r="E77" s="770" t="s">
        <v>1443</v>
      </c>
      <c r="F77" s="651" t="s">
        <v>1426</v>
      </c>
      <c r="G77" s="650" t="s">
        <v>1415</v>
      </c>
      <c r="H77" s="711">
        <v>1738</v>
      </c>
      <c r="I77" s="712">
        <v>43742</v>
      </c>
      <c r="J77" s="653">
        <v>1</v>
      </c>
      <c r="K77" s="654">
        <v>16800000</v>
      </c>
      <c r="L77" s="652">
        <v>43827</v>
      </c>
      <c r="M77" s="655"/>
      <c r="N77" s="655"/>
      <c r="O77" s="656"/>
      <c r="P77" s="655"/>
      <c r="Q77" s="655"/>
      <c r="R77" s="655"/>
      <c r="S77" s="655"/>
      <c r="T77" s="655"/>
      <c r="U77" s="655"/>
      <c r="V77" s="653">
        <v>899</v>
      </c>
      <c r="W77" s="653">
        <v>20</v>
      </c>
      <c r="X77" s="657"/>
      <c r="Y77" s="653"/>
      <c r="Z77" s="823"/>
      <c r="AA77" s="658">
        <v>1</v>
      </c>
      <c r="AB77" s="660"/>
      <c r="AC77" s="655"/>
      <c r="AD77" s="824"/>
      <c r="AE77" s="655"/>
      <c r="AF77" s="655"/>
      <c r="AG77" s="663" t="s">
        <v>1421</v>
      </c>
      <c r="AH77" s="813" t="s">
        <v>668</v>
      </c>
      <c r="AI77" s="666"/>
      <c r="AJ77" s="660"/>
      <c r="AK77" s="660"/>
      <c r="AL77" s="664"/>
      <c r="AM77" s="665"/>
      <c r="AN77" s="858">
        <v>2019</v>
      </c>
      <c r="AO77" s="862" t="s">
        <v>1768</v>
      </c>
    </row>
    <row r="78" spans="1:41" s="667" customFormat="1" ht="12.75" hidden="1">
      <c r="A78" s="646">
        <v>65</v>
      </c>
      <c r="B78" s="647" t="s">
        <v>1401</v>
      </c>
      <c r="C78" s="803" t="s">
        <v>213</v>
      </c>
      <c r="D78" s="789" t="s">
        <v>1513</v>
      </c>
      <c r="E78" s="770" t="s">
        <v>1408</v>
      </c>
      <c r="F78" s="651" t="s">
        <v>1426</v>
      </c>
      <c r="G78" s="650" t="s">
        <v>1415</v>
      </c>
      <c r="H78" s="651">
        <v>1897</v>
      </c>
      <c r="I78" s="652">
        <v>43774</v>
      </c>
      <c r="J78" s="653">
        <v>1</v>
      </c>
      <c r="K78" s="654">
        <v>16800000</v>
      </c>
      <c r="L78" s="651"/>
      <c r="M78" s="655"/>
      <c r="N78" s="655"/>
      <c r="O78" s="656"/>
      <c r="P78" s="655"/>
      <c r="Q78" s="655"/>
      <c r="R78" s="655"/>
      <c r="S78" s="655"/>
      <c r="T78" s="655"/>
      <c r="U78" s="655"/>
      <c r="V78" s="653">
        <v>899</v>
      </c>
      <c r="W78" s="653">
        <v>20</v>
      </c>
      <c r="X78" s="657"/>
      <c r="Y78" s="653"/>
      <c r="Z78" s="823"/>
      <c r="AA78" s="658">
        <v>1</v>
      </c>
      <c r="AB78" s="660"/>
      <c r="AC78" s="655"/>
      <c r="AD78" s="824"/>
      <c r="AE78" s="655"/>
      <c r="AF78" s="655"/>
      <c r="AG78" s="663" t="s">
        <v>1421</v>
      </c>
      <c r="AH78" s="813" t="s">
        <v>668</v>
      </c>
      <c r="AI78" s="666"/>
      <c r="AJ78" s="660"/>
      <c r="AK78" s="660"/>
      <c r="AL78" s="664"/>
      <c r="AM78" s="665"/>
      <c r="AN78" s="858">
        <v>2019</v>
      </c>
      <c r="AO78" s="862" t="s">
        <v>1768</v>
      </c>
    </row>
    <row r="79" spans="1:41" s="688" customFormat="1" ht="12.75" hidden="1">
      <c r="A79" s="646">
        <v>66</v>
      </c>
      <c r="B79" s="647" t="s">
        <v>1401</v>
      </c>
      <c r="C79" s="803" t="s">
        <v>1411</v>
      </c>
      <c r="D79" s="789" t="s">
        <v>1514</v>
      </c>
      <c r="E79" s="770" t="s">
        <v>1408</v>
      </c>
      <c r="F79" s="651" t="s">
        <v>1426</v>
      </c>
      <c r="G79" s="650" t="s">
        <v>1415</v>
      </c>
      <c r="H79" s="651">
        <v>1897</v>
      </c>
      <c r="I79" s="652">
        <v>43774</v>
      </c>
      <c r="J79" s="653">
        <v>1</v>
      </c>
      <c r="K79" s="654">
        <v>16800000</v>
      </c>
      <c r="L79" s="651"/>
      <c r="M79" s="698"/>
      <c r="N79" s="698"/>
      <c r="O79" s="699"/>
      <c r="P79" s="698"/>
      <c r="Q79" s="698"/>
      <c r="R79" s="698"/>
      <c r="S79" s="698"/>
      <c r="T79" s="698"/>
      <c r="U79" s="698"/>
      <c r="V79" s="653">
        <v>899</v>
      </c>
      <c r="W79" s="653">
        <v>20</v>
      </c>
      <c r="X79" s="660"/>
      <c r="Y79" s="691"/>
      <c r="Z79" s="823"/>
      <c r="AA79" s="658">
        <v>1</v>
      </c>
      <c r="AB79" s="660"/>
      <c r="AC79" s="655"/>
      <c r="AD79" s="824"/>
      <c r="AE79" s="698"/>
      <c r="AF79" s="698"/>
      <c r="AG79" s="663" t="s">
        <v>1421</v>
      </c>
      <c r="AH79" s="813" t="s">
        <v>668</v>
      </c>
      <c r="AI79" s="715"/>
      <c r="AJ79" s="660"/>
      <c r="AK79" s="660"/>
      <c r="AL79" s="703"/>
      <c r="AM79" s="651"/>
      <c r="AN79" s="860">
        <v>2019</v>
      </c>
      <c r="AO79" s="862" t="s">
        <v>1768</v>
      </c>
    </row>
    <row r="80" spans="1:41" s="688" customFormat="1" ht="12.75" hidden="1">
      <c r="A80" s="646">
        <v>67</v>
      </c>
      <c r="B80" s="647" t="s">
        <v>1401</v>
      </c>
      <c r="C80" s="803" t="s">
        <v>213</v>
      </c>
      <c r="D80" s="789" t="s">
        <v>1515</v>
      </c>
      <c r="E80" s="770" t="s">
        <v>1408</v>
      </c>
      <c r="F80" s="651" t="s">
        <v>1426</v>
      </c>
      <c r="G80" s="650" t="s">
        <v>1415</v>
      </c>
      <c r="H80" s="653">
        <v>1897</v>
      </c>
      <c r="I80" s="650">
        <v>43774</v>
      </c>
      <c r="J80" s="653">
        <v>1</v>
      </c>
      <c r="K80" s="654">
        <v>16800000</v>
      </c>
      <c r="L80" s="651"/>
      <c r="M80" s="698"/>
      <c r="N80" s="698"/>
      <c r="O80" s="699"/>
      <c r="P80" s="698"/>
      <c r="Q80" s="698"/>
      <c r="R80" s="698"/>
      <c r="S80" s="698"/>
      <c r="T80" s="698"/>
      <c r="U80" s="698"/>
      <c r="V80" s="653">
        <v>899</v>
      </c>
      <c r="W80" s="653">
        <v>20</v>
      </c>
      <c r="X80" s="660">
        <v>43801</v>
      </c>
      <c r="Y80" s="691"/>
      <c r="Z80" s="823"/>
      <c r="AA80" s="658">
        <v>1</v>
      </c>
      <c r="AB80" s="660">
        <v>43822</v>
      </c>
      <c r="AC80" s="716"/>
      <c r="AD80" s="824"/>
      <c r="AE80" s="698"/>
      <c r="AF80" s="698"/>
      <c r="AG80" s="663" t="s">
        <v>1421</v>
      </c>
      <c r="AH80" s="813" t="s">
        <v>668</v>
      </c>
      <c r="AI80" s="715"/>
      <c r="AJ80" s="691">
        <v>1</v>
      </c>
      <c r="AK80" s="691">
        <v>1</v>
      </c>
      <c r="AL80" s="703"/>
      <c r="AM80" s="651"/>
      <c r="AN80" s="860">
        <v>2019</v>
      </c>
      <c r="AO80" s="862" t="s">
        <v>1768</v>
      </c>
    </row>
    <row r="81" spans="1:41" s="667" customFormat="1" ht="12.75" hidden="1">
      <c r="A81" s="646">
        <v>68</v>
      </c>
      <c r="B81" s="647" t="s">
        <v>1401</v>
      </c>
      <c r="C81" s="803" t="s">
        <v>205</v>
      </c>
      <c r="D81" s="789" t="s">
        <v>1516</v>
      </c>
      <c r="E81" s="770" t="s">
        <v>1746</v>
      </c>
      <c r="F81" s="651" t="s">
        <v>1426</v>
      </c>
      <c r="G81" s="650" t="s">
        <v>1415</v>
      </c>
      <c r="H81" s="651">
        <v>1940</v>
      </c>
      <c r="I81" s="652">
        <v>43777</v>
      </c>
      <c r="J81" s="653">
        <v>1</v>
      </c>
      <c r="K81" s="654">
        <v>16800000</v>
      </c>
      <c r="L81" s="651"/>
      <c r="M81" s="655"/>
      <c r="N81" s="655"/>
      <c r="O81" s="656"/>
      <c r="P81" s="655"/>
      <c r="Q81" s="655"/>
      <c r="R81" s="655"/>
      <c r="S81" s="655"/>
      <c r="T81" s="655"/>
      <c r="U81" s="655"/>
      <c r="V81" s="653">
        <v>899</v>
      </c>
      <c r="W81" s="653">
        <v>20</v>
      </c>
      <c r="X81" s="657"/>
      <c r="Y81" s="653"/>
      <c r="Z81" s="823"/>
      <c r="AA81" s="658">
        <v>1</v>
      </c>
      <c r="AB81" s="660"/>
      <c r="AC81" s="655"/>
      <c r="AD81" s="824"/>
      <c r="AE81" s="655"/>
      <c r="AF81" s="655"/>
      <c r="AG81" s="663" t="s">
        <v>1421</v>
      </c>
      <c r="AH81" s="813" t="s">
        <v>668</v>
      </c>
      <c r="AI81" s="666"/>
      <c r="AJ81" s="660"/>
      <c r="AK81" s="660"/>
      <c r="AL81" s="664"/>
      <c r="AM81" s="665"/>
      <c r="AN81" s="858">
        <v>2019</v>
      </c>
      <c r="AO81" s="862" t="s">
        <v>1768</v>
      </c>
    </row>
    <row r="82" spans="1:41" s="667" customFormat="1" ht="12.75">
      <c r="A82" s="646">
        <v>69</v>
      </c>
      <c r="B82" s="647" t="s">
        <v>1401</v>
      </c>
      <c r="C82" s="805" t="s">
        <v>205</v>
      </c>
      <c r="D82" s="770" t="s">
        <v>1517</v>
      </c>
      <c r="E82" s="770" t="s">
        <v>1746</v>
      </c>
      <c r="F82" s="651" t="s">
        <v>1426</v>
      </c>
      <c r="G82" s="650" t="s">
        <v>1415</v>
      </c>
      <c r="H82" s="651">
        <v>1897</v>
      </c>
      <c r="I82" s="652">
        <v>43774</v>
      </c>
      <c r="J82" s="653">
        <v>1</v>
      </c>
      <c r="K82" s="654">
        <v>16800000</v>
      </c>
      <c r="L82" s="651"/>
      <c r="M82" s="655"/>
      <c r="N82" s="655"/>
      <c r="O82" s="656"/>
      <c r="P82" s="655"/>
      <c r="Q82" s="655"/>
      <c r="R82" s="655"/>
      <c r="S82" s="655"/>
      <c r="T82" s="655"/>
      <c r="U82" s="655"/>
      <c r="V82" s="653">
        <v>899</v>
      </c>
      <c r="W82" s="653">
        <v>20</v>
      </c>
      <c r="X82" s="657"/>
      <c r="Y82" s="653">
        <v>1</v>
      </c>
      <c r="Z82" s="823"/>
      <c r="AA82" s="691"/>
      <c r="AB82" s="660"/>
      <c r="AC82" s="655"/>
      <c r="AD82" s="824"/>
      <c r="AE82" s="655"/>
      <c r="AF82" s="655"/>
      <c r="AG82" s="663" t="s">
        <v>1422</v>
      </c>
      <c r="AH82" s="660" t="s">
        <v>532</v>
      </c>
      <c r="AI82" s="666"/>
      <c r="AJ82" s="660"/>
      <c r="AK82" s="660"/>
      <c r="AL82" s="664"/>
      <c r="AM82" s="665"/>
      <c r="AN82" s="858">
        <v>2019</v>
      </c>
      <c r="AO82" s="862" t="s">
        <v>1768</v>
      </c>
    </row>
    <row r="83" spans="1:41" s="667" customFormat="1" ht="12.75" hidden="1">
      <c r="A83" s="646">
        <v>70</v>
      </c>
      <c r="B83" s="647" t="s">
        <v>1401</v>
      </c>
      <c r="C83" s="805" t="s">
        <v>205</v>
      </c>
      <c r="D83" s="789" t="s">
        <v>1518</v>
      </c>
      <c r="E83" s="770" t="s">
        <v>1746</v>
      </c>
      <c r="F83" s="651" t="s">
        <v>1426</v>
      </c>
      <c r="G83" s="650" t="s">
        <v>1415</v>
      </c>
      <c r="H83" s="651">
        <v>1897</v>
      </c>
      <c r="I83" s="652">
        <v>43774</v>
      </c>
      <c r="J83" s="653">
        <v>1</v>
      </c>
      <c r="K83" s="654">
        <v>16800000</v>
      </c>
      <c r="L83" s="651"/>
      <c r="M83" s="655"/>
      <c r="N83" s="655"/>
      <c r="O83" s="656"/>
      <c r="P83" s="655"/>
      <c r="Q83" s="655"/>
      <c r="R83" s="655"/>
      <c r="S83" s="655"/>
      <c r="T83" s="655"/>
      <c r="U83" s="655"/>
      <c r="V83" s="653">
        <v>899</v>
      </c>
      <c r="W83" s="653">
        <v>20</v>
      </c>
      <c r="X83" s="657"/>
      <c r="Y83" s="653"/>
      <c r="Z83" s="823"/>
      <c r="AA83" s="691">
        <v>1</v>
      </c>
      <c r="AB83" s="660"/>
      <c r="AC83" s="655"/>
      <c r="AD83" s="824"/>
      <c r="AE83" s="655"/>
      <c r="AF83" s="655"/>
      <c r="AG83" s="663" t="s">
        <v>1421</v>
      </c>
      <c r="AH83" s="660" t="s">
        <v>668</v>
      </c>
      <c r="AI83" s="666"/>
      <c r="AJ83" s="660"/>
      <c r="AK83" s="660"/>
      <c r="AL83" s="664"/>
      <c r="AM83" s="665"/>
      <c r="AN83" s="858">
        <v>2019</v>
      </c>
      <c r="AO83" s="862" t="s">
        <v>1768</v>
      </c>
    </row>
    <row r="84" spans="1:41" s="667" customFormat="1" ht="12.75" hidden="1">
      <c r="A84" s="646">
        <v>71</v>
      </c>
      <c r="B84" s="647" t="s">
        <v>1401</v>
      </c>
      <c r="C84" s="805" t="s">
        <v>209</v>
      </c>
      <c r="D84" s="792" t="s">
        <v>1519</v>
      </c>
      <c r="E84" s="770" t="s">
        <v>1442</v>
      </c>
      <c r="F84" s="651" t="s">
        <v>1426</v>
      </c>
      <c r="G84" s="650" t="s">
        <v>1415</v>
      </c>
      <c r="H84" s="651">
        <v>1897</v>
      </c>
      <c r="I84" s="652">
        <v>43774</v>
      </c>
      <c r="J84" s="653">
        <v>1</v>
      </c>
      <c r="K84" s="654">
        <v>16800000</v>
      </c>
      <c r="L84" s="651"/>
      <c r="M84" s="655"/>
      <c r="N84" s="655"/>
      <c r="O84" s="656"/>
      <c r="P84" s="655"/>
      <c r="Q84" s="655"/>
      <c r="R84" s="655"/>
      <c r="S84" s="655"/>
      <c r="T84" s="655"/>
      <c r="U84" s="655"/>
      <c r="V84" s="653">
        <v>899</v>
      </c>
      <c r="W84" s="653">
        <v>20</v>
      </c>
      <c r="X84" s="657"/>
      <c r="Y84" s="653"/>
      <c r="Z84" s="823"/>
      <c r="AA84" s="691"/>
      <c r="AB84" s="660"/>
      <c r="AC84" s="655"/>
      <c r="AD84" s="824"/>
      <c r="AE84" s="655">
        <v>1</v>
      </c>
      <c r="AF84" s="655"/>
      <c r="AG84" s="663" t="s">
        <v>1766</v>
      </c>
      <c r="AH84" s="660" t="s">
        <v>396</v>
      </c>
      <c r="AI84" s="666"/>
      <c r="AJ84" s="660"/>
      <c r="AK84" s="660"/>
      <c r="AL84" s="664"/>
      <c r="AM84" s="665"/>
      <c r="AN84" s="858">
        <v>2019</v>
      </c>
      <c r="AO84" s="862" t="s">
        <v>1768</v>
      </c>
    </row>
    <row r="85" spans="1:41" s="667" customFormat="1" ht="12.75">
      <c r="A85" s="646">
        <v>72</v>
      </c>
      <c r="B85" s="647" t="s">
        <v>1401</v>
      </c>
      <c r="C85" s="805" t="s">
        <v>1762</v>
      </c>
      <c r="D85" s="770" t="s">
        <v>1520</v>
      </c>
      <c r="E85" s="770" t="s">
        <v>1442</v>
      </c>
      <c r="F85" s="651" t="s">
        <v>1426</v>
      </c>
      <c r="G85" s="650" t="s">
        <v>1415</v>
      </c>
      <c r="H85" s="651">
        <v>1897</v>
      </c>
      <c r="I85" s="652">
        <v>43774</v>
      </c>
      <c r="J85" s="653">
        <v>1</v>
      </c>
      <c r="K85" s="654">
        <v>16800000</v>
      </c>
      <c r="L85" s="651"/>
      <c r="M85" s="655"/>
      <c r="N85" s="655"/>
      <c r="O85" s="656"/>
      <c r="P85" s="655"/>
      <c r="Q85" s="655"/>
      <c r="R85" s="655"/>
      <c r="S85" s="655"/>
      <c r="T85" s="655"/>
      <c r="U85" s="655"/>
      <c r="V85" s="653">
        <v>899</v>
      </c>
      <c r="W85" s="653">
        <v>20</v>
      </c>
      <c r="X85" s="660"/>
      <c r="Y85" s="653">
        <v>1</v>
      </c>
      <c r="Z85" s="823"/>
      <c r="AA85" s="691"/>
      <c r="AB85" s="660"/>
      <c r="AC85" s="655"/>
      <c r="AD85" s="824"/>
      <c r="AE85" s="655"/>
      <c r="AF85" s="655"/>
      <c r="AG85" s="663" t="s">
        <v>1422</v>
      </c>
      <c r="AH85" s="660" t="s">
        <v>532</v>
      </c>
      <c r="AI85" s="666"/>
      <c r="AJ85" s="660"/>
      <c r="AK85" s="660"/>
      <c r="AL85" s="664"/>
      <c r="AM85" s="665"/>
      <c r="AN85" s="858">
        <v>2019</v>
      </c>
      <c r="AO85" s="862" t="s">
        <v>1768</v>
      </c>
    </row>
    <row r="86" spans="1:41" s="667" customFormat="1" ht="12.75" hidden="1">
      <c r="A86" s="646">
        <v>73</v>
      </c>
      <c r="B86" s="647" t="s">
        <v>1401</v>
      </c>
      <c r="C86" s="805" t="s">
        <v>205</v>
      </c>
      <c r="D86" s="789" t="s">
        <v>1521</v>
      </c>
      <c r="E86" s="770" t="s">
        <v>1747</v>
      </c>
      <c r="F86" s="651" t="s">
        <v>1426</v>
      </c>
      <c r="G86" s="650" t="s">
        <v>1415</v>
      </c>
      <c r="H86" s="651">
        <v>1897</v>
      </c>
      <c r="I86" s="652">
        <v>43774</v>
      </c>
      <c r="J86" s="653">
        <v>1</v>
      </c>
      <c r="K86" s="654">
        <v>16800000</v>
      </c>
      <c r="L86" s="651"/>
      <c r="M86" s="655"/>
      <c r="N86" s="655"/>
      <c r="O86" s="656"/>
      <c r="P86" s="655"/>
      <c r="Q86" s="655"/>
      <c r="R86" s="655"/>
      <c r="S86" s="655"/>
      <c r="T86" s="655"/>
      <c r="U86" s="655"/>
      <c r="V86" s="653">
        <v>899</v>
      </c>
      <c r="W86" s="653">
        <v>20</v>
      </c>
      <c r="X86" s="660"/>
      <c r="Y86" s="653"/>
      <c r="Z86" s="823"/>
      <c r="AA86" s="691">
        <v>1</v>
      </c>
      <c r="AB86" s="660"/>
      <c r="AC86" s="655"/>
      <c r="AD86" s="824"/>
      <c r="AE86" s="655"/>
      <c r="AF86" s="655"/>
      <c r="AG86" s="663" t="s">
        <v>1421</v>
      </c>
      <c r="AH86" s="660" t="s">
        <v>668</v>
      </c>
      <c r="AI86" s="666"/>
      <c r="AJ86" s="660"/>
      <c r="AK86" s="660"/>
      <c r="AL86" s="664"/>
      <c r="AM86" s="665"/>
      <c r="AN86" s="858">
        <v>2019</v>
      </c>
      <c r="AO86" s="862" t="s">
        <v>1768</v>
      </c>
    </row>
    <row r="87" spans="1:41" s="667" customFormat="1" ht="12.75" hidden="1">
      <c r="A87" s="646">
        <v>74</v>
      </c>
      <c r="B87" s="647" t="s">
        <v>1401</v>
      </c>
      <c r="C87" s="805" t="s">
        <v>205</v>
      </c>
      <c r="D87" s="789" t="s">
        <v>1522</v>
      </c>
      <c r="E87" s="770" t="s">
        <v>1747</v>
      </c>
      <c r="F87" s="651" t="s">
        <v>1426</v>
      </c>
      <c r="G87" s="650" t="s">
        <v>1415</v>
      </c>
      <c r="H87" s="651">
        <v>1897</v>
      </c>
      <c r="I87" s="652">
        <v>43774</v>
      </c>
      <c r="J87" s="653">
        <v>1</v>
      </c>
      <c r="K87" s="654">
        <v>16800000</v>
      </c>
      <c r="L87" s="651"/>
      <c r="M87" s="655"/>
      <c r="N87" s="655"/>
      <c r="O87" s="656"/>
      <c r="P87" s="655"/>
      <c r="Q87" s="655"/>
      <c r="R87" s="655"/>
      <c r="S87" s="655"/>
      <c r="T87" s="655"/>
      <c r="U87" s="655"/>
      <c r="V87" s="653">
        <v>899</v>
      </c>
      <c r="W87" s="653">
        <v>20</v>
      </c>
      <c r="X87" s="660"/>
      <c r="Y87" s="653"/>
      <c r="Z87" s="823"/>
      <c r="AA87" s="691">
        <v>1</v>
      </c>
      <c r="AB87" s="660"/>
      <c r="AC87" s="655"/>
      <c r="AD87" s="824"/>
      <c r="AE87" s="655"/>
      <c r="AF87" s="655"/>
      <c r="AG87" s="663" t="s">
        <v>1421</v>
      </c>
      <c r="AH87" s="660" t="s">
        <v>668</v>
      </c>
      <c r="AI87" s="666"/>
      <c r="AJ87" s="660"/>
      <c r="AK87" s="660"/>
      <c r="AL87" s="664"/>
      <c r="AM87" s="665"/>
      <c r="AN87" s="858">
        <v>2019</v>
      </c>
      <c r="AO87" s="862" t="s">
        <v>1768</v>
      </c>
    </row>
    <row r="88" spans="1:41" s="667" customFormat="1" ht="12.75" hidden="1">
      <c r="A88" s="646">
        <v>75</v>
      </c>
      <c r="B88" s="647" t="s">
        <v>1401</v>
      </c>
      <c r="C88" s="805" t="s">
        <v>203</v>
      </c>
      <c r="D88" s="791" t="s">
        <v>1523</v>
      </c>
      <c r="E88" s="770" t="s">
        <v>1748</v>
      </c>
      <c r="F88" s="651" t="s">
        <v>1426</v>
      </c>
      <c r="G88" s="650" t="s">
        <v>1415</v>
      </c>
      <c r="H88" s="651">
        <v>1897</v>
      </c>
      <c r="I88" s="652">
        <v>42313</v>
      </c>
      <c r="J88" s="653">
        <v>1</v>
      </c>
      <c r="K88" s="654">
        <v>16800000</v>
      </c>
      <c r="L88" s="651"/>
      <c r="M88" s="655"/>
      <c r="N88" s="655"/>
      <c r="O88" s="656"/>
      <c r="P88" s="655"/>
      <c r="Q88" s="655"/>
      <c r="R88" s="655"/>
      <c r="S88" s="655"/>
      <c r="T88" s="655"/>
      <c r="U88" s="655"/>
      <c r="V88" s="653">
        <v>899</v>
      </c>
      <c r="W88" s="653">
        <v>20</v>
      </c>
      <c r="X88" s="660"/>
      <c r="Y88" s="653"/>
      <c r="Z88" s="823"/>
      <c r="AA88" s="691"/>
      <c r="AB88" s="660"/>
      <c r="AC88" s="669"/>
      <c r="AD88" s="829"/>
      <c r="AE88" s="814">
        <v>1</v>
      </c>
      <c r="AF88" s="669"/>
      <c r="AG88" s="663" t="s">
        <v>1766</v>
      </c>
      <c r="AH88" s="660" t="s">
        <v>396</v>
      </c>
      <c r="AI88" s="666"/>
      <c r="AJ88" s="660"/>
      <c r="AK88" s="660"/>
      <c r="AL88" s="664"/>
      <c r="AM88" s="665"/>
      <c r="AN88" s="858">
        <v>2019</v>
      </c>
      <c r="AO88" s="862" t="s">
        <v>1768</v>
      </c>
    </row>
    <row r="89" spans="1:41" s="667" customFormat="1" ht="12.75" hidden="1">
      <c r="A89" s="646">
        <v>76</v>
      </c>
      <c r="B89" s="647" t="s">
        <v>1401</v>
      </c>
      <c r="C89" s="805" t="s">
        <v>203</v>
      </c>
      <c r="D89" s="791" t="s">
        <v>1524</v>
      </c>
      <c r="E89" s="770" t="s">
        <v>1748</v>
      </c>
      <c r="F89" s="651" t="s">
        <v>1426</v>
      </c>
      <c r="G89" s="650" t="s">
        <v>1415</v>
      </c>
      <c r="H89" s="651">
        <v>1897</v>
      </c>
      <c r="I89" s="652">
        <v>43774</v>
      </c>
      <c r="J89" s="653">
        <v>1</v>
      </c>
      <c r="K89" s="654">
        <v>16800000</v>
      </c>
      <c r="L89" s="651"/>
      <c r="M89" s="655"/>
      <c r="N89" s="671"/>
      <c r="O89" s="656"/>
      <c r="P89" s="655"/>
      <c r="Q89" s="655"/>
      <c r="R89" s="655"/>
      <c r="S89" s="655"/>
      <c r="T89" s="655"/>
      <c r="U89" s="693"/>
      <c r="V89" s="653">
        <v>899</v>
      </c>
      <c r="W89" s="653">
        <v>20</v>
      </c>
      <c r="X89" s="657"/>
      <c r="Y89" s="653"/>
      <c r="Z89" s="823"/>
      <c r="AA89" s="691"/>
      <c r="AB89" s="660"/>
      <c r="AC89" s="669"/>
      <c r="AD89" s="829"/>
      <c r="AE89" s="814">
        <v>1</v>
      </c>
      <c r="AF89" s="669"/>
      <c r="AG89" s="663" t="s">
        <v>1766</v>
      </c>
      <c r="AH89" s="660" t="s">
        <v>396</v>
      </c>
      <c r="AI89" s="666"/>
      <c r="AJ89" s="660"/>
      <c r="AK89" s="660"/>
      <c r="AL89" s="664"/>
      <c r="AM89" s="665"/>
      <c r="AN89" s="858">
        <v>2019</v>
      </c>
      <c r="AO89" s="862" t="s">
        <v>1768</v>
      </c>
    </row>
    <row r="90" spans="1:41" s="667" customFormat="1" ht="12.75" hidden="1">
      <c r="A90" s="646">
        <v>77</v>
      </c>
      <c r="B90" s="647" t="s">
        <v>1401</v>
      </c>
      <c r="C90" s="805" t="s">
        <v>203</v>
      </c>
      <c r="D90" s="791" t="s">
        <v>1525</v>
      </c>
      <c r="E90" s="770" t="s">
        <v>1748</v>
      </c>
      <c r="F90" s="651" t="s">
        <v>1426</v>
      </c>
      <c r="G90" s="650" t="s">
        <v>1415</v>
      </c>
      <c r="H90" s="651">
        <v>1897</v>
      </c>
      <c r="I90" s="652">
        <v>43774</v>
      </c>
      <c r="J90" s="653">
        <v>1</v>
      </c>
      <c r="K90" s="654">
        <v>16800000</v>
      </c>
      <c r="L90" s="651"/>
      <c r="M90" s="655"/>
      <c r="N90" s="655"/>
      <c r="O90" s="656"/>
      <c r="P90" s="655"/>
      <c r="Q90" s="655"/>
      <c r="R90" s="655"/>
      <c r="S90" s="655"/>
      <c r="T90" s="655"/>
      <c r="U90" s="655"/>
      <c r="V90" s="653">
        <v>899</v>
      </c>
      <c r="W90" s="653">
        <v>20</v>
      </c>
      <c r="X90" s="657"/>
      <c r="Y90" s="653"/>
      <c r="Z90" s="823"/>
      <c r="AA90" s="691"/>
      <c r="AB90" s="660"/>
      <c r="AC90" s="655"/>
      <c r="AD90" s="824"/>
      <c r="AE90" s="655">
        <v>1</v>
      </c>
      <c r="AF90" s="655"/>
      <c r="AG90" s="663" t="s">
        <v>1766</v>
      </c>
      <c r="AH90" s="660" t="s">
        <v>396</v>
      </c>
      <c r="AI90" s="666"/>
      <c r="AJ90" s="660"/>
      <c r="AK90" s="660"/>
      <c r="AL90" s="664"/>
      <c r="AM90" s="665"/>
      <c r="AN90" s="858">
        <v>2019</v>
      </c>
      <c r="AO90" s="862" t="s">
        <v>1768</v>
      </c>
    </row>
    <row r="91" spans="1:41" s="667" customFormat="1" ht="12.75" hidden="1">
      <c r="A91" s="646">
        <v>78</v>
      </c>
      <c r="B91" s="647" t="s">
        <v>1401</v>
      </c>
      <c r="C91" s="805" t="s">
        <v>203</v>
      </c>
      <c r="D91" s="791" t="s">
        <v>1526</v>
      </c>
      <c r="E91" s="770" t="s">
        <v>1749</v>
      </c>
      <c r="F91" s="651" t="s">
        <v>1426</v>
      </c>
      <c r="G91" s="650" t="s">
        <v>1415</v>
      </c>
      <c r="H91" s="651">
        <v>1897</v>
      </c>
      <c r="I91" s="652">
        <v>43774</v>
      </c>
      <c r="J91" s="653">
        <v>1</v>
      </c>
      <c r="K91" s="654">
        <v>16800000</v>
      </c>
      <c r="L91" s="651"/>
      <c r="M91" s="655"/>
      <c r="N91" s="655"/>
      <c r="O91" s="656"/>
      <c r="P91" s="655"/>
      <c r="Q91" s="655"/>
      <c r="R91" s="655"/>
      <c r="S91" s="655"/>
      <c r="T91" s="655"/>
      <c r="U91" s="655"/>
      <c r="V91" s="653">
        <v>899</v>
      </c>
      <c r="W91" s="653">
        <v>20</v>
      </c>
      <c r="X91" s="657"/>
      <c r="Y91" s="653"/>
      <c r="Z91" s="823"/>
      <c r="AA91" s="691"/>
      <c r="AB91" s="660"/>
      <c r="AC91" s="655"/>
      <c r="AD91" s="824"/>
      <c r="AE91" s="655">
        <v>1</v>
      </c>
      <c r="AF91" s="655"/>
      <c r="AG91" s="663" t="s">
        <v>1766</v>
      </c>
      <c r="AH91" s="660" t="s">
        <v>396</v>
      </c>
      <c r="AI91" s="666"/>
      <c r="AJ91" s="660"/>
      <c r="AK91" s="660"/>
      <c r="AL91" s="664"/>
      <c r="AM91" s="665"/>
      <c r="AN91" s="858">
        <v>2019</v>
      </c>
      <c r="AO91" s="862" t="s">
        <v>1768</v>
      </c>
    </row>
    <row r="92" spans="1:41" s="667" customFormat="1" ht="12.75" hidden="1">
      <c r="A92" s="646">
        <v>79</v>
      </c>
      <c r="B92" s="647" t="s">
        <v>1401</v>
      </c>
      <c r="C92" s="805" t="s">
        <v>203</v>
      </c>
      <c r="D92" s="791" t="s">
        <v>1527</v>
      </c>
      <c r="E92" s="770" t="s">
        <v>1749</v>
      </c>
      <c r="F92" s="651" t="s">
        <v>1426</v>
      </c>
      <c r="G92" s="650" t="s">
        <v>1415</v>
      </c>
      <c r="H92" s="651">
        <v>1897</v>
      </c>
      <c r="I92" s="652">
        <v>43774</v>
      </c>
      <c r="J92" s="653">
        <v>1</v>
      </c>
      <c r="K92" s="654">
        <v>16800000</v>
      </c>
      <c r="L92" s="651"/>
      <c r="M92" s="655"/>
      <c r="N92" s="664"/>
      <c r="O92" s="656"/>
      <c r="P92" s="655"/>
      <c r="Q92" s="671"/>
      <c r="R92" s="655"/>
      <c r="S92" s="655"/>
      <c r="T92" s="655"/>
      <c r="U92" s="693"/>
      <c r="V92" s="653">
        <v>899</v>
      </c>
      <c r="W92" s="653">
        <v>20</v>
      </c>
      <c r="X92" s="657"/>
      <c r="Y92" s="653"/>
      <c r="Z92" s="823"/>
      <c r="AA92" s="691"/>
      <c r="AB92" s="660"/>
      <c r="AC92" s="655"/>
      <c r="AD92" s="824"/>
      <c r="AE92" s="655">
        <v>1</v>
      </c>
      <c r="AF92" s="655"/>
      <c r="AG92" s="663" t="s">
        <v>1766</v>
      </c>
      <c r="AH92" s="660" t="s">
        <v>396</v>
      </c>
      <c r="AI92" s="666"/>
      <c r="AJ92" s="660"/>
      <c r="AK92" s="660"/>
      <c r="AL92" s="664"/>
      <c r="AM92" s="665"/>
      <c r="AN92" s="858">
        <v>2019</v>
      </c>
      <c r="AO92" s="862" t="s">
        <v>1768</v>
      </c>
    </row>
    <row r="93" spans="1:41" s="667" customFormat="1" ht="12.75" hidden="1">
      <c r="A93" s="646">
        <v>80</v>
      </c>
      <c r="B93" s="647" t="s">
        <v>1401</v>
      </c>
      <c r="C93" s="805" t="s">
        <v>203</v>
      </c>
      <c r="D93" s="789" t="s">
        <v>1528</v>
      </c>
      <c r="E93" s="770" t="s">
        <v>1749</v>
      </c>
      <c r="F93" s="651" t="s">
        <v>1426</v>
      </c>
      <c r="G93" s="650" t="s">
        <v>1415</v>
      </c>
      <c r="H93" s="651">
        <v>1897</v>
      </c>
      <c r="I93" s="652">
        <v>43774</v>
      </c>
      <c r="J93" s="653">
        <v>1</v>
      </c>
      <c r="K93" s="654">
        <v>16800000</v>
      </c>
      <c r="L93" s="651"/>
      <c r="M93" s="655"/>
      <c r="N93" s="664"/>
      <c r="O93" s="656"/>
      <c r="P93" s="655"/>
      <c r="Q93" s="671"/>
      <c r="R93" s="655"/>
      <c r="S93" s="655"/>
      <c r="T93" s="655"/>
      <c r="U93" s="693"/>
      <c r="V93" s="653">
        <v>899</v>
      </c>
      <c r="W93" s="653">
        <v>20</v>
      </c>
      <c r="X93" s="657"/>
      <c r="Y93" s="653"/>
      <c r="Z93" s="823"/>
      <c r="AA93" s="691"/>
      <c r="AB93" s="660"/>
      <c r="AC93" s="655"/>
      <c r="AD93" s="824"/>
      <c r="AE93" s="655">
        <v>1</v>
      </c>
      <c r="AF93" s="655"/>
      <c r="AG93" s="663" t="s">
        <v>1766</v>
      </c>
      <c r="AH93" s="660" t="s">
        <v>396</v>
      </c>
      <c r="AI93" s="666"/>
      <c r="AJ93" s="660"/>
      <c r="AK93" s="660"/>
      <c r="AL93" s="664"/>
      <c r="AM93" s="665"/>
      <c r="AN93" s="858">
        <v>2019</v>
      </c>
      <c r="AO93" s="862" t="s">
        <v>1768</v>
      </c>
    </row>
    <row r="94" spans="1:41" s="667" customFormat="1" ht="12.75" hidden="1">
      <c r="A94" s="646">
        <v>81</v>
      </c>
      <c r="B94" s="647" t="s">
        <v>1401</v>
      </c>
      <c r="C94" s="805" t="s">
        <v>203</v>
      </c>
      <c r="D94" s="789" t="s">
        <v>1529</v>
      </c>
      <c r="E94" s="770" t="s">
        <v>1749</v>
      </c>
      <c r="F94" s="651" t="s">
        <v>1426</v>
      </c>
      <c r="G94" s="650" t="s">
        <v>1415</v>
      </c>
      <c r="H94" s="651">
        <v>1897</v>
      </c>
      <c r="I94" s="652">
        <v>43774</v>
      </c>
      <c r="J94" s="653">
        <v>1</v>
      </c>
      <c r="K94" s="654">
        <v>16800000</v>
      </c>
      <c r="L94" s="651"/>
      <c r="M94" s="655"/>
      <c r="N94" s="655"/>
      <c r="O94" s="656"/>
      <c r="P94" s="655"/>
      <c r="Q94" s="671"/>
      <c r="R94" s="693"/>
      <c r="S94" s="693"/>
      <c r="T94" s="693"/>
      <c r="U94" s="693"/>
      <c r="V94" s="653">
        <v>899</v>
      </c>
      <c r="W94" s="653">
        <v>20</v>
      </c>
      <c r="X94" s="657"/>
      <c r="Y94" s="653"/>
      <c r="Z94" s="823"/>
      <c r="AA94" s="691"/>
      <c r="AB94" s="660"/>
      <c r="AC94" s="655"/>
      <c r="AD94" s="824"/>
      <c r="AE94" s="655">
        <v>1</v>
      </c>
      <c r="AF94" s="655"/>
      <c r="AG94" s="663" t="s">
        <v>1766</v>
      </c>
      <c r="AH94" s="660" t="s">
        <v>396</v>
      </c>
      <c r="AI94" s="666"/>
      <c r="AJ94" s="660"/>
      <c r="AK94" s="660"/>
      <c r="AL94" s="664"/>
      <c r="AM94" s="665"/>
      <c r="AN94" s="858">
        <v>2019</v>
      </c>
      <c r="AO94" s="862" t="s">
        <v>1768</v>
      </c>
    </row>
    <row r="95" spans="1:41" s="667" customFormat="1" ht="12.75" hidden="1">
      <c r="A95" s="646">
        <v>82</v>
      </c>
      <c r="B95" s="647" t="s">
        <v>1401</v>
      </c>
      <c r="C95" s="805" t="s">
        <v>203</v>
      </c>
      <c r="D95" s="789" t="s">
        <v>1530</v>
      </c>
      <c r="E95" s="770" t="s">
        <v>1749</v>
      </c>
      <c r="F95" s="651" t="s">
        <v>1426</v>
      </c>
      <c r="G95" s="650" t="s">
        <v>1415</v>
      </c>
      <c r="H95" s="651">
        <v>1940</v>
      </c>
      <c r="I95" s="652">
        <v>43777</v>
      </c>
      <c r="J95" s="653">
        <v>1</v>
      </c>
      <c r="K95" s="654">
        <v>16800000</v>
      </c>
      <c r="L95" s="651"/>
      <c r="M95" s="655"/>
      <c r="N95" s="655"/>
      <c r="O95" s="656"/>
      <c r="P95" s="664"/>
      <c r="Q95" s="664"/>
      <c r="R95" s="664"/>
      <c r="S95" s="664"/>
      <c r="T95" s="655"/>
      <c r="U95" s="655"/>
      <c r="V95" s="653">
        <v>899</v>
      </c>
      <c r="W95" s="653">
        <v>20</v>
      </c>
      <c r="X95" s="657"/>
      <c r="Y95" s="653"/>
      <c r="Z95" s="823"/>
      <c r="AA95" s="691"/>
      <c r="AB95" s="660"/>
      <c r="AC95" s="655"/>
      <c r="AD95" s="824"/>
      <c r="AE95" s="655">
        <v>1</v>
      </c>
      <c r="AF95" s="655"/>
      <c r="AG95" s="663" t="s">
        <v>1766</v>
      </c>
      <c r="AH95" s="660" t="s">
        <v>396</v>
      </c>
      <c r="AI95" s="666"/>
      <c r="AJ95" s="660"/>
      <c r="AK95" s="660"/>
      <c r="AL95" s="664"/>
      <c r="AM95" s="665"/>
      <c r="AN95" s="858">
        <v>2019</v>
      </c>
      <c r="AO95" s="862" t="s">
        <v>1768</v>
      </c>
    </row>
    <row r="96" spans="1:41" s="667" customFormat="1" ht="12.75" hidden="1">
      <c r="A96" s="646">
        <v>83</v>
      </c>
      <c r="B96" s="647" t="s">
        <v>1401</v>
      </c>
      <c r="C96" s="805" t="s">
        <v>213</v>
      </c>
      <c r="D96" s="789" t="s">
        <v>1531</v>
      </c>
      <c r="E96" s="770" t="s">
        <v>1237</v>
      </c>
      <c r="F96" s="651" t="s">
        <v>1426</v>
      </c>
      <c r="G96" s="650" t="s">
        <v>1415</v>
      </c>
      <c r="H96" s="651">
        <v>1940</v>
      </c>
      <c r="I96" s="652">
        <v>43777</v>
      </c>
      <c r="J96" s="653">
        <v>1</v>
      </c>
      <c r="K96" s="654">
        <v>16800000</v>
      </c>
      <c r="L96" s="651"/>
      <c r="M96" s="655"/>
      <c r="N96" s="671"/>
      <c r="O96" s="656"/>
      <c r="P96" s="664"/>
      <c r="Q96" s="671"/>
      <c r="R96" s="672"/>
      <c r="S96" s="672"/>
      <c r="T96" s="655"/>
      <c r="U96" s="694"/>
      <c r="V96" s="653">
        <v>899</v>
      </c>
      <c r="W96" s="653">
        <v>20</v>
      </c>
      <c r="X96" s="657"/>
      <c r="Y96" s="653"/>
      <c r="Z96" s="823"/>
      <c r="AA96" s="691">
        <v>1</v>
      </c>
      <c r="AB96" s="660"/>
      <c r="AC96" s="655"/>
      <c r="AD96" s="824"/>
      <c r="AE96" s="655"/>
      <c r="AF96" s="655"/>
      <c r="AG96" s="663" t="s">
        <v>1421</v>
      </c>
      <c r="AH96" s="660" t="s">
        <v>668</v>
      </c>
      <c r="AI96" s="666"/>
      <c r="AJ96" s="660"/>
      <c r="AK96" s="660"/>
      <c r="AL96" s="664"/>
      <c r="AM96" s="665"/>
      <c r="AN96" s="858">
        <v>2019</v>
      </c>
      <c r="AO96" s="862" t="s">
        <v>1768</v>
      </c>
    </row>
    <row r="97" spans="1:41" s="667" customFormat="1" ht="12.75" hidden="1">
      <c r="A97" s="646">
        <v>84</v>
      </c>
      <c r="B97" s="647" t="s">
        <v>1401</v>
      </c>
      <c r="C97" s="805" t="s">
        <v>983</v>
      </c>
      <c r="D97" s="789" t="s">
        <v>1532</v>
      </c>
      <c r="E97" s="770" t="s">
        <v>1237</v>
      </c>
      <c r="F97" s="651" t="s">
        <v>1426</v>
      </c>
      <c r="G97" s="650" t="s">
        <v>1415</v>
      </c>
      <c r="H97" s="651">
        <v>1940</v>
      </c>
      <c r="I97" s="652">
        <v>43777</v>
      </c>
      <c r="J97" s="653">
        <v>1</v>
      </c>
      <c r="K97" s="654">
        <v>16800000</v>
      </c>
      <c r="L97" s="651"/>
      <c r="M97" s="655"/>
      <c r="N97" s="655"/>
      <c r="O97" s="656"/>
      <c r="P97" s="655"/>
      <c r="Q97" s="671"/>
      <c r="R97" s="710"/>
      <c r="S97" s="710"/>
      <c r="T97" s="710"/>
      <c r="U97" s="694"/>
      <c r="V97" s="653">
        <v>899</v>
      </c>
      <c r="W97" s="653">
        <v>20</v>
      </c>
      <c r="X97" s="657"/>
      <c r="Y97" s="653"/>
      <c r="Z97" s="823"/>
      <c r="AA97" s="691">
        <v>1</v>
      </c>
      <c r="AB97" s="660"/>
      <c r="AC97" s="655"/>
      <c r="AD97" s="824"/>
      <c r="AE97" s="655"/>
      <c r="AF97" s="655"/>
      <c r="AG97" s="663" t="s">
        <v>1421</v>
      </c>
      <c r="AH97" s="660" t="s">
        <v>668</v>
      </c>
      <c r="AI97" s="666"/>
      <c r="AJ97" s="660"/>
      <c r="AK97" s="660"/>
      <c r="AL97" s="664"/>
      <c r="AM97" s="665"/>
      <c r="AN97" s="858">
        <v>2019</v>
      </c>
      <c r="AO97" s="862" t="s">
        <v>1768</v>
      </c>
    </row>
    <row r="98" spans="1:41" s="667" customFormat="1" ht="12.75" hidden="1">
      <c r="A98" s="646">
        <v>85</v>
      </c>
      <c r="B98" s="647" t="s">
        <v>1401</v>
      </c>
      <c r="C98" s="805" t="s">
        <v>213</v>
      </c>
      <c r="D98" s="789" t="s">
        <v>1533</v>
      </c>
      <c r="E98" s="770" t="s">
        <v>1237</v>
      </c>
      <c r="F98" s="651" t="s">
        <v>1426</v>
      </c>
      <c r="G98" s="650" t="s">
        <v>1415</v>
      </c>
      <c r="H98" s="651">
        <v>1940</v>
      </c>
      <c r="I98" s="652">
        <v>43777</v>
      </c>
      <c r="J98" s="653">
        <v>1</v>
      </c>
      <c r="K98" s="654">
        <v>16800000</v>
      </c>
      <c r="L98" s="651"/>
      <c r="M98" s="655"/>
      <c r="N98" s="655"/>
      <c r="O98" s="656"/>
      <c r="P98" s="655"/>
      <c r="Q98" s="671"/>
      <c r="R98" s="693"/>
      <c r="S98" s="693"/>
      <c r="T98" s="693"/>
      <c r="U98" s="693"/>
      <c r="V98" s="653">
        <v>899</v>
      </c>
      <c r="W98" s="653">
        <v>20</v>
      </c>
      <c r="X98" s="657"/>
      <c r="Y98" s="653"/>
      <c r="Z98" s="823"/>
      <c r="AA98" s="691">
        <v>1</v>
      </c>
      <c r="AB98" s="660"/>
      <c r="AC98" s="655"/>
      <c r="AD98" s="824"/>
      <c r="AE98" s="655"/>
      <c r="AF98" s="655"/>
      <c r="AG98" s="663" t="s">
        <v>1421</v>
      </c>
      <c r="AH98" s="660" t="s">
        <v>668</v>
      </c>
      <c r="AI98" s="666"/>
      <c r="AJ98" s="660"/>
      <c r="AK98" s="660"/>
      <c r="AL98" s="664"/>
      <c r="AM98" s="665"/>
      <c r="AN98" s="858">
        <v>2019</v>
      </c>
      <c r="AO98" s="862" t="s">
        <v>1768</v>
      </c>
    </row>
    <row r="99" spans="1:41" s="667" customFormat="1" ht="12.75" hidden="1">
      <c r="A99" s="646">
        <v>86</v>
      </c>
      <c r="B99" s="647" t="s">
        <v>1401</v>
      </c>
      <c r="C99" s="805" t="s">
        <v>203</v>
      </c>
      <c r="D99" s="789" t="s">
        <v>1534</v>
      </c>
      <c r="E99" s="775" t="s">
        <v>1406</v>
      </c>
      <c r="F99" s="651" t="s">
        <v>1426</v>
      </c>
      <c r="G99" s="650" t="s">
        <v>1415</v>
      </c>
      <c r="H99" s="651">
        <v>1940</v>
      </c>
      <c r="I99" s="652">
        <v>43777</v>
      </c>
      <c r="J99" s="653">
        <v>1</v>
      </c>
      <c r="K99" s="654">
        <v>16800000</v>
      </c>
      <c r="L99" s="656"/>
      <c r="M99" s="655"/>
      <c r="N99" s="655"/>
      <c r="O99" s="656"/>
      <c r="P99" s="664"/>
      <c r="Q99" s="664"/>
      <c r="R99" s="664"/>
      <c r="S99" s="664"/>
      <c r="T99" s="655"/>
      <c r="U99" s="655"/>
      <c r="V99" s="653">
        <v>899</v>
      </c>
      <c r="W99" s="653">
        <v>20</v>
      </c>
      <c r="X99" s="657"/>
      <c r="Y99" s="653"/>
      <c r="Z99" s="823"/>
      <c r="AA99" s="691">
        <v>1</v>
      </c>
      <c r="AB99" s="660"/>
      <c r="AC99" s="655"/>
      <c r="AD99" s="824"/>
      <c r="AE99" s="655"/>
      <c r="AF99" s="655"/>
      <c r="AG99" s="663" t="s">
        <v>1421</v>
      </c>
      <c r="AH99" s="660" t="s">
        <v>668</v>
      </c>
      <c r="AI99" s="666"/>
      <c r="AJ99" s="660"/>
      <c r="AK99" s="660"/>
      <c r="AL99" s="664"/>
      <c r="AM99" s="665"/>
      <c r="AN99" s="858">
        <v>2019</v>
      </c>
      <c r="AO99" s="862" t="s">
        <v>1768</v>
      </c>
    </row>
    <row r="100" spans="1:41" s="667" customFormat="1" ht="12.75" hidden="1">
      <c r="A100" s="646">
        <v>87</v>
      </c>
      <c r="B100" s="647" t="s">
        <v>1401</v>
      </c>
      <c r="C100" s="805" t="s">
        <v>1411</v>
      </c>
      <c r="D100" s="789" t="s">
        <v>1535</v>
      </c>
      <c r="E100" s="770" t="s">
        <v>1750</v>
      </c>
      <c r="F100" s="651" t="s">
        <v>1426</v>
      </c>
      <c r="G100" s="650" t="s">
        <v>1415</v>
      </c>
      <c r="H100" s="651">
        <v>1940</v>
      </c>
      <c r="I100" s="652">
        <v>43777</v>
      </c>
      <c r="J100" s="653">
        <v>1</v>
      </c>
      <c r="K100" s="654">
        <v>16800000</v>
      </c>
      <c r="L100" s="656"/>
      <c r="M100" s="655"/>
      <c r="N100" s="664"/>
      <c r="O100" s="656"/>
      <c r="P100" s="655"/>
      <c r="Q100" s="671"/>
      <c r="R100" s="694"/>
      <c r="S100" s="694"/>
      <c r="T100" s="694"/>
      <c r="U100" s="694"/>
      <c r="V100" s="653">
        <v>899</v>
      </c>
      <c r="W100" s="653">
        <v>20</v>
      </c>
      <c r="X100" s="657"/>
      <c r="Y100" s="653"/>
      <c r="Z100" s="823"/>
      <c r="AA100" s="691">
        <v>1</v>
      </c>
      <c r="AB100" s="660"/>
      <c r="AC100" s="655"/>
      <c r="AD100" s="824"/>
      <c r="AE100" s="655"/>
      <c r="AF100" s="655"/>
      <c r="AG100" s="663" t="s">
        <v>1421</v>
      </c>
      <c r="AH100" s="660" t="s">
        <v>668</v>
      </c>
      <c r="AI100" s="666"/>
      <c r="AJ100" s="660"/>
      <c r="AK100" s="660"/>
      <c r="AL100" s="664"/>
      <c r="AM100" s="665"/>
      <c r="AN100" s="858">
        <v>2019</v>
      </c>
      <c r="AO100" s="862" t="s">
        <v>1768</v>
      </c>
    </row>
    <row r="101" spans="1:41" s="667" customFormat="1" ht="12.75" hidden="1">
      <c r="A101" s="646">
        <v>88</v>
      </c>
      <c r="B101" s="647" t="s">
        <v>1401</v>
      </c>
      <c r="C101" s="805" t="s">
        <v>205</v>
      </c>
      <c r="D101" s="789" t="s">
        <v>1536</v>
      </c>
      <c r="E101" s="770" t="s">
        <v>1750</v>
      </c>
      <c r="F101" s="651" t="s">
        <v>1426</v>
      </c>
      <c r="G101" s="650" t="s">
        <v>1415</v>
      </c>
      <c r="H101" s="651">
        <v>1940</v>
      </c>
      <c r="I101" s="652">
        <v>43777</v>
      </c>
      <c r="J101" s="653">
        <v>1</v>
      </c>
      <c r="K101" s="654">
        <v>16800000</v>
      </c>
      <c r="L101" s="656"/>
      <c r="M101" s="655"/>
      <c r="N101" s="655"/>
      <c r="O101" s="656"/>
      <c r="P101" s="664"/>
      <c r="Q101" s="664"/>
      <c r="R101" s="664"/>
      <c r="S101" s="664"/>
      <c r="T101" s="655"/>
      <c r="U101" s="655"/>
      <c r="V101" s="653">
        <v>899</v>
      </c>
      <c r="W101" s="653">
        <v>20</v>
      </c>
      <c r="X101" s="657"/>
      <c r="Y101" s="653"/>
      <c r="Z101" s="823"/>
      <c r="AA101" s="691">
        <v>1</v>
      </c>
      <c r="AB101" s="660"/>
      <c r="AC101" s="655"/>
      <c r="AD101" s="824"/>
      <c r="AE101" s="655"/>
      <c r="AF101" s="655"/>
      <c r="AG101" s="663" t="s">
        <v>1421</v>
      </c>
      <c r="AH101" s="660" t="s">
        <v>668</v>
      </c>
      <c r="AI101" s="717"/>
      <c r="AJ101" s="660"/>
      <c r="AK101" s="660"/>
      <c r="AL101" s="664"/>
      <c r="AM101" s="665"/>
      <c r="AN101" s="858">
        <v>2019</v>
      </c>
      <c r="AO101" s="862" t="s">
        <v>1768</v>
      </c>
    </row>
    <row r="102" spans="1:41" s="667" customFormat="1" ht="12.75" hidden="1">
      <c r="A102" s="646">
        <v>89</v>
      </c>
      <c r="B102" s="647" t="s">
        <v>1401</v>
      </c>
      <c r="C102" s="805" t="s">
        <v>205</v>
      </c>
      <c r="D102" s="789" t="s">
        <v>1537</v>
      </c>
      <c r="E102" s="770" t="s">
        <v>1750</v>
      </c>
      <c r="F102" s="651" t="s">
        <v>1426</v>
      </c>
      <c r="G102" s="650" t="s">
        <v>1415</v>
      </c>
      <c r="H102" s="651">
        <v>1940</v>
      </c>
      <c r="I102" s="652">
        <v>43777</v>
      </c>
      <c r="J102" s="653">
        <v>1</v>
      </c>
      <c r="K102" s="654">
        <v>16800000</v>
      </c>
      <c r="L102" s="656"/>
      <c r="M102" s="655"/>
      <c r="N102" s="655"/>
      <c r="O102" s="656"/>
      <c r="P102" s="655"/>
      <c r="Q102" s="671"/>
      <c r="R102" s="694"/>
      <c r="S102" s="694"/>
      <c r="T102" s="694"/>
      <c r="U102" s="694"/>
      <c r="V102" s="653">
        <v>899</v>
      </c>
      <c r="W102" s="653">
        <v>20</v>
      </c>
      <c r="X102" s="657"/>
      <c r="Y102" s="653"/>
      <c r="Z102" s="823"/>
      <c r="AA102" s="691">
        <v>1</v>
      </c>
      <c r="AB102" s="660"/>
      <c r="AC102" s="655"/>
      <c r="AD102" s="824"/>
      <c r="AE102" s="655"/>
      <c r="AF102" s="655"/>
      <c r="AG102" s="663" t="s">
        <v>1421</v>
      </c>
      <c r="AH102" s="660" t="s">
        <v>668</v>
      </c>
      <c r="AI102" s="666"/>
      <c r="AJ102" s="660"/>
      <c r="AK102" s="660"/>
      <c r="AL102" s="664"/>
      <c r="AM102" s="665"/>
      <c r="AN102" s="858">
        <v>2019</v>
      </c>
      <c r="AO102" s="862" t="s">
        <v>1768</v>
      </c>
    </row>
    <row r="103" spans="1:41" s="667" customFormat="1" ht="12.75" hidden="1">
      <c r="A103" s="646">
        <v>90</v>
      </c>
      <c r="B103" s="647" t="s">
        <v>1401</v>
      </c>
      <c r="C103" s="805" t="s">
        <v>209</v>
      </c>
      <c r="D103" s="792" t="s">
        <v>1538</v>
      </c>
      <c r="E103" s="770" t="s">
        <v>1407</v>
      </c>
      <c r="F103" s="651" t="s">
        <v>1426</v>
      </c>
      <c r="G103" s="650" t="s">
        <v>1415</v>
      </c>
      <c r="H103" s="651">
        <v>1940</v>
      </c>
      <c r="I103" s="652">
        <v>43777</v>
      </c>
      <c r="J103" s="653">
        <v>1</v>
      </c>
      <c r="K103" s="654">
        <v>16800000</v>
      </c>
      <c r="L103" s="656"/>
      <c r="M103" s="655"/>
      <c r="N103" s="655"/>
      <c r="O103" s="656"/>
      <c r="P103" s="664"/>
      <c r="Q103" s="671"/>
      <c r="R103" s="664"/>
      <c r="S103" s="664"/>
      <c r="T103" s="655"/>
      <c r="U103" s="693"/>
      <c r="V103" s="653">
        <v>899</v>
      </c>
      <c r="W103" s="653">
        <v>20</v>
      </c>
      <c r="X103" s="657"/>
      <c r="Y103" s="653"/>
      <c r="Z103" s="823"/>
      <c r="AA103" s="691"/>
      <c r="AB103" s="660"/>
      <c r="AC103" s="655"/>
      <c r="AD103" s="824"/>
      <c r="AE103" s="655">
        <v>1</v>
      </c>
      <c r="AF103" s="655"/>
      <c r="AG103" s="663" t="s">
        <v>1766</v>
      </c>
      <c r="AH103" s="660" t="s">
        <v>396</v>
      </c>
      <c r="AI103" s="666"/>
      <c r="AJ103" s="660"/>
      <c r="AK103" s="660"/>
      <c r="AL103" s="664"/>
      <c r="AM103" s="665"/>
      <c r="AN103" s="858">
        <v>2019</v>
      </c>
      <c r="AO103" s="862" t="s">
        <v>1768</v>
      </c>
    </row>
    <row r="104" spans="1:41" s="667" customFormat="1" ht="12.75" hidden="1">
      <c r="A104" s="646">
        <v>91</v>
      </c>
      <c r="B104" s="647" t="s">
        <v>1401</v>
      </c>
      <c r="C104" s="805" t="s">
        <v>1762</v>
      </c>
      <c r="D104" s="791" t="s">
        <v>1539</v>
      </c>
      <c r="E104" s="775" t="s">
        <v>1751</v>
      </c>
      <c r="F104" s="651" t="s">
        <v>1426</v>
      </c>
      <c r="G104" s="650" t="s">
        <v>1415</v>
      </c>
      <c r="H104" s="651">
        <v>1940</v>
      </c>
      <c r="I104" s="652">
        <v>43777</v>
      </c>
      <c r="J104" s="653">
        <v>1</v>
      </c>
      <c r="K104" s="654">
        <v>16800000</v>
      </c>
      <c r="L104" s="656"/>
      <c r="M104" s="655"/>
      <c r="N104" s="671"/>
      <c r="O104" s="656"/>
      <c r="P104" s="664"/>
      <c r="Q104" s="671"/>
      <c r="R104" s="664"/>
      <c r="S104" s="664"/>
      <c r="T104" s="655"/>
      <c r="U104" s="693"/>
      <c r="V104" s="653">
        <v>899</v>
      </c>
      <c r="W104" s="653">
        <v>20</v>
      </c>
      <c r="X104" s="657"/>
      <c r="Y104" s="653"/>
      <c r="Z104" s="823"/>
      <c r="AA104" s="691">
        <v>1</v>
      </c>
      <c r="AB104" s="660"/>
      <c r="AC104" s="655"/>
      <c r="AD104" s="824"/>
      <c r="AE104" s="655"/>
      <c r="AF104" s="655"/>
      <c r="AG104" s="663" t="s">
        <v>1421</v>
      </c>
      <c r="AH104" s="660" t="s">
        <v>668</v>
      </c>
      <c r="AI104" s="666"/>
      <c r="AJ104" s="660"/>
      <c r="AK104" s="660"/>
      <c r="AL104" s="664"/>
      <c r="AM104" s="665"/>
      <c r="AN104" s="858">
        <v>2019</v>
      </c>
      <c r="AO104" s="862" t="s">
        <v>1768</v>
      </c>
    </row>
    <row r="105" spans="1:41" s="667" customFormat="1" ht="12.75" hidden="1">
      <c r="A105" s="646">
        <v>92</v>
      </c>
      <c r="B105" s="647" t="s">
        <v>1401</v>
      </c>
      <c r="C105" s="805" t="s">
        <v>1762</v>
      </c>
      <c r="D105" s="791" t="s">
        <v>1540</v>
      </c>
      <c r="E105" s="775" t="s">
        <v>1751</v>
      </c>
      <c r="F105" s="651" t="s">
        <v>1426</v>
      </c>
      <c r="G105" s="650" t="s">
        <v>1415</v>
      </c>
      <c r="H105" s="651">
        <v>1936</v>
      </c>
      <c r="I105" s="652">
        <v>43777</v>
      </c>
      <c r="J105" s="653">
        <v>1</v>
      </c>
      <c r="K105" s="654">
        <v>16800000</v>
      </c>
      <c r="L105" s="656"/>
      <c r="M105" s="655"/>
      <c r="N105" s="655"/>
      <c r="O105" s="656"/>
      <c r="P105" s="655"/>
      <c r="Q105" s="671"/>
      <c r="R105" s="710"/>
      <c r="S105" s="710"/>
      <c r="T105" s="710"/>
      <c r="U105" s="694"/>
      <c r="V105" s="653">
        <v>899</v>
      </c>
      <c r="W105" s="653">
        <v>20</v>
      </c>
      <c r="X105" s="657"/>
      <c r="Y105" s="653"/>
      <c r="Z105" s="823"/>
      <c r="AA105" s="691"/>
      <c r="AB105" s="660"/>
      <c r="AC105" s="655"/>
      <c r="AD105" s="824"/>
      <c r="AE105" s="655">
        <v>1</v>
      </c>
      <c r="AF105" s="655"/>
      <c r="AG105" s="663" t="s">
        <v>1766</v>
      </c>
      <c r="AH105" s="660" t="s">
        <v>396</v>
      </c>
      <c r="AI105" s="666"/>
      <c r="AJ105" s="660"/>
      <c r="AK105" s="660"/>
      <c r="AL105" s="664"/>
      <c r="AM105" s="665"/>
      <c r="AN105" s="858">
        <v>2019</v>
      </c>
      <c r="AO105" s="862" t="s">
        <v>1768</v>
      </c>
    </row>
    <row r="106" spans="1:41" s="667" customFormat="1" ht="12.75" hidden="1">
      <c r="A106" s="646">
        <v>93</v>
      </c>
      <c r="B106" s="647" t="s">
        <v>1401</v>
      </c>
      <c r="C106" s="805" t="s">
        <v>232</v>
      </c>
      <c r="D106" s="790" t="s">
        <v>1541</v>
      </c>
      <c r="E106" s="775" t="s">
        <v>1751</v>
      </c>
      <c r="F106" s="651" t="s">
        <v>1426</v>
      </c>
      <c r="G106" s="650" t="s">
        <v>1415</v>
      </c>
      <c r="H106" s="651">
        <v>1936</v>
      </c>
      <c r="I106" s="652">
        <v>43777</v>
      </c>
      <c r="J106" s="653">
        <v>1</v>
      </c>
      <c r="K106" s="654">
        <v>16800000</v>
      </c>
      <c r="L106" s="656"/>
      <c r="M106" s="655"/>
      <c r="N106" s="655"/>
      <c r="O106" s="656"/>
      <c r="P106" s="655"/>
      <c r="Q106" s="671"/>
      <c r="R106" s="693"/>
      <c r="S106" s="693"/>
      <c r="T106" s="693"/>
      <c r="U106" s="693"/>
      <c r="V106" s="653">
        <v>899</v>
      </c>
      <c r="W106" s="653">
        <v>20</v>
      </c>
      <c r="X106" s="657"/>
      <c r="Y106" s="653"/>
      <c r="Z106" s="823"/>
      <c r="AA106" s="691"/>
      <c r="AB106" s="660"/>
      <c r="AC106" s="655"/>
      <c r="AD106" s="824"/>
      <c r="AE106" s="655">
        <v>1</v>
      </c>
      <c r="AF106" s="655"/>
      <c r="AG106" s="663" t="s">
        <v>1766</v>
      </c>
      <c r="AH106" s="660" t="s">
        <v>396</v>
      </c>
      <c r="AI106" s="666"/>
      <c r="AJ106" s="660"/>
      <c r="AK106" s="660"/>
      <c r="AL106" s="664"/>
      <c r="AM106" s="665"/>
      <c r="AN106" s="858">
        <v>2019</v>
      </c>
      <c r="AO106" s="862" t="s">
        <v>1768</v>
      </c>
    </row>
    <row r="107" spans="1:41" s="667" customFormat="1" ht="12.75" hidden="1">
      <c r="A107" s="646">
        <v>94</v>
      </c>
      <c r="B107" s="647" t="s">
        <v>1401</v>
      </c>
      <c r="C107" s="805" t="s">
        <v>1762</v>
      </c>
      <c r="D107" s="791" t="s">
        <v>1542</v>
      </c>
      <c r="E107" s="775" t="s">
        <v>1751</v>
      </c>
      <c r="F107" s="651" t="s">
        <v>1426</v>
      </c>
      <c r="G107" s="650" t="s">
        <v>1415</v>
      </c>
      <c r="H107" s="651">
        <v>1936</v>
      </c>
      <c r="I107" s="652">
        <v>43777</v>
      </c>
      <c r="J107" s="653">
        <v>1</v>
      </c>
      <c r="K107" s="654">
        <v>16800000</v>
      </c>
      <c r="L107" s="656"/>
      <c r="M107" s="655"/>
      <c r="N107" s="671"/>
      <c r="O107" s="656"/>
      <c r="P107" s="664"/>
      <c r="Q107" s="671"/>
      <c r="R107" s="664"/>
      <c r="S107" s="664"/>
      <c r="T107" s="655"/>
      <c r="U107" s="693"/>
      <c r="V107" s="653">
        <v>899</v>
      </c>
      <c r="W107" s="653">
        <v>20</v>
      </c>
      <c r="X107" s="718"/>
      <c r="Y107" s="653"/>
      <c r="Z107" s="823"/>
      <c r="AA107" s="691"/>
      <c r="AB107" s="660"/>
      <c r="AC107" s="655"/>
      <c r="AD107" s="824"/>
      <c r="AE107" s="655">
        <v>1</v>
      </c>
      <c r="AF107" s="655"/>
      <c r="AG107" s="663" t="s">
        <v>1766</v>
      </c>
      <c r="AH107" s="660" t="s">
        <v>396</v>
      </c>
      <c r="AI107" s="666"/>
      <c r="AJ107" s="660"/>
      <c r="AK107" s="660"/>
      <c r="AL107" s="664"/>
      <c r="AM107" s="665"/>
      <c r="AN107" s="858">
        <v>2019</v>
      </c>
      <c r="AO107" s="862" t="s">
        <v>1768</v>
      </c>
    </row>
    <row r="108" spans="1:41" s="667" customFormat="1" ht="12.75" hidden="1">
      <c r="A108" s="646">
        <v>95</v>
      </c>
      <c r="B108" s="647" t="s">
        <v>1401</v>
      </c>
      <c r="C108" s="805" t="s">
        <v>205</v>
      </c>
      <c r="D108" s="789" t="s">
        <v>1543</v>
      </c>
      <c r="E108" s="770" t="s">
        <v>1746</v>
      </c>
      <c r="F108" s="651" t="s">
        <v>1426</v>
      </c>
      <c r="G108" s="650" t="s">
        <v>1415</v>
      </c>
      <c r="H108" s="651">
        <v>1936</v>
      </c>
      <c r="I108" s="652">
        <v>43777</v>
      </c>
      <c r="J108" s="653">
        <v>1</v>
      </c>
      <c r="K108" s="654">
        <v>16800000</v>
      </c>
      <c r="L108" s="656"/>
      <c r="M108" s="655"/>
      <c r="N108" s="671"/>
      <c r="O108" s="656"/>
      <c r="P108" s="655"/>
      <c r="Q108" s="694"/>
      <c r="R108" s="694"/>
      <c r="S108" s="694"/>
      <c r="T108" s="694"/>
      <c r="U108" s="694"/>
      <c r="V108" s="653">
        <v>899</v>
      </c>
      <c r="W108" s="653">
        <v>20</v>
      </c>
      <c r="X108" s="655"/>
      <c r="Y108" s="653"/>
      <c r="Z108" s="823"/>
      <c r="AA108" s="691">
        <v>1</v>
      </c>
      <c r="AB108" s="660"/>
      <c r="AC108" s="655"/>
      <c r="AD108" s="824"/>
      <c r="AE108" s="655"/>
      <c r="AF108" s="655"/>
      <c r="AG108" s="663" t="s">
        <v>1421</v>
      </c>
      <c r="AH108" s="660" t="s">
        <v>668</v>
      </c>
      <c r="AI108" s="666"/>
      <c r="AJ108" s="660"/>
      <c r="AK108" s="660"/>
      <c r="AL108" s="664"/>
      <c r="AM108" s="665"/>
      <c r="AN108" s="858">
        <v>2019</v>
      </c>
      <c r="AO108" s="862" t="s">
        <v>1768</v>
      </c>
    </row>
    <row r="109" spans="1:41" s="667" customFormat="1" ht="12.75" hidden="1">
      <c r="A109" s="646">
        <v>96</v>
      </c>
      <c r="B109" s="647" t="s">
        <v>1401</v>
      </c>
      <c r="C109" s="805" t="s">
        <v>213</v>
      </c>
      <c r="D109" s="791" t="s">
        <v>1544</v>
      </c>
      <c r="E109" s="770" t="s">
        <v>1747</v>
      </c>
      <c r="F109" s="651" t="s">
        <v>1426</v>
      </c>
      <c r="G109" s="650" t="s">
        <v>1415</v>
      </c>
      <c r="H109" s="651">
        <v>1936</v>
      </c>
      <c r="I109" s="652">
        <v>43777</v>
      </c>
      <c r="J109" s="653">
        <v>1</v>
      </c>
      <c r="K109" s="654">
        <v>16800000</v>
      </c>
      <c r="L109" s="656"/>
      <c r="M109" s="655"/>
      <c r="N109" s="671"/>
      <c r="O109" s="656"/>
      <c r="P109" s="664"/>
      <c r="Q109" s="671"/>
      <c r="R109" s="664"/>
      <c r="S109" s="664"/>
      <c r="T109" s="655"/>
      <c r="U109" s="655"/>
      <c r="V109" s="653">
        <v>899</v>
      </c>
      <c r="W109" s="653">
        <v>20</v>
      </c>
      <c r="X109" s="718"/>
      <c r="Y109" s="653"/>
      <c r="Z109" s="823"/>
      <c r="AA109" s="691">
        <v>1</v>
      </c>
      <c r="AB109" s="660"/>
      <c r="AC109" s="655"/>
      <c r="AD109" s="824"/>
      <c r="AE109" s="655"/>
      <c r="AF109" s="655"/>
      <c r="AG109" s="663" t="s">
        <v>1421</v>
      </c>
      <c r="AH109" s="660" t="s">
        <v>668</v>
      </c>
      <c r="AI109" s="666"/>
      <c r="AJ109" s="660"/>
      <c r="AK109" s="660"/>
      <c r="AL109" s="664"/>
      <c r="AM109" s="665"/>
      <c r="AN109" s="858">
        <v>2019</v>
      </c>
      <c r="AO109" s="862" t="s">
        <v>1768</v>
      </c>
    </row>
    <row r="110" spans="1:41" s="667" customFormat="1" ht="12.75" hidden="1">
      <c r="A110" s="646">
        <v>97</v>
      </c>
      <c r="B110" s="647" t="s">
        <v>1401</v>
      </c>
      <c r="C110" s="805" t="s">
        <v>213</v>
      </c>
      <c r="D110" s="789" t="s">
        <v>1545</v>
      </c>
      <c r="E110" s="770" t="s">
        <v>1237</v>
      </c>
      <c r="F110" s="651" t="s">
        <v>1426</v>
      </c>
      <c r="G110" s="650" t="s">
        <v>1415</v>
      </c>
      <c r="H110" s="651">
        <v>1936</v>
      </c>
      <c r="I110" s="652">
        <v>43777</v>
      </c>
      <c r="J110" s="653">
        <v>1</v>
      </c>
      <c r="K110" s="654">
        <v>16800000</v>
      </c>
      <c r="L110" s="656"/>
      <c r="M110" s="655"/>
      <c r="N110" s="671"/>
      <c r="O110" s="656"/>
      <c r="P110" s="664"/>
      <c r="Q110" s="671"/>
      <c r="R110" s="672"/>
      <c r="S110" s="672"/>
      <c r="T110" s="655"/>
      <c r="U110" s="655"/>
      <c r="V110" s="653">
        <v>899</v>
      </c>
      <c r="W110" s="653">
        <v>20</v>
      </c>
      <c r="X110" s="718"/>
      <c r="Y110" s="653"/>
      <c r="Z110" s="823"/>
      <c r="AA110" s="691">
        <v>1</v>
      </c>
      <c r="AB110" s="660"/>
      <c r="AC110" s="655"/>
      <c r="AD110" s="824"/>
      <c r="AE110" s="655"/>
      <c r="AF110" s="655"/>
      <c r="AG110" s="663" t="s">
        <v>1421</v>
      </c>
      <c r="AH110" s="660" t="s">
        <v>668</v>
      </c>
      <c r="AI110" s="666"/>
      <c r="AJ110" s="660"/>
      <c r="AK110" s="660"/>
      <c r="AL110" s="664"/>
      <c r="AM110" s="665"/>
      <c r="AN110" s="858">
        <v>2019</v>
      </c>
      <c r="AO110" s="862" t="s">
        <v>1768</v>
      </c>
    </row>
    <row r="111" spans="1:41" s="667" customFormat="1" ht="12.75" hidden="1">
      <c r="A111" s="646">
        <v>98</v>
      </c>
      <c r="B111" s="647" t="s">
        <v>1401</v>
      </c>
      <c r="C111" s="805" t="s">
        <v>203</v>
      </c>
      <c r="D111" s="789" t="s">
        <v>1546</v>
      </c>
      <c r="E111" s="775" t="s">
        <v>1749</v>
      </c>
      <c r="F111" s="651" t="s">
        <v>1426</v>
      </c>
      <c r="G111" s="650" t="s">
        <v>1415</v>
      </c>
      <c r="H111" s="651">
        <v>1951</v>
      </c>
      <c r="I111" s="652">
        <v>43780</v>
      </c>
      <c r="J111" s="653">
        <v>1</v>
      </c>
      <c r="K111" s="654">
        <v>16800000</v>
      </c>
      <c r="L111" s="656"/>
      <c r="M111" s="655"/>
      <c r="N111" s="671"/>
      <c r="O111" s="656"/>
      <c r="P111" s="664"/>
      <c r="Q111" s="672"/>
      <c r="R111" s="672"/>
      <c r="S111" s="672"/>
      <c r="T111" s="655"/>
      <c r="U111" s="655"/>
      <c r="V111" s="653">
        <v>899</v>
      </c>
      <c r="W111" s="653">
        <v>20</v>
      </c>
      <c r="X111" s="718"/>
      <c r="Y111" s="653"/>
      <c r="Z111" s="823"/>
      <c r="AA111" s="691"/>
      <c r="AB111" s="660"/>
      <c r="AC111" s="655"/>
      <c r="AD111" s="824"/>
      <c r="AE111" s="655">
        <v>1</v>
      </c>
      <c r="AF111" s="655"/>
      <c r="AG111" s="663" t="s">
        <v>1766</v>
      </c>
      <c r="AH111" s="660" t="s">
        <v>396</v>
      </c>
      <c r="AI111" s="666"/>
      <c r="AJ111" s="660"/>
      <c r="AK111" s="660"/>
      <c r="AL111" s="664"/>
      <c r="AM111" s="665"/>
      <c r="AN111" s="858">
        <v>2019</v>
      </c>
      <c r="AO111" s="862" t="s">
        <v>1768</v>
      </c>
    </row>
    <row r="112" spans="1:41" s="667" customFormat="1" ht="12.75" hidden="1">
      <c r="A112" s="646">
        <v>99</v>
      </c>
      <c r="B112" s="647" t="s">
        <v>1401</v>
      </c>
      <c r="C112" s="805" t="s">
        <v>983</v>
      </c>
      <c r="D112" s="790" t="s">
        <v>1547</v>
      </c>
      <c r="E112" s="775" t="s">
        <v>1237</v>
      </c>
      <c r="F112" s="651" t="s">
        <v>1426</v>
      </c>
      <c r="G112" s="650" t="s">
        <v>1415</v>
      </c>
      <c r="H112" s="651">
        <v>1951</v>
      </c>
      <c r="I112" s="652">
        <v>43780</v>
      </c>
      <c r="J112" s="653">
        <v>1</v>
      </c>
      <c r="K112" s="654">
        <v>16800000</v>
      </c>
      <c r="L112" s="656"/>
      <c r="M112" s="655"/>
      <c r="N112" s="655"/>
      <c r="O112" s="656"/>
      <c r="P112" s="664"/>
      <c r="Q112" s="672"/>
      <c r="R112" s="672"/>
      <c r="S112" s="672"/>
      <c r="T112" s="655"/>
      <c r="U112" s="655"/>
      <c r="V112" s="653">
        <v>899</v>
      </c>
      <c r="W112" s="653">
        <v>20</v>
      </c>
      <c r="X112" s="718"/>
      <c r="Y112" s="653"/>
      <c r="Z112" s="823"/>
      <c r="AA112" s="691">
        <v>1</v>
      </c>
      <c r="AB112" s="660"/>
      <c r="AC112" s="655"/>
      <c r="AD112" s="824"/>
      <c r="AE112" s="655"/>
      <c r="AF112" s="655"/>
      <c r="AG112" s="663" t="s">
        <v>1421</v>
      </c>
      <c r="AH112" s="660" t="s">
        <v>668</v>
      </c>
      <c r="AI112" s="666"/>
      <c r="AJ112" s="660"/>
      <c r="AK112" s="660"/>
      <c r="AL112" s="664"/>
      <c r="AM112" s="665"/>
      <c r="AN112" s="858">
        <v>2019</v>
      </c>
      <c r="AO112" s="862" t="s">
        <v>1768</v>
      </c>
    </row>
    <row r="113" spans="1:41" s="667" customFormat="1" ht="12.75" hidden="1">
      <c r="A113" s="646">
        <v>100</v>
      </c>
      <c r="B113" s="647" t="s">
        <v>1401</v>
      </c>
      <c r="C113" s="805" t="s">
        <v>205</v>
      </c>
      <c r="D113" s="789" t="s">
        <v>1548</v>
      </c>
      <c r="E113" s="775" t="s">
        <v>1746</v>
      </c>
      <c r="F113" s="651" t="s">
        <v>1426</v>
      </c>
      <c r="G113" s="650" t="s">
        <v>1415</v>
      </c>
      <c r="H113" s="651">
        <v>1951</v>
      </c>
      <c r="I113" s="652">
        <v>43780</v>
      </c>
      <c r="J113" s="653">
        <v>1</v>
      </c>
      <c r="K113" s="654">
        <v>16800000</v>
      </c>
      <c r="L113" s="656"/>
      <c r="M113" s="655"/>
      <c r="N113" s="671"/>
      <c r="O113" s="656"/>
      <c r="P113" s="664"/>
      <c r="Q113" s="672"/>
      <c r="R113" s="672"/>
      <c r="S113" s="672"/>
      <c r="T113" s="655"/>
      <c r="U113" s="655"/>
      <c r="V113" s="653">
        <v>899</v>
      </c>
      <c r="W113" s="653">
        <v>20</v>
      </c>
      <c r="X113" s="718"/>
      <c r="Y113" s="653"/>
      <c r="Z113" s="823"/>
      <c r="AA113" s="691">
        <v>1</v>
      </c>
      <c r="AB113" s="660"/>
      <c r="AC113" s="655"/>
      <c r="AD113" s="824"/>
      <c r="AE113" s="655"/>
      <c r="AF113" s="655"/>
      <c r="AG113" s="663" t="s">
        <v>1421</v>
      </c>
      <c r="AH113" s="660" t="s">
        <v>668</v>
      </c>
      <c r="AI113" s="666"/>
      <c r="AJ113" s="660"/>
      <c r="AK113" s="660"/>
      <c r="AL113" s="664"/>
      <c r="AM113" s="665"/>
      <c r="AN113" s="858">
        <v>2019</v>
      </c>
      <c r="AO113" s="862" t="s">
        <v>1768</v>
      </c>
    </row>
    <row r="114" spans="1:41" s="667" customFormat="1" ht="12.75" hidden="1">
      <c r="A114" s="646">
        <v>101</v>
      </c>
      <c r="B114" s="647" t="s">
        <v>1401</v>
      </c>
      <c r="C114" s="805" t="s">
        <v>205</v>
      </c>
      <c r="D114" s="789" t="s">
        <v>1549</v>
      </c>
      <c r="E114" s="775" t="s">
        <v>1746</v>
      </c>
      <c r="F114" s="651" t="s">
        <v>1426</v>
      </c>
      <c r="G114" s="650" t="s">
        <v>1415</v>
      </c>
      <c r="H114" s="651">
        <v>1951</v>
      </c>
      <c r="I114" s="652">
        <v>43780</v>
      </c>
      <c r="J114" s="653">
        <v>1</v>
      </c>
      <c r="K114" s="654">
        <v>16800000</v>
      </c>
      <c r="L114" s="656"/>
      <c r="M114" s="655"/>
      <c r="N114" s="671"/>
      <c r="O114" s="656"/>
      <c r="P114" s="664"/>
      <c r="Q114" s="672"/>
      <c r="R114" s="672"/>
      <c r="S114" s="672"/>
      <c r="T114" s="655"/>
      <c r="U114" s="655"/>
      <c r="V114" s="653">
        <v>899</v>
      </c>
      <c r="W114" s="653">
        <v>20</v>
      </c>
      <c r="X114" s="655"/>
      <c r="Y114" s="653"/>
      <c r="Z114" s="823"/>
      <c r="AA114" s="691">
        <v>1</v>
      </c>
      <c r="AB114" s="660"/>
      <c r="AC114" s="655"/>
      <c r="AD114" s="824"/>
      <c r="AE114" s="655"/>
      <c r="AF114" s="655"/>
      <c r="AG114" s="663" t="s">
        <v>1421</v>
      </c>
      <c r="AH114" s="660" t="s">
        <v>668</v>
      </c>
      <c r="AI114" s="666"/>
      <c r="AJ114" s="660"/>
      <c r="AK114" s="660"/>
      <c r="AL114" s="664"/>
      <c r="AM114" s="665"/>
      <c r="AN114" s="858">
        <v>2019</v>
      </c>
      <c r="AO114" s="862" t="s">
        <v>1768</v>
      </c>
    </row>
    <row r="115" spans="1:41" s="667" customFormat="1" ht="12.75" hidden="1">
      <c r="A115" s="646">
        <v>102</v>
      </c>
      <c r="B115" s="647" t="s">
        <v>1401</v>
      </c>
      <c r="C115" s="805" t="s">
        <v>205</v>
      </c>
      <c r="D115" s="789" t="s">
        <v>1550</v>
      </c>
      <c r="E115" s="775" t="s">
        <v>1746</v>
      </c>
      <c r="F115" s="651" t="s">
        <v>1426</v>
      </c>
      <c r="G115" s="650" t="s">
        <v>1415</v>
      </c>
      <c r="H115" s="692">
        <v>1951</v>
      </c>
      <c r="I115" s="719">
        <v>43780</v>
      </c>
      <c r="J115" s="659">
        <v>1</v>
      </c>
      <c r="K115" s="720">
        <v>16800000</v>
      </c>
      <c r="L115" s="721"/>
      <c r="M115" s="722"/>
      <c r="N115" s="722"/>
      <c r="O115" s="656"/>
      <c r="P115" s="722"/>
      <c r="Q115" s="723"/>
      <c r="R115" s="723"/>
      <c r="S115" s="723"/>
      <c r="T115" s="723"/>
      <c r="U115" s="723"/>
      <c r="V115" s="653">
        <v>899</v>
      </c>
      <c r="W115" s="653">
        <v>20</v>
      </c>
      <c r="X115" s="722"/>
      <c r="Y115" s="653"/>
      <c r="Z115" s="823"/>
      <c r="AA115" s="658">
        <v>1</v>
      </c>
      <c r="AB115" s="657"/>
      <c r="AC115" s="722"/>
      <c r="AD115" s="833"/>
      <c r="AE115" s="722"/>
      <c r="AF115" s="722"/>
      <c r="AG115" s="663" t="s">
        <v>1421</v>
      </c>
      <c r="AH115" s="660" t="s">
        <v>668</v>
      </c>
      <c r="AI115" s="666"/>
      <c r="AJ115" s="657"/>
      <c r="AK115" s="657"/>
      <c r="AL115" s="722"/>
      <c r="AM115" s="692"/>
      <c r="AN115" s="858">
        <v>2019</v>
      </c>
      <c r="AO115" s="862" t="s">
        <v>1768</v>
      </c>
    </row>
    <row r="116" spans="1:41" s="667" customFormat="1" ht="12.75" hidden="1">
      <c r="A116" s="646">
        <v>103</v>
      </c>
      <c r="B116" s="647" t="s">
        <v>1401</v>
      </c>
      <c r="C116" s="805" t="s">
        <v>205</v>
      </c>
      <c r="D116" s="793" t="s">
        <v>1551</v>
      </c>
      <c r="E116" s="775" t="s">
        <v>1746</v>
      </c>
      <c r="F116" s="651" t="s">
        <v>1426</v>
      </c>
      <c r="G116" s="650" t="s">
        <v>1415</v>
      </c>
      <c r="H116" s="651">
        <v>1951</v>
      </c>
      <c r="I116" s="652">
        <v>43780</v>
      </c>
      <c r="J116" s="653">
        <v>1</v>
      </c>
      <c r="K116" s="654">
        <v>16800000</v>
      </c>
      <c r="L116" s="656"/>
      <c r="M116" s="655"/>
      <c r="N116" s="655"/>
      <c r="O116" s="656"/>
      <c r="P116" s="655"/>
      <c r="Q116" s="655"/>
      <c r="R116" s="655"/>
      <c r="S116" s="655"/>
      <c r="T116" s="655"/>
      <c r="U116" s="655"/>
      <c r="V116" s="653">
        <v>899</v>
      </c>
      <c r="W116" s="653">
        <v>20</v>
      </c>
      <c r="X116" s="655"/>
      <c r="Y116" s="653"/>
      <c r="Z116" s="823"/>
      <c r="AA116" s="691">
        <v>1</v>
      </c>
      <c r="AB116" s="660"/>
      <c r="AC116" s="655"/>
      <c r="AD116" s="824"/>
      <c r="AE116" s="655"/>
      <c r="AF116" s="655"/>
      <c r="AG116" s="663" t="s">
        <v>1421</v>
      </c>
      <c r="AH116" s="660" t="s">
        <v>668</v>
      </c>
      <c r="AI116" s="689"/>
      <c r="AJ116" s="660"/>
      <c r="AK116" s="660"/>
      <c r="AL116" s="664"/>
      <c r="AM116" s="665"/>
      <c r="AN116" s="858">
        <v>2019</v>
      </c>
      <c r="AO116" s="862" t="s">
        <v>1768</v>
      </c>
    </row>
    <row r="117" spans="1:41" s="667" customFormat="1" ht="12.75" hidden="1">
      <c r="A117" s="646">
        <v>104</v>
      </c>
      <c r="B117" s="647" t="s">
        <v>1401</v>
      </c>
      <c r="C117" s="805" t="s">
        <v>1762</v>
      </c>
      <c r="D117" s="790" t="s">
        <v>1552</v>
      </c>
      <c r="E117" s="775" t="s">
        <v>1409</v>
      </c>
      <c r="F117" s="651" t="s">
        <v>1426</v>
      </c>
      <c r="G117" s="650" t="s">
        <v>1415</v>
      </c>
      <c r="H117" s="651">
        <v>1951</v>
      </c>
      <c r="I117" s="652">
        <v>43780</v>
      </c>
      <c r="J117" s="653">
        <v>1</v>
      </c>
      <c r="K117" s="654">
        <v>16800000</v>
      </c>
      <c r="L117" s="656"/>
      <c r="M117" s="655"/>
      <c r="N117" s="655"/>
      <c r="O117" s="656"/>
      <c r="P117" s="655"/>
      <c r="Q117" s="655"/>
      <c r="R117" s="655"/>
      <c r="S117" s="655"/>
      <c r="T117" s="655"/>
      <c r="U117" s="655"/>
      <c r="V117" s="653">
        <v>899</v>
      </c>
      <c r="W117" s="653">
        <v>20</v>
      </c>
      <c r="X117" s="655"/>
      <c r="Y117" s="653"/>
      <c r="Z117" s="823"/>
      <c r="AA117" s="691">
        <v>1</v>
      </c>
      <c r="AB117" s="660"/>
      <c r="AC117" s="655"/>
      <c r="AD117" s="824"/>
      <c r="AE117" s="655"/>
      <c r="AF117" s="655"/>
      <c r="AG117" s="663" t="s">
        <v>1421</v>
      </c>
      <c r="AH117" s="660" t="s">
        <v>668</v>
      </c>
      <c r="AI117" s="666"/>
      <c r="AJ117" s="660"/>
      <c r="AK117" s="660"/>
      <c r="AL117" s="664"/>
      <c r="AM117" s="665"/>
      <c r="AN117" s="858">
        <v>2019</v>
      </c>
      <c r="AO117" s="862" t="s">
        <v>1768</v>
      </c>
    </row>
    <row r="118" spans="1:41" s="667" customFormat="1" ht="12.75" hidden="1">
      <c r="A118" s="646">
        <v>105</v>
      </c>
      <c r="B118" s="647" t="s">
        <v>1401</v>
      </c>
      <c r="C118" s="805" t="s">
        <v>1762</v>
      </c>
      <c r="D118" s="790" t="s">
        <v>1553</v>
      </c>
      <c r="E118" s="775" t="s">
        <v>1409</v>
      </c>
      <c r="F118" s="651" t="s">
        <v>1426</v>
      </c>
      <c r="G118" s="650" t="s">
        <v>1415</v>
      </c>
      <c r="H118" s="651">
        <v>1951</v>
      </c>
      <c r="I118" s="652">
        <v>43780</v>
      </c>
      <c r="J118" s="653">
        <v>1</v>
      </c>
      <c r="K118" s="654">
        <v>16800000</v>
      </c>
      <c r="L118" s="656"/>
      <c r="M118" s="655"/>
      <c r="N118" s="655"/>
      <c r="O118" s="656"/>
      <c r="P118" s="655"/>
      <c r="Q118" s="655"/>
      <c r="R118" s="655"/>
      <c r="S118" s="655"/>
      <c r="T118" s="655"/>
      <c r="U118" s="655"/>
      <c r="V118" s="653">
        <v>899</v>
      </c>
      <c r="W118" s="653">
        <v>20</v>
      </c>
      <c r="X118" s="655"/>
      <c r="Y118" s="653"/>
      <c r="Z118" s="823"/>
      <c r="AA118" s="691">
        <v>1</v>
      </c>
      <c r="AB118" s="660"/>
      <c r="AC118" s="655"/>
      <c r="AD118" s="824"/>
      <c r="AE118" s="655"/>
      <c r="AF118" s="655"/>
      <c r="AG118" s="663" t="s">
        <v>1421</v>
      </c>
      <c r="AH118" s="660" t="s">
        <v>668</v>
      </c>
      <c r="AI118" s="666"/>
      <c r="AJ118" s="657"/>
      <c r="AK118" s="657"/>
      <c r="AL118" s="664"/>
      <c r="AM118" s="665"/>
      <c r="AN118" s="858">
        <v>2019</v>
      </c>
      <c r="AO118" s="862" t="s">
        <v>1768</v>
      </c>
    </row>
    <row r="119" spans="1:41" s="688" customFormat="1" ht="12.75" hidden="1">
      <c r="A119" s="646">
        <v>106</v>
      </c>
      <c r="B119" s="647" t="s">
        <v>1401</v>
      </c>
      <c r="C119" s="805" t="s">
        <v>1762</v>
      </c>
      <c r="D119" s="790" t="s">
        <v>1554</v>
      </c>
      <c r="E119" s="775" t="s">
        <v>1409</v>
      </c>
      <c r="F119" s="651" t="s">
        <v>1426</v>
      </c>
      <c r="G119" s="650" t="s">
        <v>1415</v>
      </c>
      <c r="H119" s="651">
        <v>1951</v>
      </c>
      <c r="I119" s="652">
        <v>43780</v>
      </c>
      <c r="J119" s="653">
        <v>1</v>
      </c>
      <c r="K119" s="654">
        <v>16800000</v>
      </c>
      <c r="L119" s="699"/>
      <c r="M119" s="698"/>
      <c r="N119" s="698"/>
      <c r="O119" s="699"/>
      <c r="P119" s="698"/>
      <c r="Q119" s="698"/>
      <c r="R119" s="698"/>
      <c r="S119" s="698"/>
      <c r="T119" s="698"/>
      <c r="U119" s="698"/>
      <c r="V119" s="653">
        <v>899</v>
      </c>
      <c r="W119" s="653">
        <v>20</v>
      </c>
      <c r="X119" s="698"/>
      <c r="Y119" s="653"/>
      <c r="Z119" s="823"/>
      <c r="AA119" s="691">
        <v>1</v>
      </c>
      <c r="AB119" s="660"/>
      <c r="AC119" s="655"/>
      <c r="AD119" s="824"/>
      <c r="AE119" s="698"/>
      <c r="AF119" s="698"/>
      <c r="AG119" s="663" t="s">
        <v>1421</v>
      </c>
      <c r="AH119" s="660" t="s">
        <v>668</v>
      </c>
      <c r="AI119" s="715"/>
      <c r="AJ119" s="660"/>
      <c r="AK119" s="660"/>
      <c r="AL119" s="703"/>
      <c r="AM119" s="651"/>
      <c r="AN119" s="860">
        <v>2019</v>
      </c>
      <c r="AO119" s="862" t="s">
        <v>1768</v>
      </c>
    </row>
    <row r="120" spans="1:41" s="667" customFormat="1" ht="12.75" hidden="1">
      <c r="A120" s="646">
        <v>107</v>
      </c>
      <c r="B120" s="647" t="s">
        <v>1401</v>
      </c>
      <c r="C120" s="805" t="s">
        <v>1762</v>
      </c>
      <c r="D120" s="790" t="s">
        <v>1555</v>
      </c>
      <c r="E120" s="775" t="s">
        <v>1409</v>
      </c>
      <c r="F120" s="651" t="s">
        <v>1426</v>
      </c>
      <c r="G120" s="650" t="s">
        <v>1415</v>
      </c>
      <c r="H120" s="651">
        <v>1951</v>
      </c>
      <c r="I120" s="652">
        <v>43780</v>
      </c>
      <c r="J120" s="653">
        <v>1</v>
      </c>
      <c r="K120" s="654">
        <v>16800000</v>
      </c>
      <c r="L120" s="656"/>
      <c r="M120" s="655"/>
      <c r="N120" s="655"/>
      <c r="O120" s="656"/>
      <c r="P120" s="655"/>
      <c r="Q120" s="655"/>
      <c r="R120" s="655"/>
      <c r="S120" s="655"/>
      <c r="T120" s="655"/>
      <c r="U120" s="655"/>
      <c r="V120" s="653">
        <v>899</v>
      </c>
      <c r="W120" s="653">
        <v>20</v>
      </c>
      <c r="X120" s="655"/>
      <c r="Y120" s="653"/>
      <c r="Z120" s="823"/>
      <c r="AA120" s="691">
        <v>1</v>
      </c>
      <c r="AB120" s="660"/>
      <c r="AC120" s="655"/>
      <c r="AD120" s="824"/>
      <c r="AE120" s="655"/>
      <c r="AF120" s="655"/>
      <c r="AG120" s="663" t="s">
        <v>1421</v>
      </c>
      <c r="AH120" s="660" t="s">
        <v>668</v>
      </c>
      <c r="AI120" s="724"/>
      <c r="AJ120" s="657"/>
      <c r="AK120" s="657"/>
      <c r="AL120" s="664"/>
      <c r="AM120" s="665"/>
      <c r="AN120" s="858">
        <v>2019</v>
      </c>
      <c r="AO120" s="862" t="s">
        <v>1768</v>
      </c>
    </row>
    <row r="121" spans="1:41" s="667" customFormat="1" ht="12.75" hidden="1">
      <c r="A121" s="646">
        <v>108</v>
      </c>
      <c r="B121" s="647" t="s">
        <v>1401</v>
      </c>
      <c r="C121" s="805" t="s">
        <v>209</v>
      </c>
      <c r="D121" s="789" t="s">
        <v>1556</v>
      </c>
      <c r="E121" s="770" t="s">
        <v>1405</v>
      </c>
      <c r="F121" s="651" t="s">
        <v>1426</v>
      </c>
      <c r="G121" s="650" t="s">
        <v>1415</v>
      </c>
      <c r="H121" s="651">
        <v>1951</v>
      </c>
      <c r="I121" s="652">
        <v>43780</v>
      </c>
      <c r="J121" s="653">
        <v>1</v>
      </c>
      <c r="K121" s="654">
        <v>16800000</v>
      </c>
      <c r="L121" s="656"/>
      <c r="M121" s="655"/>
      <c r="N121" s="655"/>
      <c r="O121" s="656"/>
      <c r="P121" s="655"/>
      <c r="Q121" s="655"/>
      <c r="R121" s="655"/>
      <c r="S121" s="655"/>
      <c r="T121" s="655"/>
      <c r="U121" s="655"/>
      <c r="V121" s="653">
        <v>899</v>
      </c>
      <c r="W121" s="653">
        <v>20</v>
      </c>
      <c r="X121" s="655"/>
      <c r="Y121" s="653"/>
      <c r="Z121" s="823"/>
      <c r="AA121" s="691">
        <v>1</v>
      </c>
      <c r="AB121" s="660"/>
      <c r="AC121" s="655"/>
      <c r="AD121" s="824"/>
      <c r="AE121" s="655"/>
      <c r="AF121" s="655"/>
      <c r="AG121" s="663" t="s">
        <v>1421</v>
      </c>
      <c r="AH121" s="660" t="s">
        <v>668</v>
      </c>
      <c r="AI121" s="666"/>
      <c r="AJ121" s="660"/>
      <c r="AK121" s="660"/>
      <c r="AL121" s="664"/>
      <c r="AM121" s="692"/>
      <c r="AN121" s="858">
        <v>2019</v>
      </c>
      <c r="AO121" s="862" t="s">
        <v>1768</v>
      </c>
    </row>
    <row r="122" spans="1:41" s="667" customFormat="1" ht="13.5" hidden="1">
      <c r="A122" s="646">
        <v>109</v>
      </c>
      <c r="B122" s="647" t="s">
        <v>1401</v>
      </c>
      <c r="C122" s="805" t="s">
        <v>205</v>
      </c>
      <c r="D122" s="789" t="s">
        <v>1557</v>
      </c>
      <c r="E122" s="775" t="s">
        <v>1747</v>
      </c>
      <c r="F122" s="651" t="s">
        <v>1426</v>
      </c>
      <c r="G122" s="650" t="s">
        <v>1415</v>
      </c>
      <c r="H122" s="651">
        <v>1951</v>
      </c>
      <c r="I122" s="652">
        <v>43780</v>
      </c>
      <c r="J122" s="653">
        <v>1</v>
      </c>
      <c r="K122" s="654">
        <v>16800000</v>
      </c>
      <c r="L122" s="656"/>
      <c r="M122" s="655"/>
      <c r="N122" s="655"/>
      <c r="O122" s="656"/>
      <c r="P122" s="655"/>
      <c r="Q122" s="655"/>
      <c r="R122" s="655"/>
      <c r="S122" s="655"/>
      <c r="T122" s="655"/>
      <c r="U122" s="655"/>
      <c r="V122" s="653">
        <v>899</v>
      </c>
      <c r="W122" s="653">
        <v>20</v>
      </c>
      <c r="X122" s="655"/>
      <c r="Y122" s="653"/>
      <c r="Z122" s="823"/>
      <c r="AA122" s="691">
        <v>1</v>
      </c>
      <c r="AB122" s="660"/>
      <c r="AC122" s="655"/>
      <c r="AD122" s="824"/>
      <c r="AE122" s="655"/>
      <c r="AF122" s="655"/>
      <c r="AG122" s="663" t="s">
        <v>1421</v>
      </c>
      <c r="AH122" s="660" t="s">
        <v>668</v>
      </c>
      <c r="AI122" s="668"/>
      <c r="AJ122" s="660"/>
      <c r="AK122" s="660"/>
      <c r="AL122" s="664"/>
      <c r="AM122" s="665"/>
      <c r="AN122" s="858">
        <v>2019</v>
      </c>
      <c r="AO122" s="862" t="s">
        <v>1768</v>
      </c>
    </row>
    <row r="123" spans="1:41" s="667" customFormat="1" ht="13.5" hidden="1">
      <c r="A123" s="646">
        <v>110</v>
      </c>
      <c r="B123" s="647" t="s">
        <v>1401</v>
      </c>
      <c r="C123" s="805" t="s">
        <v>205</v>
      </c>
      <c r="D123" s="789" t="s">
        <v>1558</v>
      </c>
      <c r="E123" s="775" t="s">
        <v>1747</v>
      </c>
      <c r="F123" s="651" t="s">
        <v>1426</v>
      </c>
      <c r="G123" s="650" t="s">
        <v>1415</v>
      </c>
      <c r="H123" s="651">
        <v>1951</v>
      </c>
      <c r="I123" s="652">
        <v>43780</v>
      </c>
      <c r="J123" s="653">
        <v>1</v>
      </c>
      <c r="K123" s="654">
        <v>16800000</v>
      </c>
      <c r="L123" s="656"/>
      <c r="M123" s="655"/>
      <c r="N123" s="655"/>
      <c r="O123" s="656"/>
      <c r="P123" s="655"/>
      <c r="Q123" s="655"/>
      <c r="R123" s="655"/>
      <c r="S123" s="655"/>
      <c r="T123" s="655"/>
      <c r="U123" s="655"/>
      <c r="V123" s="653">
        <v>899</v>
      </c>
      <c r="W123" s="653">
        <v>20</v>
      </c>
      <c r="X123" s="655"/>
      <c r="Y123" s="653"/>
      <c r="Z123" s="823"/>
      <c r="AA123" s="691">
        <v>1</v>
      </c>
      <c r="AB123" s="660"/>
      <c r="AC123" s="655"/>
      <c r="AD123" s="824"/>
      <c r="AE123" s="655"/>
      <c r="AF123" s="655"/>
      <c r="AG123" s="663" t="s">
        <v>1421</v>
      </c>
      <c r="AH123" s="660" t="s">
        <v>668</v>
      </c>
      <c r="AI123" s="668"/>
      <c r="AJ123" s="660"/>
      <c r="AK123" s="660"/>
      <c r="AL123" s="664"/>
      <c r="AM123" s="665"/>
      <c r="AN123" s="858">
        <v>2019</v>
      </c>
      <c r="AO123" s="862" t="s">
        <v>1768</v>
      </c>
    </row>
    <row r="124" spans="1:41" s="667" customFormat="1" ht="13.5" hidden="1">
      <c r="A124" s="646">
        <v>111</v>
      </c>
      <c r="B124" s="647" t="s">
        <v>1401</v>
      </c>
      <c r="C124" s="806" t="s">
        <v>214</v>
      </c>
      <c r="D124" s="789" t="s">
        <v>1559</v>
      </c>
      <c r="E124" s="775" t="s">
        <v>1747</v>
      </c>
      <c r="F124" s="651" t="s">
        <v>1426</v>
      </c>
      <c r="G124" s="650" t="s">
        <v>1415</v>
      </c>
      <c r="H124" s="651">
        <v>1951</v>
      </c>
      <c r="I124" s="652">
        <v>43780</v>
      </c>
      <c r="J124" s="653">
        <v>1</v>
      </c>
      <c r="K124" s="654">
        <v>16800000</v>
      </c>
      <c r="L124" s="656"/>
      <c r="M124" s="655"/>
      <c r="N124" s="655"/>
      <c r="O124" s="656"/>
      <c r="P124" s="655"/>
      <c r="Q124" s="655"/>
      <c r="R124" s="655"/>
      <c r="S124" s="655"/>
      <c r="T124" s="655"/>
      <c r="U124" s="655"/>
      <c r="V124" s="653">
        <v>899</v>
      </c>
      <c r="W124" s="653">
        <v>20</v>
      </c>
      <c r="X124" s="655"/>
      <c r="Y124" s="653"/>
      <c r="Z124" s="823"/>
      <c r="AA124" s="691">
        <v>1</v>
      </c>
      <c r="AB124" s="660"/>
      <c r="AC124" s="655"/>
      <c r="AD124" s="824"/>
      <c r="AE124" s="655"/>
      <c r="AF124" s="655"/>
      <c r="AG124" s="663" t="s">
        <v>1421</v>
      </c>
      <c r="AH124" s="660" t="s">
        <v>668</v>
      </c>
      <c r="AI124" s="668"/>
      <c r="AJ124" s="660"/>
      <c r="AK124" s="660"/>
      <c r="AL124" s="664"/>
      <c r="AM124" s="665"/>
      <c r="AN124" s="858">
        <v>2019</v>
      </c>
      <c r="AO124" s="862" t="s">
        <v>1768</v>
      </c>
    </row>
    <row r="125" spans="1:41" s="667" customFormat="1" ht="12.75" hidden="1">
      <c r="A125" s="646">
        <v>112</v>
      </c>
      <c r="B125" s="647" t="s">
        <v>1401</v>
      </c>
      <c r="C125" s="805" t="s">
        <v>205</v>
      </c>
      <c r="D125" s="789" t="s">
        <v>1560</v>
      </c>
      <c r="E125" s="775" t="s">
        <v>1747</v>
      </c>
      <c r="F125" s="651" t="s">
        <v>1426</v>
      </c>
      <c r="G125" s="650" t="s">
        <v>1415</v>
      </c>
      <c r="H125" s="651">
        <v>1951</v>
      </c>
      <c r="I125" s="652">
        <v>43780</v>
      </c>
      <c r="J125" s="653">
        <v>1</v>
      </c>
      <c r="K125" s="654">
        <v>16800000</v>
      </c>
      <c r="L125" s="656"/>
      <c r="M125" s="655"/>
      <c r="N125" s="655"/>
      <c r="O125" s="656"/>
      <c r="P125" s="655"/>
      <c r="Q125" s="655"/>
      <c r="R125" s="655"/>
      <c r="S125" s="655"/>
      <c r="T125" s="655"/>
      <c r="U125" s="655"/>
      <c r="V125" s="653">
        <v>899</v>
      </c>
      <c r="W125" s="653">
        <v>20</v>
      </c>
      <c r="X125" s="655"/>
      <c r="Y125" s="653"/>
      <c r="Z125" s="823"/>
      <c r="AA125" s="691">
        <v>1</v>
      </c>
      <c r="AB125" s="660"/>
      <c r="AC125" s="655"/>
      <c r="AD125" s="824"/>
      <c r="AE125" s="655"/>
      <c r="AF125" s="655"/>
      <c r="AG125" s="663" t="s">
        <v>1421</v>
      </c>
      <c r="AH125" s="660" t="s">
        <v>668</v>
      </c>
      <c r="AI125" s="725"/>
      <c r="AJ125" s="660"/>
      <c r="AK125" s="660"/>
      <c r="AL125" s="664"/>
      <c r="AM125" s="665"/>
      <c r="AN125" s="858">
        <v>2019</v>
      </c>
      <c r="AO125" s="862" t="s">
        <v>1768</v>
      </c>
    </row>
    <row r="126" spans="1:41" s="667" customFormat="1" ht="12.75" hidden="1">
      <c r="A126" s="646">
        <v>113</v>
      </c>
      <c r="B126" s="647" t="s">
        <v>1401</v>
      </c>
      <c r="C126" s="805" t="s">
        <v>205</v>
      </c>
      <c r="D126" s="789" t="s">
        <v>1561</v>
      </c>
      <c r="E126" s="775" t="s">
        <v>1747</v>
      </c>
      <c r="F126" s="651" t="s">
        <v>1426</v>
      </c>
      <c r="G126" s="650" t="s">
        <v>1415</v>
      </c>
      <c r="H126" s="651">
        <v>1951</v>
      </c>
      <c r="I126" s="652">
        <v>43780</v>
      </c>
      <c r="J126" s="653">
        <v>1</v>
      </c>
      <c r="K126" s="654">
        <v>16800000</v>
      </c>
      <c r="L126" s="656"/>
      <c r="M126" s="655"/>
      <c r="N126" s="655"/>
      <c r="O126" s="656"/>
      <c r="P126" s="655"/>
      <c r="Q126" s="655"/>
      <c r="R126" s="655"/>
      <c r="S126" s="655"/>
      <c r="T126" s="655"/>
      <c r="U126" s="655"/>
      <c r="V126" s="653">
        <v>899</v>
      </c>
      <c r="W126" s="653">
        <v>20</v>
      </c>
      <c r="X126" s="655"/>
      <c r="Y126" s="653"/>
      <c r="Z126" s="823"/>
      <c r="AA126" s="691">
        <v>1</v>
      </c>
      <c r="AB126" s="660"/>
      <c r="AC126" s="655"/>
      <c r="AD126" s="824"/>
      <c r="AE126" s="655"/>
      <c r="AF126" s="655"/>
      <c r="AG126" s="663" t="s">
        <v>1421</v>
      </c>
      <c r="AH126" s="660" t="s">
        <v>668</v>
      </c>
      <c r="AI126" s="726"/>
      <c r="AJ126" s="660"/>
      <c r="AK126" s="660"/>
      <c r="AL126" s="664"/>
      <c r="AM126" s="665"/>
      <c r="AN126" s="858">
        <v>2019</v>
      </c>
      <c r="AO126" s="862" t="s">
        <v>1768</v>
      </c>
    </row>
    <row r="127" spans="1:41" s="667" customFormat="1" ht="12.75">
      <c r="A127" s="646">
        <v>114</v>
      </c>
      <c r="B127" s="647" t="s">
        <v>1401</v>
      </c>
      <c r="C127" s="805" t="s">
        <v>213</v>
      </c>
      <c r="D127" s="770" t="s">
        <v>1562</v>
      </c>
      <c r="E127" s="770" t="s">
        <v>1408</v>
      </c>
      <c r="F127" s="651" t="s">
        <v>1426</v>
      </c>
      <c r="G127" s="650" t="s">
        <v>1415</v>
      </c>
      <c r="H127" s="651">
        <v>1953</v>
      </c>
      <c r="I127" s="652">
        <v>43780</v>
      </c>
      <c r="J127" s="653">
        <v>1</v>
      </c>
      <c r="K127" s="654">
        <v>16800000</v>
      </c>
      <c r="L127" s="656"/>
      <c r="M127" s="655"/>
      <c r="N127" s="655"/>
      <c r="O127" s="656"/>
      <c r="P127" s="655"/>
      <c r="Q127" s="655"/>
      <c r="R127" s="655"/>
      <c r="S127" s="655"/>
      <c r="T127" s="655"/>
      <c r="U127" s="655"/>
      <c r="V127" s="653">
        <v>899</v>
      </c>
      <c r="W127" s="653">
        <v>20</v>
      </c>
      <c r="X127" s="655"/>
      <c r="Y127" s="653">
        <v>1</v>
      </c>
      <c r="Z127" s="823"/>
      <c r="AA127" s="691"/>
      <c r="AB127" s="660"/>
      <c r="AC127" s="655"/>
      <c r="AD127" s="824"/>
      <c r="AE127" s="655"/>
      <c r="AF127" s="655"/>
      <c r="AG127" s="663" t="s">
        <v>1422</v>
      </c>
      <c r="AH127" s="660" t="s">
        <v>532</v>
      </c>
      <c r="AI127" s="726"/>
      <c r="AJ127" s="660"/>
      <c r="AK127" s="660"/>
      <c r="AL127" s="664"/>
      <c r="AM127" s="665"/>
      <c r="AN127" s="858">
        <v>2019</v>
      </c>
      <c r="AO127" s="862" t="s">
        <v>1768</v>
      </c>
    </row>
    <row r="128" spans="1:41" s="667" customFormat="1" ht="13.5">
      <c r="A128" s="646">
        <v>115</v>
      </c>
      <c r="B128" s="647" t="s">
        <v>1401</v>
      </c>
      <c r="C128" s="805" t="s">
        <v>203</v>
      </c>
      <c r="D128" s="770" t="s">
        <v>1563</v>
      </c>
      <c r="E128" s="770" t="s">
        <v>1408</v>
      </c>
      <c r="F128" s="651" t="s">
        <v>1426</v>
      </c>
      <c r="G128" s="650" t="s">
        <v>1415</v>
      </c>
      <c r="H128" s="651">
        <v>1953</v>
      </c>
      <c r="I128" s="652">
        <v>43780</v>
      </c>
      <c r="J128" s="653">
        <v>1</v>
      </c>
      <c r="K128" s="654">
        <v>16800000</v>
      </c>
      <c r="L128" s="656"/>
      <c r="M128" s="655"/>
      <c r="N128" s="655"/>
      <c r="O128" s="656"/>
      <c r="P128" s="655"/>
      <c r="Q128" s="655"/>
      <c r="R128" s="655"/>
      <c r="S128" s="655"/>
      <c r="T128" s="655"/>
      <c r="U128" s="655"/>
      <c r="V128" s="653">
        <v>899</v>
      </c>
      <c r="W128" s="653">
        <v>20</v>
      </c>
      <c r="X128" s="655"/>
      <c r="Y128" s="653">
        <v>1</v>
      </c>
      <c r="Z128" s="823"/>
      <c r="AA128" s="691"/>
      <c r="AB128" s="660"/>
      <c r="AC128" s="655"/>
      <c r="AD128" s="824"/>
      <c r="AE128" s="655"/>
      <c r="AF128" s="655"/>
      <c r="AG128" s="663" t="s">
        <v>1422</v>
      </c>
      <c r="AH128" s="660" t="s">
        <v>532</v>
      </c>
      <c r="AI128" s="668"/>
      <c r="AJ128" s="660"/>
      <c r="AK128" s="660"/>
      <c r="AL128" s="664"/>
      <c r="AM128" s="665"/>
      <c r="AN128" s="858">
        <v>2019</v>
      </c>
      <c r="AO128" s="862" t="s">
        <v>1768</v>
      </c>
    </row>
    <row r="129" spans="1:41" s="667" customFormat="1" ht="13.5">
      <c r="A129" s="646">
        <v>117</v>
      </c>
      <c r="B129" s="647" t="s">
        <v>1401</v>
      </c>
      <c r="C129" s="805" t="s">
        <v>203</v>
      </c>
      <c r="D129" s="770" t="s">
        <v>1564</v>
      </c>
      <c r="E129" s="770" t="s">
        <v>1408</v>
      </c>
      <c r="F129" s="651" t="s">
        <v>1426</v>
      </c>
      <c r="G129" s="650" t="s">
        <v>1415</v>
      </c>
      <c r="H129" s="651">
        <v>1953</v>
      </c>
      <c r="I129" s="652">
        <v>43780</v>
      </c>
      <c r="J129" s="653">
        <v>1</v>
      </c>
      <c r="K129" s="654">
        <v>16800000</v>
      </c>
      <c r="L129" s="656"/>
      <c r="M129" s="655"/>
      <c r="N129" s="655"/>
      <c r="O129" s="656"/>
      <c r="P129" s="655"/>
      <c r="Q129" s="655"/>
      <c r="R129" s="655"/>
      <c r="S129" s="655"/>
      <c r="T129" s="655"/>
      <c r="U129" s="655"/>
      <c r="V129" s="653">
        <v>899</v>
      </c>
      <c r="W129" s="653">
        <v>20</v>
      </c>
      <c r="X129" s="655"/>
      <c r="Y129" s="653">
        <v>1</v>
      </c>
      <c r="Z129" s="823"/>
      <c r="AA129" s="691"/>
      <c r="AB129" s="660"/>
      <c r="AC129" s="655"/>
      <c r="AD129" s="824"/>
      <c r="AE129" s="655"/>
      <c r="AF129" s="655"/>
      <c r="AG129" s="663" t="s">
        <v>1422</v>
      </c>
      <c r="AH129" s="660" t="s">
        <v>532</v>
      </c>
      <c r="AI129" s="727"/>
      <c r="AJ129" s="660"/>
      <c r="AK129" s="660"/>
      <c r="AL129" s="664"/>
      <c r="AM129" s="665"/>
      <c r="AN129" s="858">
        <v>2019</v>
      </c>
      <c r="AO129" s="862" t="s">
        <v>1768</v>
      </c>
    </row>
    <row r="130" spans="1:41" s="667" customFormat="1" ht="13.5">
      <c r="A130" s="646">
        <v>118</v>
      </c>
      <c r="B130" s="647" t="s">
        <v>1401</v>
      </c>
      <c r="C130" s="805" t="s">
        <v>209</v>
      </c>
      <c r="D130" s="770" t="s">
        <v>1565</v>
      </c>
      <c r="E130" s="770" t="s">
        <v>1408</v>
      </c>
      <c r="F130" s="651" t="s">
        <v>1426</v>
      </c>
      <c r="G130" s="650" t="s">
        <v>1415</v>
      </c>
      <c r="H130" s="651">
        <v>1953</v>
      </c>
      <c r="I130" s="652">
        <v>43780</v>
      </c>
      <c r="J130" s="653">
        <v>1</v>
      </c>
      <c r="K130" s="654">
        <v>16800000</v>
      </c>
      <c r="L130" s="656"/>
      <c r="M130" s="655"/>
      <c r="N130" s="655"/>
      <c r="O130" s="656"/>
      <c r="P130" s="655"/>
      <c r="Q130" s="655"/>
      <c r="R130" s="655"/>
      <c r="S130" s="655"/>
      <c r="T130" s="655"/>
      <c r="U130" s="655"/>
      <c r="V130" s="653">
        <v>899</v>
      </c>
      <c r="W130" s="653">
        <v>20</v>
      </c>
      <c r="X130" s="655"/>
      <c r="Y130" s="653">
        <v>1</v>
      </c>
      <c r="Z130" s="823"/>
      <c r="AA130" s="691"/>
      <c r="AB130" s="660"/>
      <c r="AC130" s="655"/>
      <c r="AD130" s="824"/>
      <c r="AE130" s="655"/>
      <c r="AF130" s="655"/>
      <c r="AG130" s="663" t="s">
        <v>1422</v>
      </c>
      <c r="AH130" s="660" t="s">
        <v>532</v>
      </c>
      <c r="AI130" s="668"/>
      <c r="AJ130" s="660"/>
      <c r="AK130" s="660"/>
      <c r="AL130" s="664"/>
      <c r="AM130" s="665"/>
      <c r="AN130" s="858">
        <v>2019</v>
      </c>
      <c r="AO130" s="862" t="s">
        <v>1768</v>
      </c>
    </row>
    <row r="131" spans="1:41" s="667" customFormat="1" ht="13.5">
      <c r="A131" s="646">
        <v>120</v>
      </c>
      <c r="B131" s="647" t="s">
        <v>1401</v>
      </c>
      <c r="C131" s="805" t="s">
        <v>1411</v>
      </c>
      <c r="D131" s="770" t="s">
        <v>1566</v>
      </c>
      <c r="E131" s="770" t="s">
        <v>1408</v>
      </c>
      <c r="F131" s="651" t="s">
        <v>1426</v>
      </c>
      <c r="G131" s="650" t="s">
        <v>1415</v>
      </c>
      <c r="H131" s="651">
        <v>1953</v>
      </c>
      <c r="I131" s="652">
        <v>43780</v>
      </c>
      <c r="J131" s="653">
        <v>1</v>
      </c>
      <c r="K131" s="654">
        <v>16800000</v>
      </c>
      <c r="L131" s="656"/>
      <c r="M131" s="655"/>
      <c r="N131" s="655"/>
      <c r="O131" s="656"/>
      <c r="P131" s="655"/>
      <c r="Q131" s="655"/>
      <c r="R131" s="655"/>
      <c r="S131" s="655"/>
      <c r="T131" s="655"/>
      <c r="U131" s="655"/>
      <c r="V131" s="653">
        <v>899</v>
      </c>
      <c r="W131" s="653">
        <v>20</v>
      </c>
      <c r="X131" s="655"/>
      <c r="Y131" s="653">
        <v>1</v>
      </c>
      <c r="Z131" s="823"/>
      <c r="AA131" s="691"/>
      <c r="AB131" s="660"/>
      <c r="AC131" s="655"/>
      <c r="AD131" s="824"/>
      <c r="AE131" s="655"/>
      <c r="AF131" s="655"/>
      <c r="AG131" s="663" t="s">
        <v>1422</v>
      </c>
      <c r="AH131" s="660" t="s">
        <v>532</v>
      </c>
      <c r="AI131" s="668"/>
      <c r="AJ131" s="660"/>
      <c r="AK131" s="660"/>
      <c r="AL131" s="664"/>
      <c r="AM131" s="665"/>
      <c r="AN131" s="858">
        <v>2019</v>
      </c>
      <c r="AO131" s="862" t="s">
        <v>1768</v>
      </c>
    </row>
    <row r="132" spans="1:41" s="667" customFormat="1" ht="13.5" hidden="1">
      <c r="A132" s="646">
        <v>121</v>
      </c>
      <c r="B132" s="647" t="s">
        <v>1401</v>
      </c>
      <c r="C132" s="805" t="s">
        <v>209</v>
      </c>
      <c r="D132" s="792" t="s">
        <v>1567</v>
      </c>
      <c r="E132" s="775" t="s">
        <v>1407</v>
      </c>
      <c r="F132" s="651" t="s">
        <v>1426</v>
      </c>
      <c r="G132" s="650" t="s">
        <v>1415</v>
      </c>
      <c r="H132" s="651">
        <v>1953</v>
      </c>
      <c r="I132" s="652">
        <v>43780</v>
      </c>
      <c r="J132" s="653">
        <v>1</v>
      </c>
      <c r="K132" s="654">
        <v>16800000</v>
      </c>
      <c r="L132" s="656"/>
      <c r="M132" s="655"/>
      <c r="N132" s="655"/>
      <c r="O132" s="656"/>
      <c r="P132" s="655"/>
      <c r="Q132" s="671"/>
      <c r="R132" s="655"/>
      <c r="S132" s="655"/>
      <c r="T132" s="655"/>
      <c r="U132" s="693"/>
      <c r="V132" s="653">
        <v>899</v>
      </c>
      <c r="W132" s="653">
        <v>20</v>
      </c>
      <c r="X132" s="655"/>
      <c r="Y132" s="653"/>
      <c r="Z132" s="823"/>
      <c r="AA132" s="691"/>
      <c r="AB132" s="660"/>
      <c r="AC132" s="655"/>
      <c r="AD132" s="824"/>
      <c r="AE132" s="655">
        <v>1</v>
      </c>
      <c r="AF132" s="655"/>
      <c r="AG132" s="663" t="s">
        <v>1766</v>
      </c>
      <c r="AH132" s="660" t="s">
        <v>396</v>
      </c>
      <c r="AI132" s="668"/>
      <c r="AJ132" s="660"/>
      <c r="AK132" s="660"/>
      <c r="AL132" s="664"/>
      <c r="AM132" s="665"/>
      <c r="AN132" s="858">
        <v>2019</v>
      </c>
      <c r="AO132" s="862" t="s">
        <v>1768</v>
      </c>
    </row>
    <row r="133" spans="1:41" s="667" customFormat="1" ht="13.5" hidden="1">
      <c r="A133" s="646">
        <v>122</v>
      </c>
      <c r="B133" s="647" t="s">
        <v>1401</v>
      </c>
      <c r="C133" s="807" t="s">
        <v>1761</v>
      </c>
      <c r="D133" s="792" t="s">
        <v>1568</v>
      </c>
      <c r="E133" s="775" t="s">
        <v>1407</v>
      </c>
      <c r="F133" s="651" t="s">
        <v>1426</v>
      </c>
      <c r="G133" s="650" t="s">
        <v>1415</v>
      </c>
      <c r="H133" s="651">
        <v>1953</v>
      </c>
      <c r="I133" s="652">
        <v>43780</v>
      </c>
      <c r="J133" s="653">
        <v>1</v>
      </c>
      <c r="K133" s="654">
        <v>16800000</v>
      </c>
      <c r="L133" s="656"/>
      <c r="M133" s="655"/>
      <c r="N133" s="664"/>
      <c r="O133" s="656"/>
      <c r="P133" s="655"/>
      <c r="Q133" s="671"/>
      <c r="R133" s="655"/>
      <c r="S133" s="655"/>
      <c r="T133" s="655"/>
      <c r="U133" s="693"/>
      <c r="V133" s="653">
        <v>899</v>
      </c>
      <c r="W133" s="653">
        <v>20</v>
      </c>
      <c r="X133" s="655"/>
      <c r="Y133" s="653"/>
      <c r="Z133" s="823"/>
      <c r="AA133" s="691"/>
      <c r="AB133" s="660"/>
      <c r="AC133" s="655"/>
      <c r="AD133" s="824"/>
      <c r="AE133" s="655">
        <v>1</v>
      </c>
      <c r="AF133" s="655"/>
      <c r="AG133" s="663" t="s">
        <v>1766</v>
      </c>
      <c r="AH133" s="660" t="s">
        <v>396</v>
      </c>
      <c r="AI133" s="668"/>
      <c r="AJ133" s="660"/>
      <c r="AK133" s="660"/>
      <c r="AL133" s="664"/>
      <c r="AM133" s="665"/>
      <c r="AN133" s="858">
        <v>2019</v>
      </c>
      <c r="AO133" s="862" t="s">
        <v>1768</v>
      </c>
    </row>
    <row r="134" spans="1:41" s="667" customFormat="1" ht="13.5">
      <c r="A134" s="646">
        <v>123</v>
      </c>
      <c r="B134" s="647" t="s">
        <v>1401</v>
      </c>
      <c r="C134" s="805" t="s">
        <v>1762</v>
      </c>
      <c r="D134" s="771" t="s">
        <v>1569</v>
      </c>
      <c r="E134" s="775" t="s">
        <v>1409</v>
      </c>
      <c r="F134" s="651" t="s">
        <v>1426</v>
      </c>
      <c r="G134" s="650" t="s">
        <v>1415</v>
      </c>
      <c r="H134" s="651">
        <v>1953</v>
      </c>
      <c r="I134" s="652">
        <v>43780</v>
      </c>
      <c r="J134" s="653">
        <v>1</v>
      </c>
      <c r="K134" s="654">
        <v>16800000</v>
      </c>
      <c r="L134" s="656"/>
      <c r="M134" s="655"/>
      <c r="N134" s="671"/>
      <c r="O134" s="656"/>
      <c r="P134" s="655"/>
      <c r="Q134" s="671"/>
      <c r="R134" s="655"/>
      <c r="S134" s="655"/>
      <c r="T134" s="655"/>
      <c r="U134" s="693"/>
      <c r="V134" s="653">
        <v>899</v>
      </c>
      <c r="W134" s="653">
        <v>20</v>
      </c>
      <c r="X134" s="655"/>
      <c r="Y134" s="653">
        <v>1</v>
      </c>
      <c r="Z134" s="823"/>
      <c r="AA134" s="691"/>
      <c r="AB134" s="660"/>
      <c r="AC134" s="655"/>
      <c r="AD134" s="824"/>
      <c r="AE134" s="655"/>
      <c r="AF134" s="655"/>
      <c r="AG134" s="663" t="s">
        <v>1422</v>
      </c>
      <c r="AH134" s="660" t="s">
        <v>532</v>
      </c>
      <c r="AI134" s="668"/>
      <c r="AJ134" s="660"/>
      <c r="AK134" s="660"/>
      <c r="AL134" s="664"/>
      <c r="AM134" s="665"/>
      <c r="AN134" s="858">
        <v>2019</v>
      </c>
      <c r="AO134" s="862" t="s">
        <v>1768</v>
      </c>
    </row>
    <row r="135" spans="1:41" s="667" customFormat="1" ht="13.5" hidden="1">
      <c r="A135" s="646">
        <v>124</v>
      </c>
      <c r="B135" s="647" t="s">
        <v>1401</v>
      </c>
      <c r="C135" s="807" t="s">
        <v>1761</v>
      </c>
      <c r="D135" s="794" t="s">
        <v>1570</v>
      </c>
      <c r="E135" s="775" t="s">
        <v>1405</v>
      </c>
      <c r="F135" s="651" t="s">
        <v>1426</v>
      </c>
      <c r="G135" s="650" t="s">
        <v>1415</v>
      </c>
      <c r="H135" s="651">
        <v>1953</v>
      </c>
      <c r="I135" s="652">
        <v>43780</v>
      </c>
      <c r="J135" s="653">
        <v>1</v>
      </c>
      <c r="K135" s="654">
        <v>16800000</v>
      </c>
      <c r="L135" s="656"/>
      <c r="M135" s="655"/>
      <c r="N135" s="671"/>
      <c r="O135" s="656"/>
      <c r="P135" s="655"/>
      <c r="Q135" s="671"/>
      <c r="R135" s="664"/>
      <c r="S135" s="664"/>
      <c r="T135" s="655"/>
      <c r="U135" s="655"/>
      <c r="V135" s="653">
        <v>899</v>
      </c>
      <c r="W135" s="653">
        <v>20</v>
      </c>
      <c r="X135" s="718"/>
      <c r="Y135" s="653"/>
      <c r="Z135" s="823"/>
      <c r="AA135" s="691"/>
      <c r="AB135" s="660"/>
      <c r="AC135" s="655"/>
      <c r="AD135" s="824"/>
      <c r="AE135" s="655">
        <v>1</v>
      </c>
      <c r="AF135" s="655"/>
      <c r="AG135" s="663" t="s">
        <v>1766</v>
      </c>
      <c r="AH135" s="660" t="s">
        <v>396</v>
      </c>
      <c r="AI135" s="668"/>
      <c r="AJ135" s="660"/>
      <c r="AK135" s="660"/>
      <c r="AL135" s="664"/>
      <c r="AM135" s="665"/>
      <c r="AN135" s="858">
        <v>2019</v>
      </c>
      <c r="AO135" s="862" t="s">
        <v>1768</v>
      </c>
    </row>
    <row r="136" spans="1:41" s="667" customFormat="1" ht="13.5">
      <c r="A136" s="646">
        <v>125</v>
      </c>
      <c r="B136" s="647" t="s">
        <v>1401</v>
      </c>
      <c r="C136" s="807" t="s">
        <v>1761</v>
      </c>
      <c r="D136" s="773" t="s">
        <v>1571</v>
      </c>
      <c r="E136" s="775" t="s">
        <v>1407</v>
      </c>
      <c r="F136" s="651" t="s">
        <v>1426</v>
      </c>
      <c r="G136" s="650" t="s">
        <v>1415</v>
      </c>
      <c r="H136" s="711">
        <v>2092</v>
      </c>
      <c r="I136" s="712">
        <v>43802</v>
      </c>
      <c r="J136" s="653">
        <v>1</v>
      </c>
      <c r="K136" s="654">
        <v>16800000</v>
      </c>
      <c r="L136" s="656"/>
      <c r="M136" s="655"/>
      <c r="N136" s="671"/>
      <c r="O136" s="656"/>
      <c r="P136" s="655"/>
      <c r="Q136" s="671"/>
      <c r="R136" s="710"/>
      <c r="S136" s="710"/>
      <c r="T136" s="710"/>
      <c r="U136" s="693"/>
      <c r="V136" s="653">
        <v>899</v>
      </c>
      <c r="W136" s="653">
        <v>20</v>
      </c>
      <c r="X136" s="655"/>
      <c r="Y136" s="653">
        <v>1</v>
      </c>
      <c r="Z136" s="823"/>
      <c r="AA136" s="691"/>
      <c r="AB136" s="660"/>
      <c r="AC136" s="655"/>
      <c r="AD136" s="824"/>
      <c r="AE136" s="655"/>
      <c r="AF136" s="655"/>
      <c r="AG136" s="663" t="s">
        <v>1422</v>
      </c>
      <c r="AH136" s="660" t="s">
        <v>532</v>
      </c>
      <c r="AI136" s="668"/>
      <c r="AJ136" s="660"/>
      <c r="AK136" s="660"/>
      <c r="AL136" s="664"/>
      <c r="AM136" s="665"/>
      <c r="AN136" s="858">
        <v>2019</v>
      </c>
      <c r="AO136" s="862" t="s">
        <v>1768</v>
      </c>
    </row>
    <row r="137" spans="1:41" s="688" customFormat="1" ht="12.75" hidden="1">
      <c r="A137" s="646">
        <v>126</v>
      </c>
      <c r="B137" s="647" t="s">
        <v>1401</v>
      </c>
      <c r="C137" s="805" t="s">
        <v>203</v>
      </c>
      <c r="D137" s="791" t="s">
        <v>1572</v>
      </c>
      <c r="E137" s="775" t="s">
        <v>1410</v>
      </c>
      <c r="F137" s="651" t="s">
        <v>1426</v>
      </c>
      <c r="G137" s="650" t="s">
        <v>1415</v>
      </c>
      <c r="H137" s="711">
        <v>2092</v>
      </c>
      <c r="I137" s="712">
        <v>43802</v>
      </c>
      <c r="J137" s="653">
        <v>1</v>
      </c>
      <c r="K137" s="654">
        <v>16800000</v>
      </c>
      <c r="L137" s="699"/>
      <c r="M137" s="698"/>
      <c r="N137" s="700"/>
      <c r="O137" s="699"/>
      <c r="P137" s="698"/>
      <c r="Q137" s="728"/>
      <c r="R137" s="728"/>
      <c r="S137" s="728"/>
      <c r="T137" s="698"/>
      <c r="U137" s="701"/>
      <c r="V137" s="653">
        <v>899</v>
      </c>
      <c r="W137" s="653">
        <v>20</v>
      </c>
      <c r="X137" s="698"/>
      <c r="Y137" s="653"/>
      <c r="Z137" s="823"/>
      <c r="AA137" s="691"/>
      <c r="AB137" s="660"/>
      <c r="AC137" s="655"/>
      <c r="AD137" s="824"/>
      <c r="AE137" s="698">
        <v>1</v>
      </c>
      <c r="AF137" s="698"/>
      <c r="AG137" s="663" t="s">
        <v>1766</v>
      </c>
      <c r="AH137" s="660" t="s">
        <v>396</v>
      </c>
      <c r="AI137" s="715"/>
      <c r="AJ137" s="660"/>
      <c r="AK137" s="660"/>
      <c r="AL137" s="703"/>
      <c r="AM137" s="651"/>
      <c r="AN137" s="860">
        <v>2019</v>
      </c>
      <c r="AO137" s="862" t="s">
        <v>1768</v>
      </c>
    </row>
    <row r="138" spans="1:41" s="667" customFormat="1" ht="12.75" hidden="1">
      <c r="A138" s="646">
        <v>127</v>
      </c>
      <c r="B138" s="647" t="s">
        <v>1401</v>
      </c>
      <c r="C138" s="805" t="s">
        <v>203</v>
      </c>
      <c r="D138" s="793" t="s">
        <v>1573</v>
      </c>
      <c r="E138" s="775" t="s">
        <v>1410</v>
      </c>
      <c r="F138" s="651" t="s">
        <v>1426</v>
      </c>
      <c r="G138" s="650" t="s">
        <v>1415</v>
      </c>
      <c r="H138" s="711">
        <v>2092</v>
      </c>
      <c r="I138" s="712">
        <v>43802</v>
      </c>
      <c r="J138" s="653">
        <v>1</v>
      </c>
      <c r="K138" s="654">
        <v>16800000</v>
      </c>
      <c r="L138" s="729"/>
      <c r="M138" s="693"/>
      <c r="N138" s="730"/>
      <c r="O138" s="729"/>
      <c r="P138" s="693"/>
      <c r="Q138" s="694"/>
      <c r="R138" s="694"/>
      <c r="S138" s="694"/>
      <c r="T138" s="693"/>
      <c r="U138" s="693"/>
      <c r="V138" s="653">
        <v>899</v>
      </c>
      <c r="W138" s="653">
        <v>20</v>
      </c>
      <c r="X138" s="693"/>
      <c r="Y138" s="653"/>
      <c r="Z138" s="825"/>
      <c r="AA138" s="691"/>
      <c r="AB138" s="660"/>
      <c r="AC138" s="693"/>
      <c r="AD138" s="825"/>
      <c r="AE138" s="693">
        <v>1</v>
      </c>
      <c r="AF138" s="693"/>
      <c r="AG138" s="663" t="s">
        <v>1766</v>
      </c>
      <c r="AH138" s="660" t="s">
        <v>396</v>
      </c>
      <c r="AI138" s="731"/>
      <c r="AJ138" s="660"/>
      <c r="AK138" s="660"/>
      <c r="AL138" s="695"/>
      <c r="AM138" s="732"/>
      <c r="AN138" s="858">
        <v>2019</v>
      </c>
      <c r="AO138" s="862" t="s">
        <v>1768</v>
      </c>
    </row>
    <row r="139" spans="1:41" s="667" customFormat="1" ht="12.75" hidden="1">
      <c r="A139" s="646">
        <v>128</v>
      </c>
      <c r="B139" s="647" t="s">
        <v>1401</v>
      </c>
      <c r="C139" s="805" t="s">
        <v>203</v>
      </c>
      <c r="D139" s="793" t="s">
        <v>1574</v>
      </c>
      <c r="E139" s="775" t="s">
        <v>1410</v>
      </c>
      <c r="F139" s="651" t="s">
        <v>1426</v>
      </c>
      <c r="G139" s="650" t="s">
        <v>1415</v>
      </c>
      <c r="H139" s="711">
        <v>2092</v>
      </c>
      <c r="I139" s="712">
        <v>43802</v>
      </c>
      <c r="J139" s="653">
        <v>1</v>
      </c>
      <c r="K139" s="654">
        <v>16800000</v>
      </c>
      <c r="L139" s="656"/>
      <c r="M139" s="655"/>
      <c r="N139" s="671"/>
      <c r="O139" s="656"/>
      <c r="P139" s="655"/>
      <c r="Q139" s="655"/>
      <c r="R139" s="655"/>
      <c r="S139" s="655"/>
      <c r="T139" s="655"/>
      <c r="U139" s="655"/>
      <c r="V139" s="653">
        <v>899</v>
      </c>
      <c r="W139" s="653">
        <v>20</v>
      </c>
      <c r="X139" s="655"/>
      <c r="Y139" s="653"/>
      <c r="Z139" s="824"/>
      <c r="AA139" s="691"/>
      <c r="AB139" s="660"/>
      <c r="AC139" s="655"/>
      <c r="AD139" s="824"/>
      <c r="AE139" s="655">
        <v>1</v>
      </c>
      <c r="AF139" s="655"/>
      <c r="AG139" s="663" t="s">
        <v>1766</v>
      </c>
      <c r="AH139" s="660" t="s">
        <v>396</v>
      </c>
      <c r="AI139" s="666"/>
      <c r="AJ139" s="660"/>
      <c r="AK139" s="660"/>
      <c r="AL139" s="655"/>
      <c r="AM139" s="665"/>
      <c r="AN139" s="858">
        <v>2019</v>
      </c>
      <c r="AO139" s="862" t="s">
        <v>1768</v>
      </c>
    </row>
    <row r="140" spans="1:41" s="667" customFormat="1" ht="12.75" hidden="1">
      <c r="A140" s="646">
        <v>129</v>
      </c>
      <c r="B140" s="647" t="s">
        <v>1401</v>
      </c>
      <c r="C140" s="805" t="s">
        <v>203</v>
      </c>
      <c r="D140" s="791" t="s">
        <v>1575</v>
      </c>
      <c r="E140" s="775" t="s">
        <v>1406</v>
      </c>
      <c r="F140" s="651" t="s">
        <v>1426</v>
      </c>
      <c r="G140" s="650" t="s">
        <v>1415</v>
      </c>
      <c r="H140" s="711">
        <v>2092</v>
      </c>
      <c r="I140" s="712">
        <v>43802</v>
      </c>
      <c r="J140" s="653">
        <v>1</v>
      </c>
      <c r="K140" s="654">
        <v>16800000</v>
      </c>
      <c r="L140" s="733"/>
      <c r="M140" s="734"/>
      <c r="N140" s="734"/>
      <c r="O140" s="733"/>
      <c r="P140" s="734"/>
      <c r="Q140" s="734"/>
      <c r="R140" s="734"/>
      <c r="S140" s="655"/>
      <c r="T140" s="655"/>
      <c r="U140" s="655"/>
      <c r="V140" s="653">
        <v>899</v>
      </c>
      <c r="W140" s="653">
        <v>20</v>
      </c>
      <c r="X140" s="655"/>
      <c r="Y140" s="653"/>
      <c r="Z140" s="824"/>
      <c r="AA140" s="691">
        <v>1</v>
      </c>
      <c r="AB140" s="660"/>
      <c r="AC140" s="734"/>
      <c r="AD140" s="834"/>
      <c r="AE140" s="734"/>
      <c r="AF140" s="734"/>
      <c r="AG140" s="663" t="s">
        <v>1421</v>
      </c>
      <c r="AH140" s="660" t="s">
        <v>668</v>
      </c>
      <c r="AI140" s="666"/>
      <c r="AJ140" s="660"/>
      <c r="AK140" s="660"/>
      <c r="AL140" s="734"/>
      <c r="AM140" s="734"/>
      <c r="AN140" s="858">
        <v>2019</v>
      </c>
      <c r="AO140" s="862" t="s">
        <v>1768</v>
      </c>
    </row>
    <row r="141" spans="1:41" s="667" customFormat="1" ht="13.5">
      <c r="A141" s="646">
        <v>130</v>
      </c>
      <c r="B141" s="647" t="s">
        <v>1401</v>
      </c>
      <c r="C141" s="805" t="s">
        <v>203</v>
      </c>
      <c r="D141" s="773" t="s">
        <v>1576</v>
      </c>
      <c r="E141" s="775" t="s">
        <v>1748</v>
      </c>
      <c r="F141" s="651" t="s">
        <v>1426</v>
      </c>
      <c r="G141" s="650" t="s">
        <v>1415</v>
      </c>
      <c r="H141" s="735">
        <v>2092</v>
      </c>
      <c r="I141" s="736">
        <v>43802</v>
      </c>
      <c r="J141" s="659">
        <v>1</v>
      </c>
      <c r="K141" s="720">
        <v>16800000</v>
      </c>
      <c r="L141" s="686"/>
      <c r="M141" s="685"/>
      <c r="N141" s="685"/>
      <c r="O141" s="686"/>
      <c r="P141" s="685"/>
      <c r="Q141" s="685"/>
      <c r="R141" s="685"/>
      <c r="S141" s="655"/>
      <c r="T141" s="655"/>
      <c r="U141" s="655"/>
      <c r="V141" s="653">
        <v>899</v>
      </c>
      <c r="W141" s="653">
        <v>20</v>
      </c>
      <c r="X141" s="685"/>
      <c r="Y141" s="653">
        <v>1</v>
      </c>
      <c r="Z141" s="830"/>
      <c r="AA141" s="658"/>
      <c r="AB141" s="657"/>
      <c r="AC141" s="685"/>
      <c r="AD141" s="830"/>
      <c r="AE141" s="685"/>
      <c r="AF141" s="685"/>
      <c r="AG141" s="663" t="s">
        <v>1422</v>
      </c>
      <c r="AH141" s="660" t="s">
        <v>532</v>
      </c>
      <c r="AI141" s="668"/>
      <c r="AJ141" s="657"/>
      <c r="AK141" s="657"/>
      <c r="AL141" s="685"/>
      <c r="AM141" s="737"/>
      <c r="AN141" s="858">
        <v>2019</v>
      </c>
      <c r="AO141" s="862" t="s">
        <v>1768</v>
      </c>
    </row>
    <row r="142" spans="1:41" s="667" customFormat="1" ht="12.75">
      <c r="A142" s="646">
        <v>131</v>
      </c>
      <c r="B142" s="647" t="s">
        <v>1401</v>
      </c>
      <c r="C142" s="805" t="s">
        <v>203</v>
      </c>
      <c r="D142" s="773" t="s">
        <v>1577</v>
      </c>
      <c r="E142" s="775" t="s">
        <v>1748</v>
      </c>
      <c r="F142" s="651" t="s">
        <v>1426</v>
      </c>
      <c r="G142" s="650" t="s">
        <v>1415</v>
      </c>
      <c r="H142" s="711">
        <v>2092</v>
      </c>
      <c r="I142" s="712">
        <v>43802</v>
      </c>
      <c r="J142" s="653">
        <v>1</v>
      </c>
      <c r="K142" s="654">
        <v>16800000</v>
      </c>
      <c r="L142" s="656"/>
      <c r="M142" s="655"/>
      <c r="N142" s="655"/>
      <c r="O142" s="656"/>
      <c r="P142" s="655"/>
      <c r="Q142" s="655"/>
      <c r="R142" s="655"/>
      <c r="S142" s="655"/>
      <c r="T142" s="655"/>
      <c r="U142" s="655"/>
      <c r="V142" s="653">
        <v>899</v>
      </c>
      <c r="W142" s="653">
        <v>20</v>
      </c>
      <c r="X142" s="655"/>
      <c r="Y142" s="653">
        <v>1</v>
      </c>
      <c r="Z142" s="824"/>
      <c r="AA142" s="818"/>
      <c r="AB142" s="656"/>
      <c r="AC142" s="655"/>
      <c r="AD142" s="824"/>
      <c r="AE142" s="655"/>
      <c r="AF142" s="655"/>
      <c r="AG142" s="663" t="s">
        <v>1422</v>
      </c>
      <c r="AH142" s="660" t="s">
        <v>532</v>
      </c>
      <c r="AI142" s="685"/>
      <c r="AJ142" s="656"/>
      <c r="AK142" s="656"/>
      <c r="AL142" s="664"/>
      <c r="AM142" s="665"/>
      <c r="AN142" s="858">
        <v>2019</v>
      </c>
      <c r="AO142" s="862" t="s">
        <v>1768</v>
      </c>
    </row>
    <row r="143" spans="1:41" s="667" customFormat="1" ht="12.75" hidden="1">
      <c r="A143" s="646">
        <v>132</v>
      </c>
      <c r="B143" s="647" t="s">
        <v>1401</v>
      </c>
      <c r="C143" s="805" t="s">
        <v>1413</v>
      </c>
      <c r="D143" s="772" t="s">
        <v>1578</v>
      </c>
      <c r="E143" s="775" t="s">
        <v>1409</v>
      </c>
      <c r="F143" s="651" t="s">
        <v>1426</v>
      </c>
      <c r="G143" s="650" t="s">
        <v>1415</v>
      </c>
      <c r="H143" s="711">
        <v>2092</v>
      </c>
      <c r="I143" s="712">
        <v>43802</v>
      </c>
      <c r="J143" s="653">
        <v>1</v>
      </c>
      <c r="K143" s="654">
        <v>16800000</v>
      </c>
      <c r="L143" s="656"/>
      <c r="M143" s="655"/>
      <c r="N143" s="655"/>
      <c r="O143" s="656"/>
      <c r="P143" s="655"/>
      <c r="Q143" s="655"/>
      <c r="R143" s="655"/>
      <c r="S143" s="655"/>
      <c r="T143" s="655"/>
      <c r="U143" s="655"/>
      <c r="V143" s="653">
        <v>899</v>
      </c>
      <c r="W143" s="653">
        <v>20</v>
      </c>
      <c r="X143" s="655"/>
      <c r="Y143" s="653"/>
      <c r="Z143" s="824"/>
      <c r="AA143" s="818"/>
      <c r="AB143" s="656"/>
      <c r="AC143" s="655"/>
      <c r="AD143" s="824"/>
      <c r="AE143" s="655">
        <v>1</v>
      </c>
      <c r="AF143" s="655"/>
      <c r="AG143" s="663" t="s">
        <v>1766</v>
      </c>
      <c r="AH143" s="660" t="s">
        <v>396</v>
      </c>
      <c r="AI143" s="666"/>
      <c r="AJ143" s="656"/>
      <c r="AK143" s="656"/>
      <c r="AL143" s="664"/>
      <c r="AM143" s="665"/>
      <c r="AN143" s="858">
        <v>2019</v>
      </c>
      <c r="AO143" s="862" t="s">
        <v>1768</v>
      </c>
    </row>
    <row r="144" spans="1:41" s="667" customFormat="1" ht="12.75" hidden="1">
      <c r="A144" s="646">
        <v>133</v>
      </c>
      <c r="B144" s="647" t="s">
        <v>1401</v>
      </c>
      <c r="C144" s="805" t="s">
        <v>1762</v>
      </c>
      <c r="D144" s="772" t="s">
        <v>1579</v>
      </c>
      <c r="E144" s="775" t="s">
        <v>1409</v>
      </c>
      <c r="F144" s="651" t="s">
        <v>1426</v>
      </c>
      <c r="G144" s="650" t="s">
        <v>1415</v>
      </c>
      <c r="H144" s="711">
        <v>2092</v>
      </c>
      <c r="I144" s="712">
        <v>43802</v>
      </c>
      <c r="J144" s="653">
        <v>1</v>
      </c>
      <c r="K144" s="654">
        <v>16800000</v>
      </c>
      <c r="L144" s="656"/>
      <c r="M144" s="655"/>
      <c r="N144" s="655"/>
      <c r="O144" s="656"/>
      <c r="P144" s="655"/>
      <c r="Q144" s="655"/>
      <c r="R144" s="655"/>
      <c r="S144" s="655"/>
      <c r="T144" s="655"/>
      <c r="U144" s="655"/>
      <c r="V144" s="653">
        <v>899</v>
      </c>
      <c r="W144" s="653">
        <v>20</v>
      </c>
      <c r="X144" s="655"/>
      <c r="Y144" s="653"/>
      <c r="Z144" s="824"/>
      <c r="AA144" s="818"/>
      <c r="AB144" s="656"/>
      <c r="AC144" s="655"/>
      <c r="AD144" s="824"/>
      <c r="AE144" s="655">
        <v>1</v>
      </c>
      <c r="AF144" s="655"/>
      <c r="AG144" s="663" t="s">
        <v>1766</v>
      </c>
      <c r="AH144" s="660" t="s">
        <v>396</v>
      </c>
      <c r="AI144" s="666"/>
      <c r="AJ144" s="656"/>
      <c r="AK144" s="656"/>
      <c r="AL144" s="664"/>
      <c r="AM144" s="665"/>
      <c r="AN144" s="858">
        <v>2019</v>
      </c>
      <c r="AO144" s="862" t="s">
        <v>1768</v>
      </c>
    </row>
    <row r="145" spans="1:41" s="667" customFormat="1" ht="12.75">
      <c r="A145" s="646">
        <v>134</v>
      </c>
      <c r="B145" s="647" t="s">
        <v>1401</v>
      </c>
      <c r="C145" s="805" t="s">
        <v>213</v>
      </c>
      <c r="D145" s="773" t="s">
        <v>1580</v>
      </c>
      <c r="E145" s="775" t="s">
        <v>1752</v>
      </c>
      <c r="F145" s="651" t="s">
        <v>1426</v>
      </c>
      <c r="G145" s="650" t="s">
        <v>1415</v>
      </c>
      <c r="H145" s="651">
        <v>2101</v>
      </c>
      <c r="I145" s="652">
        <v>43803</v>
      </c>
      <c r="J145" s="653">
        <v>1</v>
      </c>
      <c r="K145" s="654">
        <v>16800000</v>
      </c>
      <c r="L145" s="656"/>
      <c r="M145" s="655"/>
      <c r="N145" s="655"/>
      <c r="O145" s="656"/>
      <c r="P145" s="655"/>
      <c r="Q145" s="655"/>
      <c r="R145" s="655"/>
      <c r="S145" s="655"/>
      <c r="T145" s="655"/>
      <c r="U145" s="655"/>
      <c r="V145" s="653">
        <v>899</v>
      </c>
      <c r="W145" s="653">
        <v>20</v>
      </c>
      <c r="X145" s="655"/>
      <c r="Y145" s="653">
        <v>1</v>
      </c>
      <c r="Z145" s="824"/>
      <c r="AA145" s="818"/>
      <c r="AB145" s="656"/>
      <c r="AC145" s="655"/>
      <c r="AD145" s="824"/>
      <c r="AE145" s="655"/>
      <c r="AF145" s="655"/>
      <c r="AG145" s="663" t="s">
        <v>1422</v>
      </c>
      <c r="AH145" s="660" t="s">
        <v>532</v>
      </c>
      <c r="AI145" s="666"/>
      <c r="AJ145" s="656"/>
      <c r="AK145" s="656"/>
      <c r="AL145" s="664"/>
      <c r="AM145" s="665"/>
      <c r="AN145" s="858">
        <v>2019</v>
      </c>
      <c r="AO145" s="862" t="s">
        <v>1768</v>
      </c>
    </row>
    <row r="146" spans="1:41" s="667" customFormat="1" ht="12.75" hidden="1">
      <c r="A146" s="646">
        <v>135</v>
      </c>
      <c r="B146" s="647" t="s">
        <v>1401</v>
      </c>
      <c r="C146" s="805" t="s">
        <v>203</v>
      </c>
      <c r="D146" s="772" t="s">
        <v>1581</v>
      </c>
      <c r="E146" s="775" t="s">
        <v>1406</v>
      </c>
      <c r="F146" s="651" t="s">
        <v>1426</v>
      </c>
      <c r="G146" s="650" t="s">
        <v>1415</v>
      </c>
      <c r="H146" s="651">
        <v>2101</v>
      </c>
      <c r="I146" s="652">
        <v>43803</v>
      </c>
      <c r="J146" s="653">
        <v>1</v>
      </c>
      <c r="K146" s="654">
        <v>16800000</v>
      </c>
      <c r="L146" s="656"/>
      <c r="M146" s="655"/>
      <c r="N146" s="655"/>
      <c r="O146" s="656"/>
      <c r="P146" s="655"/>
      <c r="Q146" s="655"/>
      <c r="R146" s="655"/>
      <c r="S146" s="655"/>
      <c r="T146" s="655"/>
      <c r="U146" s="655"/>
      <c r="V146" s="653">
        <v>899</v>
      </c>
      <c r="W146" s="653">
        <v>20</v>
      </c>
      <c r="X146" s="655"/>
      <c r="Y146" s="653"/>
      <c r="Z146" s="824"/>
      <c r="AA146" s="818"/>
      <c r="AB146" s="656"/>
      <c r="AC146" s="655"/>
      <c r="AD146" s="824"/>
      <c r="AE146" s="655">
        <v>1</v>
      </c>
      <c r="AF146" s="655"/>
      <c r="AG146" s="663" t="s">
        <v>1766</v>
      </c>
      <c r="AH146" s="660" t="s">
        <v>396</v>
      </c>
      <c r="AI146" s="662"/>
      <c r="AJ146" s="656"/>
      <c r="AK146" s="656"/>
      <c r="AL146" s="664"/>
      <c r="AM146" s="665"/>
      <c r="AN146" s="858">
        <v>2019</v>
      </c>
      <c r="AO146" s="862" t="s">
        <v>1768</v>
      </c>
    </row>
    <row r="147" spans="1:41" s="667" customFormat="1" ht="12.75" hidden="1">
      <c r="A147" s="646">
        <v>136</v>
      </c>
      <c r="B147" s="647" t="s">
        <v>1401</v>
      </c>
      <c r="C147" s="805" t="s">
        <v>203</v>
      </c>
      <c r="D147" s="772" t="s">
        <v>1582</v>
      </c>
      <c r="E147" s="775" t="s">
        <v>1406</v>
      </c>
      <c r="F147" s="651" t="s">
        <v>1426</v>
      </c>
      <c r="G147" s="650" t="s">
        <v>1415</v>
      </c>
      <c r="H147" s="651">
        <v>2101</v>
      </c>
      <c r="I147" s="652">
        <v>43803</v>
      </c>
      <c r="J147" s="653">
        <v>1</v>
      </c>
      <c r="K147" s="654">
        <v>16800000</v>
      </c>
      <c r="L147" s="656"/>
      <c r="M147" s="655"/>
      <c r="N147" s="655"/>
      <c r="O147" s="656"/>
      <c r="P147" s="655"/>
      <c r="Q147" s="655"/>
      <c r="R147" s="655"/>
      <c r="S147" s="655"/>
      <c r="T147" s="655"/>
      <c r="U147" s="655"/>
      <c r="V147" s="653">
        <v>899</v>
      </c>
      <c r="W147" s="653">
        <v>20</v>
      </c>
      <c r="X147" s="655"/>
      <c r="Y147" s="653"/>
      <c r="Z147" s="824"/>
      <c r="AA147" s="818"/>
      <c r="AB147" s="656"/>
      <c r="AC147" s="655"/>
      <c r="AD147" s="824"/>
      <c r="AE147" s="655">
        <v>1</v>
      </c>
      <c r="AF147" s="655"/>
      <c r="AG147" s="663" t="s">
        <v>1766</v>
      </c>
      <c r="AH147" s="660" t="s">
        <v>396</v>
      </c>
      <c r="AI147" s="666"/>
      <c r="AJ147" s="655"/>
      <c r="AK147" s="655"/>
      <c r="AL147" s="664"/>
      <c r="AM147" s="665"/>
      <c r="AN147" s="858">
        <v>2019</v>
      </c>
      <c r="AO147" s="862" t="s">
        <v>1768</v>
      </c>
    </row>
    <row r="148" spans="1:41" s="667" customFormat="1" ht="12.75" hidden="1">
      <c r="A148" s="646">
        <v>137</v>
      </c>
      <c r="B148" s="647" t="s">
        <v>1401</v>
      </c>
      <c r="C148" s="805" t="s">
        <v>203</v>
      </c>
      <c r="D148" s="772" t="s">
        <v>1583</v>
      </c>
      <c r="E148" s="775" t="s">
        <v>1406</v>
      </c>
      <c r="F148" s="651" t="s">
        <v>1426</v>
      </c>
      <c r="G148" s="650" t="s">
        <v>1415</v>
      </c>
      <c r="H148" s="651">
        <v>2101</v>
      </c>
      <c r="I148" s="652">
        <v>43803</v>
      </c>
      <c r="J148" s="653">
        <v>1</v>
      </c>
      <c r="K148" s="654">
        <v>16800000</v>
      </c>
      <c r="L148" s="656"/>
      <c r="M148" s="655"/>
      <c r="N148" s="655"/>
      <c r="O148" s="656"/>
      <c r="P148" s="655"/>
      <c r="Q148" s="655"/>
      <c r="R148" s="655"/>
      <c r="S148" s="655"/>
      <c r="T148" s="655"/>
      <c r="U148" s="655"/>
      <c r="V148" s="653">
        <v>899</v>
      </c>
      <c r="W148" s="653">
        <v>20</v>
      </c>
      <c r="X148" s="655"/>
      <c r="Y148" s="653"/>
      <c r="Z148" s="824"/>
      <c r="AA148" s="818"/>
      <c r="AB148" s="656"/>
      <c r="AC148" s="669"/>
      <c r="AD148" s="824"/>
      <c r="AE148" s="655">
        <v>1</v>
      </c>
      <c r="AF148" s="669"/>
      <c r="AG148" s="663" t="s">
        <v>1766</v>
      </c>
      <c r="AH148" s="660" t="s">
        <v>396</v>
      </c>
      <c r="AI148" s="666"/>
      <c r="AJ148" s="655"/>
      <c r="AK148" s="655"/>
      <c r="AL148" s="664"/>
      <c r="AM148" s="665"/>
      <c r="AN148" s="858">
        <v>2019</v>
      </c>
      <c r="AO148" s="862" t="s">
        <v>1768</v>
      </c>
    </row>
    <row r="149" spans="1:41" s="667" customFormat="1" ht="12.75" hidden="1">
      <c r="A149" s="646">
        <v>138</v>
      </c>
      <c r="B149" s="647" t="s">
        <v>1401</v>
      </c>
      <c r="C149" s="805" t="s">
        <v>203</v>
      </c>
      <c r="D149" s="772" t="s">
        <v>1584</v>
      </c>
      <c r="E149" s="775" t="s">
        <v>1406</v>
      </c>
      <c r="F149" s="651" t="s">
        <v>1426</v>
      </c>
      <c r="G149" s="650" t="s">
        <v>1415</v>
      </c>
      <c r="H149" s="651">
        <v>2101</v>
      </c>
      <c r="I149" s="652">
        <v>43803</v>
      </c>
      <c r="J149" s="653">
        <v>1</v>
      </c>
      <c r="K149" s="654">
        <v>16800000</v>
      </c>
      <c r="L149" s="656"/>
      <c r="M149" s="655"/>
      <c r="N149" s="655"/>
      <c r="O149" s="656"/>
      <c r="P149" s="655"/>
      <c r="Q149" s="655"/>
      <c r="R149" s="655"/>
      <c r="S149" s="655"/>
      <c r="T149" s="655"/>
      <c r="U149" s="655"/>
      <c r="V149" s="653">
        <v>899</v>
      </c>
      <c r="W149" s="653">
        <v>20</v>
      </c>
      <c r="X149" s="655"/>
      <c r="Y149" s="653"/>
      <c r="Z149" s="824"/>
      <c r="AA149" s="818"/>
      <c r="AB149" s="656"/>
      <c r="AC149" s="655"/>
      <c r="AD149" s="824"/>
      <c r="AE149" s="655">
        <v>1</v>
      </c>
      <c r="AF149" s="655"/>
      <c r="AG149" s="663" t="s">
        <v>1766</v>
      </c>
      <c r="AH149" s="660" t="s">
        <v>396</v>
      </c>
      <c r="AI149" s="666"/>
      <c r="AJ149" s="655"/>
      <c r="AK149" s="655"/>
      <c r="AL149" s="664"/>
      <c r="AM149" s="665"/>
      <c r="AN149" s="858">
        <v>2019</v>
      </c>
      <c r="AO149" s="862" t="s">
        <v>1768</v>
      </c>
    </row>
    <row r="150" spans="1:41" s="667" customFormat="1" ht="12.75" hidden="1">
      <c r="A150" s="646">
        <v>139</v>
      </c>
      <c r="B150" s="647" t="s">
        <v>1401</v>
      </c>
      <c r="C150" s="805" t="s">
        <v>203</v>
      </c>
      <c r="D150" s="772" t="s">
        <v>1585</v>
      </c>
      <c r="E150" s="775" t="s">
        <v>1406</v>
      </c>
      <c r="F150" s="651" t="s">
        <v>1426</v>
      </c>
      <c r="G150" s="650" t="s">
        <v>1415</v>
      </c>
      <c r="H150" s="651">
        <v>2101</v>
      </c>
      <c r="I150" s="652">
        <v>43803</v>
      </c>
      <c r="J150" s="653">
        <v>1</v>
      </c>
      <c r="K150" s="654">
        <v>16800000</v>
      </c>
      <c r="L150" s="656"/>
      <c r="M150" s="655"/>
      <c r="N150" s="655"/>
      <c r="O150" s="656"/>
      <c r="P150" s="655"/>
      <c r="Q150" s="655"/>
      <c r="R150" s="655"/>
      <c r="S150" s="655"/>
      <c r="T150" s="655"/>
      <c r="U150" s="655"/>
      <c r="V150" s="653">
        <v>899</v>
      </c>
      <c r="W150" s="653">
        <v>20</v>
      </c>
      <c r="X150" s="655"/>
      <c r="Y150" s="653"/>
      <c r="Z150" s="824"/>
      <c r="AA150" s="818"/>
      <c r="AB150" s="656"/>
      <c r="AC150" s="669"/>
      <c r="AD150" s="829"/>
      <c r="AE150" s="669">
        <v>1</v>
      </c>
      <c r="AF150" s="669"/>
      <c r="AG150" s="663" t="s">
        <v>1766</v>
      </c>
      <c r="AH150" s="660" t="s">
        <v>396</v>
      </c>
      <c r="AI150" s="666"/>
      <c r="AJ150" s="655"/>
      <c r="AK150" s="655"/>
      <c r="AL150" s="664"/>
      <c r="AM150" s="665"/>
      <c r="AN150" s="858">
        <v>2019</v>
      </c>
      <c r="AO150" s="862" t="s">
        <v>1768</v>
      </c>
    </row>
    <row r="151" spans="1:41" s="667" customFormat="1" ht="12.75" hidden="1">
      <c r="A151" s="646">
        <v>140</v>
      </c>
      <c r="B151" s="647" t="s">
        <v>1401</v>
      </c>
      <c r="C151" s="805" t="s">
        <v>983</v>
      </c>
      <c r="D151" s="791" t="s">
        <v>1586</v>
      </c>
      <c r="E151" s="775" t="s">
        <v>1237</v>
      </c>
      <c r="F151" s="651" t="s">
        <v>1426</v>
      </c>
      <c r="G151" s="650" t="s">
        <v>1415</v>
      </c>
      <c r="H151" s="651">
        <v>2101</v>
      </c>
      <c r="I151" s="652">
        <v>43803</v>
      </c>
      <c r="J151" s="653">
        <v>1</v>
      </c>
      <c r="K151" s="654">
        <v>16800000</v>
      </c>
      <c r="L151" s="656"/>
      <c r="M151" s="655"/>
      <c r="N151" s="655"/>
      <c r="O151" s="656"/>
      <c r="P151" s="655"/>
      <c r="Q151" s="693"/>
      <c r="R151" s="693"/>
      <c r="S151" s="655"/>
      <c r="T151" s="655"/>
      <c r="U151" s="655"/>
      <c r="V151" s="653">
        <v>899</v>
      </c>
      <c r="W151" s="653">
        <v>20</v>
      </c>
      <c r="X151" s="655"/>
      <c r="Y151" s="653"/>
      <c r="Z151" s="824"/>
      <c r="AA151" s="818">
        <v>1</v>
      </c>
      <c r="AB151" s="656"/>
      <c r="AC151" s="669"/>
      <c r="AD151" s="829"/>
      <c r="AE151" s="669"/>
      <c r="AF151" s="669"/>
      <c r="AG151" s="663" t="s">
        <v>1421</v>
      </c>
      <c r="AH151" s="660" t="s">
        <v>668</v>
      </c>
      <c r="AI151" s="666"/>
      <c r="AJ151" s="655"/>
      <c r="AK151" s="655"/>
      <c r="AL151" s="664"/>
      <c r="AM151" s="665"/>
      <c r="AN151" s="858">
        <v>2019</v>
      </c>
      <c r="AO151" s="862" t="s">
        <v>1768</v>
      </c>
    </row>
    <row r="152" spans="1:41" s="667" customFormat="1" ht="12.75">
      <c r="A152" s="646">
        <v>141</v>
      </c>
      <c r="B152" s="647" t="s">
        <v>1401</v>
      </c>
      <c r="C152" s="805" t="s">
        <v>209</v>
      </c>
      <c r="D152" s="771" t="s">
        <v>1587</v>
      </c>
      <c r="E152" s="775" t="s">
        <v>1407</v>
      </c>
      <c r="F152" s="651" t="s">
        <v>1426</v>
      </c>
      <c r="G152" s="650" t="s">
        <v>1415</v>
      </c>
      <c r="H152" s="651">
        <v>2106</v>
      </c>
      <c r="I152" s="652">
        <v>43804</v>
      </c>
      <c r="J152" s="653">
        <v>1</v>
      </c>
      <c r="K152" s="654">
        <v>16800000</v>
      </c>
      <c r="L152" s="656"/>
      <c r="M152" s="655"/>
      <c r="N152" s="655"/>
      <c r="O152" s="656"/>
      <c r="P152" s="655"/>
      <c r="Q152" s="671"/>
      <c r="R152" s="664"/>
      <c r="S152" s="655"/>
      <c r="T152" s="655"/>
      <c r="U152" s="655"/>
      <c r="V152" s="653">
        <v>899</v>
      </c>
      <c r="W152" s="653">
        <v>20</v>
      </c>
      <c r="X152" s="655"/>
      <c r="Y152" s="653">
        <v>1</v>
      </c>
      <c r="Z152" s="824"/>
      <c r="AA152" s="818"/>
      <c r="AB152" s="656"/>
      <c r="AC152" s="669"/>
      <c r="AD152" s="829"/>
      <c r="AE152" s="669"/>
      <c r="AF152" s="669"/>
      <c r="AG152" s="663" t="s">
        <v>1422</v>
      </c>
      <c r="AH152" s="660" t="s">
        <v>532</v>
      </c>
      <c r="AI152" s="666"/>
      <c r="AJ152" s="655"/>
      <c r="AK152" s="655"/>
      <c r="AL152" s="664"/>
      <c r="AM152" s="665"/>
      <c r="AN152" s="858">
        <v>2019</v>
      </c>
      <c r="AO152" s="862" t="s">
        <v>1768</v>
      </c>
    </row>
    <row r="153" spans="1:41" s="667" customFormat="1" ht="12.75" hidden="1">
      <c r="A153" s="646">
        <v>142</v>
      </c>
      <c r="B153" s="647" t="s">
        <v>1401</v>
      </c>
      <c r="C153" s="805" t="s">
        <v>203</v>
      </c>
      <c r="D153" s="793" t="s">
        <v>1588</v>
      </c>
      <c r="E153" s="775" t="s">
        <v>1410</v>
      </c>
      <c r="F153" s="651" t="s">
        <v>1426</v>
      </c>
      <c r="G153" s="650" t="s">
        <v>1415</v>
      </c>
      <c r="H153" s="651">
        <v>2106</v>
      </c>
      <c r="I153" s="652">
        <v>43804</v>
      </c>
      <c r="J153" s="653">
        <v>1</v>
      </c>
      <c r="K153" s="654">
        <v>16800000</v>
      </c>
      <c r="L153" s="656"/>
      <c r="M153" s="655"/>
      <c r="N153" s="655"/>
      <c r="O153" s="656"/>
      <c r="P153" s="655"/>
      <c r="Q153" s="710"/>
      <c r="R153" s="710"/>
      <c r="S153" s="655"/>
      <c r="T153" s="655"/>
      <c r="U153" s="655"/>
      <c r="V153" s="653">
        <v>899</v>
      </c>
      <c r="W153" s="653">
        <v>20</v>
      </c>
      <c r="X153" s="655"/>
      <c r="Y153" s="653"/>
      <c r="Z153" s="824"/>
      <c r="AA153" s="818"/>
      <c r="AB153" s="656"/>
      <c r="AC153" s="655"/>
      <c r="AD153" s="824"/>
      <c r="AE153" s="655">
        <v>1</v>
      </c>
      <c r="AF153" s="655"/>
      <c r="AG153" s="663" t="s">
        <v>1766</v>
      </c>
      <c r="AH153" s="660" t="s">
        <v>396</v>
      </c>
      <c r="AI153" s="666"/>
      <c r="AJ153" s="655"/>
      <c r="AK153" s="655"/>
      <c r="AL153" s="664"/>
      <c r="AM153" s="665"/>
      <c r="AN153" s="858">
        <v>2019</v>
      </c>
      <c r="AO153" s="862" t="s">
        <v>1768</v>
      </c>
    </row>
    <row r="154" spans="1:41" s="667" customFormat="1" ht="12.75" hidden="1">
      <c r="A154" s="646">
        <v>143</v>
      </c>
      <c r="B154" s="647" t="s">
        <v>1401</v>
      </c>
      <c r="C154" s="805" t="s">
        <v>203</v>
      </c>
      <c r="D154" s="793" t="s">
        <v>1589</v>
      </c>
      <c r="E154" s="775" t="s">
        <v>1410</v>
      </c>
      <c r="F154" s="651" t="s">
        <v>1426</v>
      </c>
      <c r="G154" s="650" t="s">
        <v>1415</v>
      </c>
      <c r="H154" s="651">
        <v>2106</v>
      </c>
      <c r="I154" s="652">
        <v>43804</v>
      </c>
      <c r="J154" s="653">
        <v>1</v>
      </c>
      <c r="K154" s="654">
        <v>16800000</v>
      </c>
      <c r="L154" s="656"/>
      <c r="M154" s="655"/>
      <c r="N154" s="655"/>
      <c r="O154" s="656"/>
      <c r="P154" s="655"/>
      <c r="Q154" s="655"/>
      <c r="R154" s="655"/>
      <c r="S154" s="655"/>
      <c r="T154" s="655"/>
      <c r="U154" s="655"/>
      <c r="V154" s="653">
        <v>899</v>
      </c>
      <c r="W154" s="653">
        <v>20</v>
      </c>
      <c r="X154" s="655"/>
      <c r="Y154" s="653"/>
      <c r="Z154" s="824"/>
      <c r="AA154" s="818">
        <v>1</v>
      </c>
      <c r="AB154" s="656"/>
      <c r="AC154" s="655"/>
      <c r="AD154" s="824"/>
      <c r="AE154" s="655"/>
      <c r="AF154" s="655"/>
      <c r="AG154" s="663" t="s">
        <v>1421</v>
      </c>
      <c r="AH154" s="660" t="s">
        <v>668</v>
      </c>
      <c r="AI154" s="666"/>
      <c r="AJ154" s="655"/>
      <c r="AK154" s="655"/>
      <c r="AL154" s="664"/>
      <c r="AM154" s="665"/>
      <c r="AN154" s="858">
        <v>2019</v>
      </c>
      <c r="AO154" s="862" t="s">
        <v>1768</v>
      </c>
    </row>
    <row r="155" spans="1:41" s="667" customFormat="1" ht="12.75" hidden="1">
      <c r="A155" s="646">
        <v>144</v>
      </c>
      <c r="B155" s="647" t="s">
        <v>1401</v>
      </c>
      <c r="C155" s="805" t="s">
        <v>203</v>
      </c>
      <c r="D155" s="793" t="s">
        <v>1590</v>
      </c>
      <c r="E155" s="775" t="s">
        <v>1410</v>
      </c>
      <c r="F155" s="651" t="s">
        <v>1426</v>
      </c>
      <c r="G155" s="650" t="s">
        <v>1415</v>
      </c>
      <c r="H155" s="651">
        <v>2106</v>
      </c>
      <c r="I155" s="652">
        <v>43804</v>
      </c>
      <c r="J155" s="653">
        <v>1</v>
      </c>
      <c r="K155" s="654">
        <v>16800000</v>
      </c>
      <c r="L155" s="656"/>
      <c r="M155" s="655"/>
      <c r="N155" s="655"/>
      <c r="O155" s="656"/>
      <c r="P155" s="655"/>
      <c r="Q155" s="655"/>
      <c r="R155" s="655"/>
      <c r="S155" s="655"/>
      <c r="T155" s="655"/>
      <c r="U155" s="655"/>
      <c r="V155" s="653">
        <v>899</v>
      </c>
      <c r="W155" s="653">
        <v>20</v>
      </c>
      <c r="X155" s="655"/>
      <c r="Y155" s="653"/>
      <c r="Z155" s="824"/>
      <c r="AA155" s="818"/>
      <c r="AB155" s="656"/>
      <c r="AC155" s="655"/>
      <c r="AD155" s="824"/>
      <c r="AE155" s="655">
        <v>1</v>
      </c>
      <c r="AF155" s="655"/>
      <c r="AG155" s="663" t="s">
        <v>1766</v>
      </c>
      <c r="AH155" s="660" t="s">
        <v>396</v>
      </c>
      <c r="AI155" s="666"/>
      <c r="AJ155" s="655"/>
      <c r="AK155" s="655"/>
      <c r="AL155" s="664"/>
      <c r="AM155" s="665"/>
      <c r="AN155" s="858">
        <v>2019</v>
      </c>
      <c r="AO155" s="862" t="s">
        <v>1768</v>
      </c>
    </row>
    <row r="156" spans="1:41" s="667" customFormat="1" ht="12.75" hidden="1">
      <c r="A156" s="646">
        <v>145</v>
      </c>
      <c r="B156" s="647" t="s">
        <v>1401</v>
      </c>
      <c r="C156" s="805" t="s">
        <v>203</v>
      </c>
      <c r="D156" s="793" t="s">
        <v>1591</v>
      </c>
      <c r="E156" s="775" t="s">
        <v>1410</v>
      </c>
      <c r="F156" s="651" t="s">
        <v>1426</v>
      </c>
      <c r="G156" s="650" t="s">
        <v>1415</v>
      </c>
      <c r="H156" s="651">
        <v>2106</v>
      </c>
      <c r="I156" s="652">
        <v>43804</v>
      </c>
      <c r="J156" s="653">
        <v>1</v>
      </c>
      <c r="K156" s="654">
        <v>16800000</v>
      </c>
      <c r="L156" s="656"/>
      <c r="M156" s="655"/>
      <c r="N156" s="655"/>
      <c r="O156" s="656"/>
      <c r="P156" s="655"/>
      <c r="Q156" s="655"/>
      <c r="R156" s="655"/>
      <c r="S156" s="655"/>
      <c r="T156" s="655"/>
      <c r="U156" s="655"/>
      <c r="V156" s="653">
        <v>899</v>
      </c>
      <c r="W156" s="653">
        <v>20</v>
      </c>
      <c r="X156" s="655"/>
      <c r="Y156" s="653"/>
      <c r="Z156" s="824"/>
      <c r="AA156" s="818">
        <v>1</v>
      </c>
      <c r="AB156" s="656"/>
      <c r="AC156" s="655"/>
      <c r="AD156" s="824"/>
      <c r="AE156" s="655"/>
      <c r="AF156" s="655"/>
      <c r="AG156" s="663" t="s">
        <v>1421</v>
      </c>
      <c r="AH156" s="660" t="s">
        <v>668</v>
      </c>
      <c r="AI156" s="666"/>
      <c r="AJ156" s="655"/>
      <c r="AK156" s="655"/>
      <c r="AL156" s="664"/>
      <c r="AM156" s="665"/>
      <c r="AN156" s="858">
        <v>2019</v>
      </c>
      <c r="AO156" s="862" t="s">
        <v>1768</v>
      </c>
    </row>
    <row r="157" spans="1:41" s="667" customFormat="1" ht="12.75">
      <c r="A157" s="646">
        <v>146</v>
      </c>
      <c r="B157" s="647" t="s">
        <v>1401</v>
      </c>
      <c r="C157" s="805" t="s">
        <v>203</v>
      </c>
      <c r="D157" s="773" t="s">
        <v>1592</v>
      </c>
      <c r="E157" s="775" t="s">
        <v>1748</v>
      </c>
      <c r="F157" s="651" t="s">
        <v>1426</v>
      </c>
      <c r="G157" s="650" t="s">
        <v>1415</v>
      </c>
      <c r="H157" s="651">
        <v>2106</v>
      </c>
      <c r="I157" s="652">
        <v>43804</v>
      </c>
      <c r="J157" s="653">
        <v>1</v>
      </c>
      <c r="K157" s="654">
        <v>16800000</v>
      </c>
      <c r="L157" s="656"/>
      <c r="M157" s="655"/>
      <c r="N157" s="655"/>
      <c r="O157" s="656"/>
      <c r="P157" s="655"/>
      <c r="Q157" s="693"/>
      <c r="R157" s="693"/>
      <c r="S157" s="655"/>
      <c r="T157" s="655"/>
      <c r="U157" s="655"/>
      <c r="V157" s="653">
        <v>899</v>
      </c>
      <c r="W157" s="653">
        <v>20</v>
      </c>
      <c r="X157" s="655"/>
      <c r="Y157" s="653">
        <v>1</v>
      </c>
      <c r="Z157" s="824"/>
      <c r="AA157" s="818"/>
      <c r="AB157" s="656"/>
      <c r="AC157" s="655"/>
      <c r="AD157" s="824"/>
      <c r="AE157" s="655"/>
      <c r="AF157" s="655"/>
      <c r="AG157" s="663" t="s">
        <v>1422</v>
      </c>
      <c r="AH157" s="660" t="s">
        <v>532</v>
      </c>
      <c r="AI157" s="666"/>
      <c r="AJ157" s="655"/>
      <c r="AK157" s="655"/>
      <c r="AL157" s="664"/>
      <c r="AM157" s="665"/>
      <c r="AN157" s="858">
        <v>2019</v>
      </c>
      <c r="AO157" s="862" t="s">
        <v>1768</v>
      </c>
    </row>
    <row r="158" spans="1:41" s="667" customFormat="1" ht="12.75">
      <c r="A158" s="646">
        <v>147</v>
      </c>
      <c r="B158" s="647" t="s">
        <v>1401</v>
      </c>
      <c r="C158" s="805" t="s">
        <v>203</v>
      </c>
      <c r="D158" s="773" t="s">
        <v>1593</v>
      </c>
      <c r="E158" s="770" t="s">
        <v>1408</v>
      </c>
      <c r="F158" s="651" t="s">
        <v>1426</v>
      </c>
      <c r="G158" s="650" t="s">
        <v>1415</v>
      </c>
      <c r="H158" s="651">
        <v>2106</v>
      </c>
      <c r="I158" s="652">
        <v>43804</v>
      </c>
      <c r="J158" s="653">
        <v>1</v>
      </c>
      <c r="K158" s="654">
        <v>16800000</v>
      </c>
      <c r="L158" s="656"/>
      <c r="M158" s="655"/>
      <c r="N158" s="655"/>
      <c r="O158" s="656"/>
      <c r="P158" s="664"/>
      <c r="Q158" s="664"/>
      <c r="R158" s="664"/>
      <c r="S158" s="655"/>
      <c r="T158" s="655"/>
      <c r="U158" s="655"/>
      <c r="V158" s="653">
        <v>899</v>
      </c>
      <c r="W158" s="653">
        <v>20</v>
      </c>
      <c r="X158" s="655"/>
      <c r="Y158" s="653">
        <v>1</v>
      </c>
      <c r="Z158" s="824"/>
      <c r="AA158" s="818"/>
      <c r="AB158" s="656"/>
      <c r="AC158" s="655"/>
      <c r="AD158" s="824"/>
      <c r="AE158" s="655"/>
      <c r="AF158" s="655"/>
      <c r="AG158" s="663" t="s">
        <v>1422</v>
      </c>
      <c r="AH158" s="660" t="s">
        <v>532</v>
      </c>
      <c r="AI158" s="724"/>
      <c r="AJ158" s="655"/>
      <c r="AK158" s="655"/>
      <c r="AL158" s="664"/>
      <c r="AM158" s="665"/>
      <c r="AN158" s="858">
        <v>2019</v>
      </c>
      <c r="AO158" s="862" t="s">
        <v>1768</v>
      </c>
    </row>
    <row r="159" spans="1:41" s="667" customFormat="1" ht="12.75">
      <c r="A159" s="646">
        <v>148</v>
      </c>
      <c r="B159" s="647" t="s">
        <v>1401</v>
      </c>
      <c r="C159" s="805" t="s">
        <v>983</v>
      </c>
      <c r="D159" s="773" t="s">
        <v>1594</v>
      </c>
      <c r="E159" s="775" t="s">
        <v>1752</v>
      </c>
      <c r="F159" s="651" t="s">
        <v>1426</v>
      </c>
      <c r="G159" s="650" t="s">
        <v>1415</v>
      </c>
      <c r="H159" s="651">
        <v>2106</v>
      </c>
      <c r="I159" s="652">
        <v>43804</v>
      </c>
      <c r="J159" s="653">
        <v>1</v>
      </c>
      <c r="K159" s="654">
        <v>16800000</v>
      </c>
      <c r="L159" s="729"/>
      <c r="M159" s="693"/>
      <c r="N159" s="693"/>
      <c r="O159" s="729"/>
      <c r="P159" s="664"/>
      <c r="Q159" s="664"/>
      <c r="R159" s="664"/>
      <c r="S159" s="655"/>
      <c r="T159" s="655"/>
      <c r="U159" s="655"/>
      <c r="V159" s="653">
        <v>899</v>
      </c>
      <c r="W159" s="653">
        <v>20</v>
      </c>
      <c r="X159" s="655"/>
      <c r="Y159" s="653">
        <v>1</v>
      </c>
      <c r="Z159" s="824"/>
      <c r="AA159" s="818"/>
      <c r="AB159" s="656"/>
      <c r="AC159" s="655"/>
      <c r="AD159" s="824"/>
      <c r="AE159" s="655"/>
      <c r="AF159" s="655"/>
      <c r="AG159" s="663" t="s">
        <v>1422</v>
      </c>
      <c r="AH159" s="660" t="s">
        <v>532</v>
      </c>
      <c r="AI159" s="724"/>
      <c r="AJ159" s="655"/>
      <c r="AK159" s="655"/>
      <c r="AL159" s="664"/>
      <c r="AM159" s="665"/>
      <c r="AN159" s="858">
        <v>2019</v>
      </c>
      <c r="AO159" s="862" t="s">
        <v>1768</v>
      </c>
    </row>
    <row r="160" spans="1:41" s="667" customFormat="1" ht="12.75">
      <c r="A160" s="646">
        <v>149</v>
      </c>
      <c r="B160" s="647" t="s">
        <v>1401</v>
      </c>
      <c r="C160" s="805" t="s">
        <v>983</v>
      </c>
      <c r="D160" s="773" t="s">
        <v>1595</v>
      </c>
      <c r="E160" s="775" t="s">
        <v>1752</v>
      </c>
      <c r="F160" s="651" t="s">
        <v>1426</v>
      </c>
      <c r="G160" s="650" t="s">
        <v>1415</v>
      </c>
      <c r="H160" s="651">
        <v>2106</v>
      </c>
      <c r="I160" s="652">
        <v>43804</v>
      </c>
      <c r="J160" s="653">
        <v>1</v>
      </c>
      <c r="K160" s="654">
        <v>16800000</v>
      </c>
      <c r="L160" s="738"/>
      <c r="M160" s="655"/>
      <c r="N160" s="655"/>
      <c r="O160" s="739"/>
      <c r="P160" s="718"/>
      <c r="Q160" s="710"/>
      <c r="R160" s="710"/>
      <c r="S160" s="655"/>
      <c r="T160" s="655"/>
      <c r="U160" s="655"/>
      <c r="V160" s="653">
        <v>899</v>
      </c>
      <c r="W160" s="653">
        <v>20</v>
      </c>
      <c r="X160" s="655"/>
      <c r="Y160" s="653">
        <v>1</v>
      </c>
      <c r="Z160" s="824"/>
      <c r="AA160" s="818"/>
      <c r="AB160" s="656"/>
      <c r="AC160" s="655"/>
      <c r="AD160" s="824"/>
      <c r="AE160" s="655"/>
      <c r="AF160" s="655"/>
      <c r="AG160" s="663" t="s">
        <v>1422</v>
      </c>
      <c r="AH160" s="660" t="s">
        <v>532</v>
      </c>
      <c r="AI160" s="724"/>
      <c r="AJ160" s="655"/>
      <c r="AK160" s="655"/>
      <c r="AL160" s="664"/>
      <c r="AM160" s="665"/>
      <c r="AN160" s="858">
        <v>2019</v>
      </c>
      <c r="AO160" s="862" t="s">
        <v>1768</v>
      </c>
    </row>
    <row r="161" spans="1:41" s="667" customFormat="1" ht="12.75">
      <c r="A161" s="646">
        <v>150</v>
      </c>
      <c r="B161" s="647" t="s">
        <v>1401</v>
      </c>
      <c r="C161" s="805" t="s">
        <v>983</v>
      </c>
      <c r="D161" s="773" t="s">
        <v>1596</v>
      </c>
      <c r="E161" s="775" t="s">
        <v>1752</v>
      </c>
      <c r="F161" s="651" t="s">
        <v>1426</v>
      </c>
      <c r="G161" s="650" t="s">
        <v>1415</v>
      </c>
      <c r="H161" s="651">
        <v>2211</v>
      </c>
      <c r="I161" s="652">
        <v>43819</v>
      </c>
      <c r="J161" s="653">
        <v>1</v>
      </c>
      <c r="K161" s="654">
        <v>16800000</v>
      </c>
      <c r="L161" s="740"/>
      <c r="M161" s="710"/>
      <c r="N161" s="710"/>
      <c r="O161" s="740"/>
      <c r="P161" s="655"/>
      <c r="Q161" s="671"/>
      <c r="R161" s="655"/>
      <c r="S161" s="655"/>
      <c r="T161" s="655"/>
      <c r="U161" s="655"/>
      <c r="V161" s="653">
        <v>899</v>
      </c>
      <c r="W161" s="653">
        <v>20</v>
      </c>
      <c r="X161" s="655"/>
      <c r="Y161" s="653">
        <v>1</v>
      </c>
      <c r="Z161" s="824"/>
      <c r="AA161" s="818"/>
      <c r="AB161" s="656"/>
      <c r="AC161" s="655"/>
      <c r="AD161" s="824"/>
      <c r="AE161" s="655"/>
      <c r="AF161" s="655"/>
      <c r="AG161" s="663" t="s">
        <v>1422</v>
      </c>
      <c r="AH161" s="660" t="s">
        <v>532</v>
      </c>
      <c r="AI161" s="666"/>
      <c r="AJ161" s="655"/>
      <c r="AK161" s="655"/>
      <c r="AL161" s="664"/>
      <c r="AM161" s="665"/>
      <c r="AN161" s="858">
        <v>2019</v>
      </c>
      <c r="AO161" s="862" t="s">
        <v>1768</v>
      </c>
    </row>
    <row r="162" spans="1:41" s="667" customFormat="1" ht="12.75">
      <c r="A162" s="646">
        <v>151</v>
      </c>
      <c r="B162" s="647" t="s">
        <v>1401</v>
      </c>
      <c r="C162" s="805" t="s">
        <v>983</v>
      </c>
      <c r="D162" s="773" t="s">
        <v>1597</v>
      </c>
      <c r="E162" s="775" t="s">
        <v>1752</v>
      </c>
      <c r="F162" s="651" t="s">
        <v>1426</v>
      </c>
      <c r="G162" s="650" t="s">
        <v>1415</v>
      </c>
      <c r="H162" s="651">
        <v>2211</v>
      </c>
      <c r="I162" s="652">
        <v>43819</v>
      </c>
      <c r="J162" s="653">
        <v>1</v>
      </c>
      <c r="K162" s="654">
        <v>16800000</v>
      </c>
      <c r="L162" s="656"/>
      <c r="M162" s="655"/>
      <c r="N162" s="671"/>
      <c r="O162" s="656"/>
      <c r="P162" s="664"/>
      <c r="Q162" s="671"/>
      <c r="R162" s="664"/>
      <c r="S162" s="655"/>
      <c r="T162" s="655"/>
      <c r="U162" s="655"/>
      <c r="V162" s="653">
        <v>899</v>
      </c>
      <c r="W162" s="653">
        <v>20</v>
      </c>
      <c r="X162" s="655"/>
      <c r="Y162" s="653">
        <v>1</v>
      </c>
      <c r="Z162" s="824"/>
      <c r="AA162" s="818"/>
      <c r="AB162" s="656"/>
      <c r="AC162" s="655"/>
      <c r="AD162" s="824"/>
      <c r="AE162" s="655"/>
      <c r="AF162" s="655"/>
      <c r="AG162" s="663" t="s">
        <v>1422</v>
      </c>
      <c r="AH162" s="660" t="s">
        <v>532</v>
      </c>
      <c r="AI162" s="666"/>
      <c r="AJ162" s="655"/>
      <c r="AK162" s="655"/>
      <c r="AL162" s="664"/>
      <c r="AM162" s="665"/>
      <c r="AN162" s="858">
        <v>2019</v>
      </c>
      <c r="AO162" s="862" t="s">
        <v>1768</v>
      </c>
    </row>
    <row r="163" spans="1:41" s="667" customFormat="1" ht="12.75">
      <c r="A163" s="646">
        <v>152</v>
      </c>
      <c r="B163" s="647" t="s">
        <v>1401</v>
      </c>
      <c r="C163" s="805" t="s">
        <v>213</v>
      </c>
      <c r="D163" s="773" t="s">
        <v>1598</v>
      </c>
      <c r="E163" s="775" t="s">
        <v>1752</v>
      </c>
      <c r="F163" s="651" t="s">
        <v>1426</v>
      </c>
      <c r="G163" s="650" t="s">
        <v>1415</v>
      </c>
      <c r="H163" s="651">
        <v>2211</v>
      </c>
      <c r="I163" s="652">
        <v>43819</v>
      </c>
      <c r="J163" s="653">
        <v>1</v>
      </c>
      <c r="K163" s="654">
        <v>16800000</v>
      </c>
      <c r="L163" s="656"/>
      <c r="M163" s="655"/>
      <c r="N163" s="671"/>
      <c r="O163" s="656"/>
      <c r="P163" s="664"/>
      <c r="Q163" s="672"/>
      <c r="R163" s="672"/>
      <c r="S163" s="655"/>
      <c r="T163" s="655"/>
      <c r="U163" s="655"/>
      <c r="V163" s="653">
        <v>899</v>
      </c>
      <c r="W163" s="653">
        <v>20</v>
      </c>
      <c r="X163" s="655"/>
      <c r="Y163" s="653">
        <v>1</v>
      </c>
      <c r="Z163" s="824"/>
      <c r="AA163" s="818"/>
      <c r="AB163" s="656"/>
      <c r="AC163" s="655"/>
      <c r="AD163" s="824"/>
      <c r="AE163" s="655"/>
      <c r="AF163" s="655"/>
      <c r="AG163" s="663" t="s">
        <v>1422</v>
      </c>
      <c r="AH163" s="660" t="s">
        <v>532</v>
      </c>
      <c r="AI163" s="666"/>
      <c r="AJ163" s="655"/>
      <c r="AK163" s="655"/>
      <c r="AL163" s="664"/>
      <c r="AM163" s="665"/>
      <c r="AN163" s="858">
        <v>2019</v>
      </c>
      <c r="AO163" s="862" t="s">
        <v>1768</v>
      </c>
    </row>
    <row r="164" spans="1:41" s="667" customFormat="1" ht="12.75">
      <c r="A164" s="646">
        <v>153</v>
      </c>
      <c r="B164" s="647" t="s">
        <v>1401</v>
      </c>
      <c r="C164" s="805" t="s">
        <v>213</v>
      </c>
      <c r="D164" s="773" t="s">
        <v>1599</v>
      </c>
      <c r="E164" s="775" t="s">
        <v>1752</v>
      </c>
      <c r="F164" s="651" t="s">
        <v>1426</v>
      </c>
      <c r="G164" s="650" t="s">
        <v>1415</v>
      </c>
      <c r="H164" s="651">
        <v>2211</v>
      </c>
      <c r="I164" s="652">
        <v>43819</v>
      </c>
      <c r="J164" s="653">
        <v>1</v>
      </c>
      <c r="K164" s="654">
        <v>16800000</v>
      </c>
      <c r="L164" s="656"/>
      <c r="M164" s="655"/>
      <c r="N164" s="671"/>
      <c r="O164" s="656"/>
      <c r="P164" s="664"/>
      <c r="Q164" s="672"/>
      <c r="R164" s="672"/>
      <c r="S164" s="655"/>
      <c r="T164" s="655"/>
      <c r="U164" s="655"/>
      <c r="V164" s="653">
        <v>899</v>
      </c>
      <c r="W164" s="653">
        <v>20</v>
      </c>
      <c r="X164" s="655"/>
      <c r="Y164" s="653">
        <v>1</v>
      </c>
      <c r="Z164" s="824"/>
      <c r="AA164" s="818"/>
      <c r="AB164" s="656"/>
      <c r="AC164" s="655"/>
      <c r="AD164" s="824"/>
      <c r="AE164" s="655"/>
      <c r="AF164" s="655"/>
      <c r="AG164" s="663" t="s">
        <v>1422</v>
      </c>
      <c r="AH164" s="660" t="s">
        <v>532</v>
      </c>
      <c r="AI164" s="666"/>
      <c r="AJ164" s="655"/>
      <c r="AK164" s="655"/>
      <c r="AL164" s="664"/>
      <c r="AM164" s="665"/>
      <c r="AN164" s="858">
        <v>2019</v>
      </c>
      <c r="AO164" s="862" t="s">
        <v>1768</v>
      </c>
    </row>
    <row r="165" spans="1:41" s="667" customFormat="1" ht="12.75" hidden="1">
      <c r="A165" s="646">
        <v>154</v>
      </c>
      <c r="B165" s="647" t="s">
        <v>1401</v>
      </c>
      <c r="C165" s="805" t="s">
        <v>1413</v>
      </c>
      <c r="D165" s="793" t="s">
        <v>1600</v>
      </c>
      <c r="E165" s="775" t="s">
        <v>1751</v>
      </c>
      <c r="F165" s="651" t="s">
        <v>1426</v>
      </c>
      <c r="G165" s="650" t="s">
        <v>1415</v>
      </c>
      <c r="H165" s="651">
        <v>2211</v>
      </c>
      <c r="I165" s="652">
        <v>43819</v>
      </c>
      <c r="J165" s="653">
        <v>1</v>
      </c>
      <c r="K165" s="654">
        <v>16800000</v>
      </c>
      <c r="L165" s="656"/>
      <c r="M165" s="655"/>
      <c r="N165" s="671"/>
      <c r="O165" s="656"/>
      <c r="P165" s="664"/>
      <c r="Q165" s="672"/>
      <c r="R165" s="672"/>
      <c r="S165" s="655"/>
      <c r="T165" s="655"/>
      <c r="U165" s="655"/>
      <c r="V165" s="653">
        <v>899</v>
      </c>
      <c r="W165" s="653">
        <v>20</v>
      </c>
      <c r="X165" s="655"/>
      <c r="Y165" s="653"/>
      <c r="Z165" s="824"/>
      <c r="AA165" s="818"/>
      <c r="AB165" s="656"/>
      <c r="AC165" s="655"/>
      <c r="AD165" s="824"/>
      <c r="AE165" s="655">
        <v>1</v>
      </c>
      <c r="AF165" s="655"/>
      <c r="AG165" s="663" t="s">
        <v>1766</v>
      </c>
      <c r="AH165" s="660" t="s">
        <v>396</v>
      </c>
      <c r="AI165" s="666"/>
      <c r="AJ165" s="655"/>
      <c r="AK165" s="655"/>
      <c r="AL165" s="664"/>
      <c r="AM165" s="665"/>
      <c r="AN165" s="858">
        <v>2019</v>
      </c>
      <c r="AO165" s="862" t="s">
        <v>1768</v>
      </c>
    </row>
    <row r="166" spans="1:41" s="667" customFormat="1" ht="12.75" hidden="1">
      <c r="A166" s="646">
        <v>155</v>
      </c>
      <c r="B166" s="647" t="s">
        <v>1401</v>
      </c>
      <c r="C166" s="805" t="s">
        <v>203</v>
      </c>
      <c r="D166" s="793" t="s">
        <v>1601</v>
      </c>
      <c r="E166" s="775" t="s">
        <v>1410</v>
      </c>
      <c r="F166" s="651" t="s">
        <v>1426</v>
      </c>
      <c r="G166" s="650" t="s">
        <v>1415</v>
      </c>
      <c r="H166" s="651">
        <v>2211</v>
      </c>
      <c r="I166" s="652">
        <v>43819</v>
      </c>
      <c r="J166" s="653">
        <v>1</v>
      </c>
      <c r="K166" s="654">
        <v>16800000</v>
      </c>
      <c r="L166" s="656"/>
      <c r="M166" s="655"/>
      <c r="N166" s="671"/>
      <c r="O166" s="656"/>
      <c r="P166" s="664"/>
      <c r="Q166" s="672"/>
      <c r="R166" s="672"/>
      <c r="S166" s="655"/>
      <c r="T166" s="655"/>
      <c r="U166" s="655"/>
      <c r="V166" s="653">
        <v>899</v>
      </c>
      <c r="W166" s="653">
        <v>20</v>
      </c>
      <c r="X166" s="655"/>
      <c r="Y166" s="653"/>
      <c r="Z166" s="824"/>
      <c r="AA166" s="818"/>
      <c r="AB166" s="656"/>
      <c r="AC166" s="655"/>
      <c r="AD166" s="824"/>
      <c r="AE166" s="655">
        <v>1</v>
      </c>
      <c r="AF166" s="655"/>
      <c r="AG166" s="663" t="s">
        <v>1766</v>
      </c>
      <c r="AH166" s="660" t="s">
        <v>396</v>
      </c>
      <c r="AI166" s="666"/>
      <c r="AJ166" s="655"/>
      <c r="AK166" s="655"/>
      <c r="AL166" s="664"/>
      <c r="AM166" s="665"/>
      <c r="AN166" s="858">
        <v>2019</v>
      </c>
      <c r="AO166" s="862" t="s">
        <v>1768</v>
      </c>
    </row>
    <row r="167" spans="1:41" s="667" customFormat="1" ht="12.75" hidden="1">
      <c r="A167" s="741">
        <v>156</v>
      </c>
      <c r="B167" s="742" t="s">
        <v>1401</v>
      </c>
      <c r="C167" s="805" t="s">
        <v>203</v>
      </c>
      <c r="D167" s="793" t="s">
        <v>1602</v>
      </c>
      <c r="E167" s="775" t="s">
        <v>1406</v>
      </c>
      <c r="F167" s="744" t="s">
        <v>1426</v>
      </c>
      <c r="G167" s="743" t="s">
        <v>1415</v>
      </c>
      <c r="H167" s="744">
        <v>2211</v>
      </c>
      <c r="I167" s="745">
        <v>43819</v>
      </c>
      <c r="J167" s="676">
        <v>1</v>
      </c>
      <c r="K167" s="746">
        <v>16800000</v>
      </c>
      <c r="L167" s="729"/>
      <c r="M167" s="693"/>
      <c r="N167" s="730"/>
      <c r="O167" s="729"/>
      <c r="P167" s="695"/>
      <c r="Q167" s="747"/>
      <c r="R167" s="747"/>
      <c r="S167" s="693"/>
      <c r="T167" s="693"/>
      <c r="U167" s="693"/>
      <c r="V167" s="676">
        <v>899</v>
      </c>
      <c r="W167" s="676">
        <v>20</v>
      </c>
      <c r="X167" s="693"/>
      <c r="Y167" s="676"/>
      <c r="Z167" s="825"/>
      <c r="AA167" s="819">
        <v>1</v>
      </c>
      <c r="AB167" s="729"/>
      <c r="AC167" s="693"/>
      <c r="AD167" s="825"/>
      <c r="AE167" s="693"/>
      <c r="AF167" s="693"/>
      <c r="AG167" s="663" t="s">
        <v>1421</v>
      </c>
      <c r="AH167" s="749" t="s">
        <v>668</v>
      </c>
      <c r="AI167" s="666"/>
      <c r="AJ167" s="655"/>
      <c r="AK167" s="655"/>
      <c r="AL167" s="664"/>
      <c r="AM167" s="665"/>
      <c r="AN167" s="858">
        <v>2019</v>
      </c>
      <c r="AO167" s="862" t="s">
        <v>1768</v>
      </c>
    </row>
    <row r="168" spans="1:41" s="667" customFormat="1" ht="12.75" hidden="1">
      <c r="A168" s="759"/>
      <c r="B168" s="647" t="s">
        <v>1401</v>
      </c>
      <c r="C168" s="805" t="s">
        <v>203</v>
      </c>
      <c r="D168" s="793" t="s">
        <v>1603</v>
      </c>
      <c r="E168" s="775" t="s">
        <v>1406</v>
      </c>
      <c r="F168" s="651" t="s">
        <v>1426</v>
      </c>
      <c r="G168" s="650" t="s">
        <v>1415</v>
      </c>
      <c r="H168" s="744"/>
      <c r="I168" s="745"/>
      <c r="J168" s="653">
        <v>1</v>
      </c>
      <c r="K168" s="654">
        <v>16800000</v>
      </c>
      <c r="L168" s="729"/>
      <c r="M168" s="693"/>
      <c r="N168" s="730"/>
      <c r="O168" s="729"/>
      <c r="P168" s="695"/>
      <c r="Q168" s="747"/>
      <c r="R168" s="747"/>
      <c r="S168" s="693"/>
      <c r="T168" s="693"/>
      <c r="U168" s="693"/>
      <c r="V168" s="676"/>
      <c r="W168" s="676"/>
      <c r="X168" s="693"/>
      <c r="Y168" s="676"/>
      <c r="Z168" s="825"/>
      <c r="AA168" s="819">
        <v>1</v>
      </c>
      <c r="AB168" s="729"/>
      <c r="AC168" s="693"/>
      <c r="AD168" s="825"/>
      <c r="AE168" s="693"/>
      <c r="AF168" s="693"/>
      <c r="AG168" s="663" t="s">
        <v>1421</v>
      </c>
      <c r="AH168" s="749" t="s">
        <v>668</v>
      </c>
      <c r="AI168" s="760"/>
      <c r="AJ168" s="694"/>
      <c r="AK168" s="694"/>
      <c r="AL168" s="747"/>
      <c r="AM168" s="761"/>
      <c r="AN168" s="762"/>
      <c r="AO168" s="862" t="s">
        <v>1768</v>
      </c>
    </row>
    <row r="169" spans="1:41" s="667" customFormat="1" ht="12.75">
      <c r="A169" s="759"/>
      <c r="B169" s="647" t="s">
        <v>1401</v>
      </c>
      <c r="C169" s="805" t="s">
        <v>205</v>
      </c>
      <c r="D169" s="773" t="s">
        <v>1604</v>
      </c>
      <c r="E169" s="775" t="s">
        <v>1747</v>
      </c>
      <c r="F169" s="651" t="s">
        <v>1426</v>
      </c>
      <c r="G169" s="650" t="s">
        <v>1415</v>
      </c>
      <c r="H169" s="744"/>
      <c r="I169" s="745"/>
      <c r="J169" s="653">
        <v>1</v>
      </c>
      <c r="K169" s="654">
        <v>16800000</v>
      </c>
      <c r="L169" s="729"/>
      <c r="M169" s="693"/>
      <c r="N169" s="730"/>
      <c r="O169" s="729"/>
      <c r="P169" s="695"/>
      <c r="Q169" s="747"/>
      <c r="R169" s="747"/>
      <c r="S169" s="693"/>
      <c r="T169" s="693"/>
      <c r="U169" s="693"/>
      <c r="V169" s="676"/>
      <c r="W169" s="676"/>
      <c r="X169" s="693"/>
      <c r="Y169" s="676">
        <v>1</v>
      </c>
      <c r="Z169" s="825"/>
      <c r="AA169" s="819"/>
      <c r="AB169" s="729"/>
      <c r="AC169" s="693"/>
      <c r="AD169" s="825"/>
      <c r="AE169" s="693"/>
      <c r="AF169" s="693"/>
      <c r="AG169" s="663" t="s">
        <v>1422</v>
      </c>
      <c r="AH169" s="749" t="s">
        <v>532</v>
      </c>
      <c r="AI169" s="760"/>
      <c r="AJ169" s="694"/>
      <c r="AK169" s="694"/>
      <c r="AL169" s="747"/>
      <c r="AM169" s="761"/>
      <c r="AN169" s="762"/>
      <c r="AO169" s="862" t="s">
        <v>1768</v>
      </c>
    </row>
    <row r="170" spans="1:41" s="667" customFormat="1" ht="12.75" hidden="1">
      <c r="A170" s="759"/>
      <c r="B170" s="647" t="s">
        <v>1401</v>
      </c>
      <c r="C170" s="805" t="s">
        <v>213</v>
      </c>
      <c r="D170" s="793" t="s">
        <v>1605</v>
      </c>
      <c r="E170" s="775" t="s">
        <v>43</v>
      </c>
      <c r="F170" s="651" t="s">
        <v>1426</v>
      </c>
      <c r="G170" s="650" t="s">
        <v>1415</v>
      </c>
      <c r="H170" s="744"/>
      <c r="I170" s="745"/>
      <c r="J170" s="653">
        <v>1</v>
      </c>
      <c r="K170" s="654">
        <v>16800000</v>
      </c>
      <c r="L170" s="729"/>
      <c r="M170" s="693"/>
      <c r="N170" s="730"/>
      <c r="O170" s="729"/>
      <c r="P170" s="695"/>
      <c r="Q170" s="747"/>
      <c r="R170" s="747"/>
      <c r="S170" s="693"/>
      <c r="T170" s="693"/>
      <c r="U170" s="693"/>
      <c r="V170" s="676"/>
      <c r="W170" s="676"/>
      <c r="X170" s="693"/>
      <c r="Y170" s="676"/>
      <c r="Z170" s="825"/>
      <c r="AA170" s="819">
        <v>1</v>
      </c>
      <c r="AB170" s="729"/>
      <c r="AC170" s="693"/>
      <c r="AD170" s="825"/>
      <c r="AE170" s="693"/>
      <c r="AF170" s="693"/>
      <c r="AG170" s="663" t="s">
        <v>1421</v>
      </c>
      <c r="AH170" s="749" t="s">
        <v>668</v>
      </c>
      <c r="AI170" s="760"/>
      <c r="AJ170" s="694"/>
      <c r="AK170" s="694"/>
      <c r="AL170" s="747"/>
      <c r="AM170" s="761"/>
      <c r="AN170" s="762"/>
      <c r="AO170" s="862" t="s">
        <v>1768</v>
      </c>
    </row>
    <row r="171" spans="1:41" s="667" customFormat="1" ht="12.75" hidden="1">
      <c r="A171" s="759"/>
      <c r="B171" s="647" t="s">
        <v>1401</v>
      </c>
      <c r="C171" s="805" t="s">
        <v>205</v>
      </c>
      <c r="D171" s="793" t="s">
        <v>1606</v>
      </c>
      <c r="E171" s="775" t="s">
        <v>1753</v>
      </c>
      <c r="F171" s="651" t="s">
        <v>1426</v>
      </c>
      <c r="G171" s="743" t="s">
        <v>1415</v>
      </c>
      <c r="H171" s="744"/>
      <c r="I171" s="745"/>
      <c r="J171" s="653">
        <v>1</v>
      </c>
      <c r="K171" s="746">
        <v>16800000</v>
      </c>
      <c r="L171" s="729"/>
      <c r="M171" s="693"/>
      <c r="N171" s="730"/>
      <c r="O171" s="729"/>
      <c r="P171" s="695"/>
      <c r="Q171" s="747"/>
      <c r="R171" s="747"/>
      <c r="S171" s="693"/>
      <c r="T171" s="693"/>
      <c r="U171" s="693"/>
      <c r="V171" s="676"/>
      <c r="W171" s="676"/>
      <c r="X171" s="693"/>
      <c r="Y171" s="676"/>
      <c r="Z171" s="825"/>
      <c r="AA171" s="819">
        <v>1</v>
      </c>
      <c r="AB171" s="729"/>
      <c r="AC171" s="693"/>
      <c r="AD171" s="825"/>
      <c r="AE171" s="693"/>
      <c r="AF171" s="693"/>
      <c r="AG171" s="663" t="s">
        <v>1421</v>
      </c>
      <c r="AH171" s="749" t="s">
        <v>668</v>
      </c>
      <c r="AI171" s="760"/>
      <c r="AJ171" s="694"/>
      <c r="AK171" s="694"/>
      <c r="AL171" s="747"/>
      <c r="AM171" s="761"/>
      <c r="AN171" s="762"/>
      <c r="AO171" s="862" t="s">
        <v>1768</v>
      </c>
    </row>
    <row r="172" spans="1:41" s="667" customFormat="1" ht="12.75" hidden="1">
      <c r="A172" s="759"/>
      <c r="B172" s="742" t="s">
        <v>1401</v>
      </c>
      <c r="C172" s="805" t="s">
        <v>205</v>
      </c>
      <c r="D172" s="793" t="s">
        <v>1607</v>
      </c>
      <c r="E172" s="775" t="s">
        <v>1753</v>
      </c>
      <c r="F172" s="651" t="s">
        <v>1426</v>
      </c>
      <c r="G172" s="650" t="s">
        <v>1415</v>
      </c>
      <c r="H172" s="744"/>
      <c r="I172" s="745"/>
      <c r="J172" s="676">
        <v>1</v>
      </c>
      <c r="K172" s="654">
        <v>16800000</v>
      </c>
      <c r="L172" s="729"/>
      <c r="M172" s="693"/>
      <c r="N172" s="730"/>
      <c r="O172" s="729"/>
      <c r="P172" s="695"/>
      <c r="Q172" s="747"/>
      <c r="R172" s="747"/>
      <c r="S172" s="693"/>
      <c r="T172" s="693"/>
      <c r="U172" s="693"/>
      <c r="V172" s="676"/>
      <c r="W172" s="676"/>
      <c r="X172" s="693"/>
      <c r="Y172" s="676"/>
      <c r="Z172" s="825"/>
      <c r="AA172" s="819">
        <v>1</v>
      </c>
      <c r="AB172" s="729"/>
      <c r="AC172" s="693"/>
      <c r="AD172" s="825"/>
      <c r="AE172" s="693"/>
      <c r="AF172" s="693"/>
      <c r="AG172" s="663" t="s">
        <v>1421</v>
      </c>
      <c r="AH172" s="749" t="s">
        <v>668</v>
      </c>
      <c r="AI172" s="760"/>
      <c r="AJ172" s="694"/>
      <c r="AK172" s="694"/>
      <c r="AL172" s="747"/>
      <c r="AM172" s="761"/>
      <c r="AN172" s="762"/>
      <c r="AO172" s="862" t="s">
        <v>1768</v>
      </c>
    </row>
    <row r="173" spans="1:41" s="667" customFormat="1" ht="12.75">
      <c r="A173" s="759"/>
      <c r="B173" s="647" t="s">
        <v>1401</v>
      </c>
      <c r="C173" s="805" t="s">
        <v>205</v>
      </c>
      <c r="D173" s="771" t="s">
        <v>1608</v>
      </c>
      <c r="E173" s="775" t="s">
        <v>1750</v>
      </c>
      <c r="F173" s="651" t="s">
        <v>1426</v>
      </c>
      <c r="G173" s="650" t="s">
        <v>1415</v>
      </c>
      <c r="H173" s="744"/>
      <c r="I173" s="745"/>
      <c r="J173" s="653">
        <v>1</v>
      </c>
      <c r="K173" s="654">
        <v>16800000</v>
      </c>
      <c r="L173" s="729"/>
      <c r="M173" s="693"/>
      <c r="N173" s="730"/>
      <c r="O173" s="729"/>
      <c r="P173" s="695"/>
      <c r="Q173" s="747"/>
      <c r="R173" s="747"/>
      <c r="S173" s="693"/>
      <c r="T173" s="693"/>
      <c r="U173" s="693"/>
      <c r="V173" s="676"/>
      <c r="W173" s="676"/>
      <c r="X173" s="693"/>
      <c r="Y173" s="676">
        <v>1</v>
      </c>
      <c r="Z173" s="825"/>
      <c r="AA173" s="819"/>
      <c r="AB173" s="729"/>
      <c r="AC173" s="693"/>
      <c r="AD173" s="825"/>
      <c r="AE173" s="693"/>
      <c r="AF173" s="693"/>
      <c r="AG173" s="663" t="s">
        <v>1422</v>
      </c>
      <c r="AH173" s="749" t="s">
        <v>532</v>
      </c>
      <c r="AI173" s="760"/>
      <c r="AJ173" s="694"/>
      <c r="AK173" s="694"/>
      <c r="AL173" s="747"/>
      <c r="AM173" s="761"/>
      <c r="AN173" s="762"/>
      <c r="AO173" s="862" t="s">
        <v>1768</v>
      </c>
    </row>
    <row r="174" spans="1:41" s="667" customFormat="1" ht="12.75">
      <c r="A174" s="759"/>
      <c r="B174" s="647" t="s">
        <v>1401</v>
      </c>
      <c r="C174" s="805" t="s">
        <v>205</v>
      </c>
      <c r="D174" s="773" t="s">
        <v>1609</v>
      </c>
      <c r="E174" s="775" t="s">
        <v>1753</v>
      </c>
      <c r="F174" s="651" t="s">
        <v>1426</v>
      </c>
      <c r="G174" s="650" t="s">
        <v>1415</v>
      </c>
      <c r="H174" s="744"/>
      <c r="I174" s="745"/>
      <c r="J174" s="653">
        <v>1</v>
      </c>
      <c r="K174" s="654">
        <v>16800000</v>
      </c>
      <c r="L174" s="729"/>
      <c r="M174" s="693"/>
      <c r="N174" s="730"/>
      <c r="O174" s="729"/>
      <c r="P174" s="695"/>
      <c r="Q174" s="747"/>
      <c r="R174" s="747"/>
      <c r="S174" s="693"/>
      <c r="T174" s="693"/>
      <c r="U174" s="693"/>
      <c r="V174" s="676"/>
      <c r="W174" s="676"/>
      <c r="X174" s="693"/>
      <c r="Y174" s="676">
        <v>1</v>
      </c>
      <c r="Z174" s="825"/>
      <c r="AA174" s="819"/>
      <c r="AB174" s="729"/>
      <c r="AC174" s="693"/>
      <c r="AD174" s="825"/>
      <c r="AE174" s="693"/>
      <c r="AF174" s="693"/>
      <c r="AG174" s="663" t="s">
        <v>1422</v>
      </c>
      <c r="AH174" s="749" t="s">
        <v>532</v>
      </c>
      <c r="AI174" s="760"/>
      <c r="AJ174" s="694"/>
      <c r="AK174" s="694"/>
      <c r="AL174" s="747"/>
      <c r="AM174" s="761"/>
      <c r="AN174" s="762"/>
      <c r="AO174" s="862" t="s">
        <v>1768</v>
      </c>
    </row>
    <row r="175" spans="1:41" s="667" customFormat="1" ht="12.75">
      <c r="A175" s="759"/>
      <c r="B175" s="647" t="s">
        <v>1401</v>
      </c>
      <c r="C175" s="805" t="s">
        <v>205</v>
      </c>
      <c r="D175" s="773" t="s">
        <v>1610</v>
      </c>
      <c r="E175" s="775" t="s">
        <v>1753</v>
      </c>
      <c r="F175" s="651" t="s">
        <v>1426</v>
      </c>
      <c r="G175" s="743" t="s">
        <v>1415</v>
      </c>
      <c r="H175" s="744"/>
      <c r="I175" s="745"/>
      <c r="J175" s="653">
        <v>1</v>
      </c>
      <c r="K175" s="746">
        <v>16800000</v>
      </c>
      <c r="L175" s="729"/>
      <c r="M175" s="693"/>
      <c r="N175" s="730"/>
      <c r="O175" s="729"/>
      <c r="P175" s="695"/>
      <c r="Q175" s="747"/>
      <c r="R175" s="747"/>
      <c r="S175" s="693"/>
      <c r="T175" s="693"/>
      <c r="U175" s="693"/>
      <c r="V175" s="676"/>
      <c r="W175" s="676"/>
      <c r="X175" s="693"/>
      <c r="Y175" s="676">
        <v>1</v>
      </c>
      <c r="Z175" s="825"/>
      <c r="AA175" s="819"/>
      <c r="AB175" s="729"/>
      <c r="AC175" s="693"/>
      <c r="AD175" s="825"/>
      <c r="AE175" s="693"/>
      <c r="AF175" s="693"/>
      <c r="AG175" s="663" t="s">
        <v>1422</v>
      </c>
      <c r="AH175" s="749" t="s">
        <v>532</v>
      </c>
      <c r="AI175" s="760"/>
      <c r="AJ175" s="694"/>
      <c r="AK175" s="694"/>
      <c r="AL175" s="747"/>
      <c r="AM175" s="761"/>
      <c r="AN175" s="762"/>
      <c r="AO175" s="862" t="s">
        <v>1768</v>
      </c>
    </row>
    <row r="176" spans="1:41" s="667" customFormat="1" ht="12.75">
      <c r="A176" s="759"/>
      <c r="B176" s="647" t="s">
        <v>1401</v>
      </c>
      <c r="C176" s="805" t="s">
        <v>983</v>
      </c>
      <c r="D176" s="773" t="s">
        <v>1611</v>
      </c>
      <c r="E176" s="775" t="s">
        <v>1752</v>
      </c>
      <c r="F176" s="744" t="s">
        <v>1426</v>
      </c>
      <c r="G176" s="650" t="s">
        <v>1415</v>
      </c>
      <c r="H176" s="744"/>
      <c r="I176" s="745"/>
      <c r="J176" s="653">
        <v>1</v>
      </c>
      <c r="K176" s="654">
        <v>16800000</v>
      </c>
      <c r="L176" s="729"/>
      <c r="M176" s="693"/>
      <c r="N176" s="730"/>
      <c r="O176" s="729"/>
      <c r="P176" s="695"/>
      <c r="Q176" s="747"/>
      <c r="R176" s="747"/>
      <c r="S176" s="693"/>
      <c r="T176" s="693"/>
      <c r="U176" s="693"/>
      <c r="V176" s="676"/>
      <c r="W176" s="676"/>
      <c r="X176" s="693"/>
      <c r="Y176" s="676">
        <v>1</v>
      </c>
      <c r="Z176" s="825"/>
      <c r="AA176" s="819"/>
      <c r="AB176" s="729"/>
      <c r="AC176" s="693"/>
      <c r="AD176" s="825"/>
      <c r="AE176" s="693"/>
      <c r="AF176" s="693"/>
      <c r="AG176" s="663" t="s">
        <v>1422</v>
      </c>
      <c r="AH176" s="749" t="s">
        <v>532</v>
      </c>
      <c r="AI176" s="760"/>
      <c r="AJ176" s="694"/>
      <c r="AK176" s="694"/>
      <c r="AL176" s="747"/>
      <c r="AM176" s="761"/>
      <c r="AN176" s="762"/>
      <c r="AO176" s="862" t="s">
        <v>1768</v>
      </c>
    </row>
    <row r="177" spans="1:41" s="667" customFormat="1" ht="12.75" hidden="1">
      <c r="A177" s="759"/>
      <c r="B177" s="742" t="s">
        <v>1401</v>
      </c>
      <c r="C177" s="805" t="s">
        <v>203</v>
      </c>
      <c r="D177" s="772" t="s">
        <v>1612</v>
      </c>
      <c r="E177" s="775" t="s">
        <v>1406</v>
      </c>
      <c r="F177" s="651" t="s">
        <v>1426</v>
      </c>
      <c r="G177" s="650" t="s">
        <v>1415</v>
      </c>
      <c r="H177" s="744"/>
      <c r="I177" s="745"/>
      <c r="J177" s="676">
        <v>1</v>
      </c>
      <c r="K177" s="654">
        <v>16800000</v>
      </c>
      <c r="L177" s="729"/>
      <c r="M177" s="693"/>
      <c r="N177" s="730"/>
      <c r="O177" s="729"/>
      <c r="P177" s="695"/>
      <c r="Q177" s="747"/>
      <c r="R177" s="747"/>
      <c r="S177" s="693"/>
      <c r="T177" s="693"/>
      <c r="U177" s="693"/>
      <c r="V177" s="676"/>
      <c r="W177" s="676"/>
      <c r="X177" s="693"/>
      <c r="Y177" s="676"/>
      <c r="Z177" s="825"/>
      <c r="AA177" s="819"/>
      <c r="AB177" s="729"/>
      <c r="AC177" s="693"/>
      <c r="AD177" s="825"/>
      <c r="AE177" s="693">
        <v>1</v>
      </c>
      <c r="AF177" s="693"/>
      <c r="AG177" s="663" t="s">
        <v>1766</v>
      </c>
      <c r="AH177" s="749" t="s">
        <v>396</v>
      </c>
      <c r="AI177" s="760"/>
      <c r="AJ177" s="694"/>
      <c r="AK177" s="694"/>
      <c r="AL177" s="747"/>
      <c r="AM177" s="761"/>
      <c r="AN177" s="762"/>
      <c r="AO177" s="862" t="s">
        <v>1768</v>
      </c>
    </row>
    <row r="178" spans="1:41" s="667" customFormat="1" ht="12.75" hidden="1">
      <c r="A178" s="759"/>
      <c r="B178" s="647" t="s">
        <v>1401</v>
      </c>
      <c r="C178" s="805" t="s">
        <v>203</v>
      </c>
      <c r="D178" s="793" t="s">
        <v>1613</v>
      </c>
      <c r="E178" s="775" t="s">
        <v>1406</v>
      </c>
      <c r="F178" s="651" t="s">
        <v>1426</v>
      </c>
      <c r="G178" s="650" t="s">
        <v>1415</v>
      </c>
      <c r="H178" s="744"/>
      <c r="I178" s="745"/>
      <c r="J178" s="653">
        <v>1</v>
      </c>
      <c r="K178" s="654">
        <v>16800000</v>
      </c>
      <c r="L178" s="729"/>
      <c r="M178" s="693"/>
      <c r="N178" s="730"/>
      <c r="O178" s="729"/>
      <c r="P178" s="695"/>
      <c r="Q178" s="747"/>
      <c r="R178" s="747"/>
      <c r="S178" s="693"/>
      <c r="T178" s="693"/>
      <c r="U178" s="693"/>
      <c r="V178" s="676"/>
      <c r="W178" s="676"/>
      <c r="X178" s="693"/>
      <c r="Y178" s="676"/>
      <c r="Z178" s="825"/>
      <c r="AA178" s="819"/>
      <c r="AB178" s="729"/>
      <c r="AC178" s="693"/>
      <c r="AD178" s="825"/>
      <c r="AE178" s="693">
        <v>1</v>
      </c>
      <c r="AF178" s="693"/>
      <c r="AG178" s="663" t="s">
        <v>1766</v>
      </c>
      <c r="AH178" s="749" t="s">
        <v>396</v>
      </c>
      <c r="AI178" s="760"/>
      <c r="AJ178" s="694"/>
      <c r="AK178" s="694"/>
      <c r="AL178" s="747"/>
      <c r="AM178" s="761"/>
      <c r="AN178" s="762"/>
      <c r="AO178" s="862" t="s">
        <v>1768</v>
      </c>
    </row>
    <row r="179" spans="1:41" s="667" customFormat="1" ht="12.75" hidden="1">
      <c r="A179" s="759"/>
      <c r="B179" s="647" t="s">
        <v>1401</v>
      </c>
      <c r="C179" s="805" t="s">
        <v>203</v>
      </c>
      <c r="D179" s="793" t="s">
        <v>1614</v>
      </c>
      <c r="E179" s="775" t="s">
        <v>1406</v>
      </c>
      <c r="F179" s="651" t="s">
        <v>1426</v>
      </c>
      <c r="G179" s="743" t="s">
        <v>1415</v>
      </c>
      <c r="H179" s="744"/>
      <c r="I179" s="745"/>
      <c r="J179" s="653">
        <v>1</v>
      </c>
      <c r="K179" s="746">
        <v>16800000</v>
      </c>
      <c r="L179" s="729"/>
      <c r="M179" s="693"/>
      <c r="N179" s="730"/>
      <c r="O179" s="729"/>
      <c r="P179" s="695"/>
      <c r="Q179" s="747"/>
      <c r="R179" s="747"/>
      <c r="S179" s="693"/>
      <c r="T179" s="693"/>
      <c r="U179" s="693"/>
      <c r="V179" s="676"/>
      <c r="W179" s="676"/>
      <c r="X179" s="693"/>
      <c r="Y179" s="676"/>
      <c r="Z179" s="825"/>
      <c r="AA179" s="819"/>
      <c r="AB179" s="729"/>
      <c r="AC179" s="693"/>
      <c r="AD179" s="825"/>
      <c r="AE179" s="693">
        <v>1</v>
      </c>
      <c r="AF179" s="693"/>
      <c r="AG179" s="663" t="s">
        <v>1766</v>
      </c>
      <c r="AH179" s="749" t="s">
        <v>396</v>
      </c>
      <c r="AI179" s="760"/>
      <c r="AJ179" s="694"/>
      <c r="AK179" s="694"/>
      <c r="AL179" s="747"/>
      <c r="AM179" s="761"/>
      <c r="AN179" s="762"/>
      <c r="AO179" s="862" t="s">
        <v>1768</v>
      </c>
    </row>
    <row r="180" spans="1:41" s="667" customFormat="1" ht="12.75" hidden="1">
      <c r="A180" s="759"/>
      <c r="B180" s="647" t="s">
        <v>1401</v>
      </c>
      <c r="C180" s="805" t="s">
        <v>205</v>
      </c>
      <c r="D180" s="793" t="s">
        <v>1615</v>
      </c>
      <c r="E180" s="770" t="s">
        <v>1443</v>
      </c>
      <c r="F180" s="651" t="s">
        <v>1426</v>
      </c>
      <c r="G180" s="650" t="s">
        <v>1415</v>
      </c>
      <c r="H180" s="744"/>
      <c r="I180" s="745"/>
      <c r="J180" s="653">
        <v>1</v>
      </c>
      <c r="K180" s="654">
        <v>16800000</v>
      </c>
      <c r="L180" s="729"/>
      <c r="M180" s="693"/>
      <c r="N180" s="730"/>
      <c r="O180" s="729"/>
      <c r="P180" s="695"/>
      <c r="Q180" s="747"/>
      <c r="R180" s="747"/>
      <c r="S180" s="693"/>
      <c r="T180" s="693"/>
      <c r="U180" s="693"/>
      <c r="V180" s="676"/>
      <c r="W180" s="676"/>
      <c r="X180" s="693"/>
      <c r="Y180" s="676"/>
      <c r="Z180" s="825"/>
      <c r="AA180" s="819"/>
      <c r="AB180" s="729"/>
      <c r="AC180" s="693"/>
      <c r="AD180" s="825"/>
      <c r="AE180" s="693">
        <v>1</v>
      </c>
      <c r="AF180" s="693"/>
      <c r="AG180" s="663" t="s">
        <v>1766</v>
      </c>
      <c r="AH180" s="749" t="s">
        <v>396</v>
      </c>
      <c r="AI180" s="760"/>
      <c r="AJ180" s="694"/>
      <c r="AK180" s="694"/>
      <c r="AL180" s="747"/>
      <c r="AM180" s="761"/>
      <c r="AN180" s="762"/>
      <c r="AO180" s="862" t="s">
        <v>1768</v>
      </c>
    </row>
    <row r="181" spans="1:41" s="667" customFormat="1" ht="12.75" hidden="1">
      <c r="A181" s="759"/>
      <c r="B181" s="647" t="s">
        <v>1401</v>
      </c>
      <c r="C181" s="805" t="s">
        <v>205</v>
      </c>
      <c r="D181" s="793" t="s">
        <v>1616</v>
      </c>
      <c r="E181" s="770" t="s">
        <v>1443</v>
      </c>
      <c r="F181" s="651" t="s">
        <v>1426</v>
      </c>
      <c r="G181" s="650" t="s">
        <v>1415</v>
      </c>
      <c r="H181" s="744"/>
      <c r="I181" s="745"/>
      <c r="J181" s="653">
        <v>1</v>
      </c>
      <c r="K181" s="654">
        <v>16800000</v>
      </c>
      <c r="L181" s="729"/>
      <c r="M181" s="693"/>
      <c r="N181" s="730"/>
      <c r="O181" s="729"/>
      <c r="P181" s="695"/>
      <c r="Q181" s="747"/>
      <c r="R181" s="747"/>
      <c r="S181" s="693"/>
      <c r="T181" s="693"/>
      <c r="U181" s="693"/>
      <c r="V181" s="676"/>
      <c r="W181" s="676"/>
      <c r="X181" s="693"/>
      <c r="Y181" s="676"/>
      <c r="Z181" s="825"/>
      <c r="AA181" s="819"/>
      <c r="AB181" s="729"/>
      <c r="AC181" s="693"/>
      <c r="AD181" s="825"/>
      <c r="AE181" s="693">
        <v>1</v>
      </c>
      <c r="AF181" s="693"/>
      <c r="AG181" s="663" t="s">
        <v>1766</v>
      </c>
      <c r="AH181" s="749" t="s">
        <v>396</v>
      </c>
      <c r="AI181" s="760"/>
      <c r="AJ181" s="694"/>
      <c r="AK181" s="694"/>
      <c r="AL181" s="747"/>
      <c r="AM181" s="761"/>
      <c r="AN181" s="762"/>
      <c r="AO181" s="862" t="s">
        <v>1768</v>
      </c>
    </row>
    <row r="182" spans="1:41" s="667" customFormat="1" ht="12.75">
      <c r="A182" s="759"/>
      <c r="B182" s="742" t="s">
        <v>1401</v>
      </c>
      <c r="C182" s="805" t="s">
        <v>213</v>
      </c>
      <c r="D182" s="773" t="s">
        <v>1617</v>
      </c>
      <c r="E182" s="775" t="s">
        <v>1752</v>
      </c>
      <c r="F182" s="651" t="s">
        <v>1426</v>
      </c>
      <c r="G182" s="650" t="s">
        <v>1415</v>
      </c>
      <c r="H182" s="744"/>
      <c r="I182" s="745"/>
      <c r="J182" s="676">
        <v>1</v>
      </c>
      <c r="K182" s="654">
        <v>16800000</v>
      </c>
      <c r="L182" s="729"/>
      <c r="M182" s="693"/>
      <c r="N182" s="730"/>
      <c r="O182" s="729"/>
      <c r="P182" s="695"/>
      <c r="Q182" s="747"/>
      <c r="R182" s="747"/>
      <c r="S182" s="693"/>
      <c r="T182" s="693"/>
      <c r="U182" s="693"/>
      <c r="V182" s="676"/>
      <c r="W182" s="676"/>
      <c r="X182" s="693"/>
      <c r="Y182" s="676">
        <v>1</v>
      </c>
      <c r="Z182" s="825"/>
      <c r="AA182" s="819"/>
      <c r="AB182" s="729"/>
      <c r="AC182" s="693"/>
      <c r="AD182" s="825"/>
      <c r="AE182" s="693"/>
      <c r="AF182" s="693"/>
      <c r="AG182" s="663" t="s">
        <v>1422</v>
      </c>
      <c r="AH182" s="749" t="s">
        <v>532</v>
      </c>
      <c r="AI182" s="760"/>
      <c r="AJ182" s="694"/>
      <c r="AK182" s="694"/>
      <c r="AL182" s="747"/>
      <c r="AM182" s="761"/>
      <c r="AN182" s="762"/>
      <c r="AO182" s="862" t="s">
        <v>1768</v>
      </c>
    </row>
    <row r="183" spans="1:41" s="667" customFormat="1" ht="12.75">
      <c r="A183" s="759"/>
      <c r="B183" s="647" t="s">
        <v>1401</v>
      </c>
      <c r="C183" s="805" t="s">
        <v>1413</v>
      </c>
      <c r="D183" s="773" t="s">
        <v>1618</v>
      </c>
      <c r="E183" s="775" t="s">
        <v>1409</v>
      </c>
      <c r="F183" s="651" t="s">
        <v>1426</v>
      </c>
      <c r="G183" s="743" t="s">
        <v>1415</v>
      </c>
      <c r="H183" s="744"/>
      <c r="I183" s="745"/>
      <c r="J183" s="653">
        <v>1</v>
      </c>
      <c r="K183" s="746">
        <v>16800000</v>
      </c>
      <c r="L183" s="729"/>
      <c r="M183" s="693"/>
      <c r="N183" s="730"/>
      <c r="O183" s="729"/>
      <c r="P183" s="695"/>
      <c r="Q183" s="747"/>
      <c r="R183" s="747"/>
      <c r="S183" s="693"/>
      <c r="T183" s="693"/>
      <c r="U183" s="693"/>
      <c r="V183" s="676"/>
      <c r="W183" s="676"/>
      <c r="X183" s="693"/>
      <c r="Y183" s="676">
        <v>1</v>
      </c>
      <c r="Z183" s="825"/>
      <c r="AA183" s="819"/>
      <c r="AB183" s="729"/>
      <c r="AC183" s="693"/>
      <c r="AD183" s="825"/>
      <c r="AE183" s="693"/>
      <c r="AF183" s="693"/>
      <c r="AG183" s="663" t="s">
        <v>1422</v>
      </c>
      <c r="AH183" s="749" t="s">
        <v>532</v>
      </c>
      <c r="AI183" s="760"/>
      <c r="AJ183" s="694"/>
      <c r="AK183" s="694"/>
      <c r="AL183" s="747"/>
      <c r="AM183" s="761"/>
      <c r="AN183" s="762"/>
      <c r="AO183" s="862" t="s">
        <v>1768</v>
      </c>
    </row>
    <row r="184" spans="1:41" s="667" customFormat="1" ht="12.75">
      <c r="A184" s="759"/>
      <c r="B184" s="647" t="s">
        <v>1401</v>
      </c>
      <c r="C184" s="805" t="s">
        <v>203</v>
      </c>
      <c r="D184" s="773" t="s">
        <v>1619</v>
      </c>
      <c r="E184" s="770" t="s">
        <v>1408</v>
      </c>
      <c r="F184" s="651" t="s">
        <v>1426</v>
      </c>
      <c r="G184" s="650" t="s">
        <v>1415</v>
      </c>
      <c r="H184" s="744"/>
      <c r="I184" s="745"/>
      <c r="J184" s="653">
        <v>1</v>
      </c>
      <c r="K184" s="654">
        <v>16800000</v>
      </c>
      <c r="L184" s="729"/>
      <c r="M184" s="693"/>
      <c r="N184" s="730"/>
      <c r="O184" s="729"/>
      <c r="P184" s="695"/>
      <c r="Q184" s="747"/>
      <c r="R184" s="747"/>
      <c r="S184" s="693"/>
      <c r="T184" s="693"/>
      <c r="U184" s="693"/>
      <c r="V184" s="676"/>
      <c r="W184" s="676"/>
      <c r="X184" s="693"/>
      <c r="Y184" s="676">
        <v>1</v>
      </c>
      <c r="Z184" s="825"/>
      <c r="AA184" s="819"/>
      <c r="AB184" s="729"/>
      <c r="AC184" s="693"/>
      <c r="AD184" s="825"/>
      <c r="AE184" s="693"/>
      <c r="AF184" s="693"/>
      <c r="AG184" s="663" t="s">
        <v>1422</v>
      </c>
      <c r="AH184" s="749" t="s">
        <v>532</v>
      </c>
      <c r="AI184" s="760"/>
      <c r="AJ184" s="694"/>
      <c r="AK184" s="694"/>
      <c r="AL184" s="747"/>
      <c r="AM184" s="761"/>
      <c r="AN184" s="762"/>
      <c r="AO184" s="862" t="s">
        <v>1768</v>
      </c>
    </row>
    <row r="185" spans="1:41" s="667" customFormat="1" ht="12.75">
      <c r="A185" s="759"/>
      <c r="B185" s="647" t="s">
        <v>1401</v>
      </c>
      <c r="C185" s="805" t="s">
        <v>1411</v>
      </c>
      <c r="D185" s="773" t="s">
        <v>1620</v>
      </c>
      <c r="E185" s="770" t="s">
        <v>1408</v>
      </c>
      <c r="F185" s="744" t="s">
        <v>1426</v>
      </c>
      <c r="G185" s="650" t="s">
        <v>1415</v>
      </c>
      <c r="H185" s="744"/>
      <c r="I185" s="745"/>
      <c r="J185" s="653">
        <v>1</v>
      </c>
      <c r="K185" s="654">
        <v>16800000</v>
      </c>
      <c r="L185" s="729"/>
      <c r="M185" s="693"/>
      <c r="N185" s="730"/>
      <c r="O185" s="729"/>
      <c r="P185" s="695"/>
      <c r="Q185" s="747"/>
      <c r="R185" s="747"/>
      <c r="S185" s="693"/>
      <c r="T185" s="693"/>
      <c r="U185" s="693"/>
      <c r="V185" s="676"/>
      <c r="W185" s="676"/>
      <c r="X185" s="693"/>
      <c r="Y185" s="676">
        <v>1</v>
      </c>
      <c r="Z185" s="825"/>
      <c r="AA185" s="819"/>
      <c r="AB185" s="729"/>
      <c r="AC185" s="693"/>
      <c r="AD185" s="825"/>
      <c r="AE185" s="693"/>
      <c r="AF185" s="693"/>
      <c r="AG185" s="663" t="s">
        <v>1422</v>
      </c>
      <c r="AH185" s="749" t="s">
        <v>532</v>
      </c>
      <c r="AI185" s="760"/>
      <c r="AJ185" s="694"/>
      <c r="AK185" s="694"/>
      <c r="AL185" s="747"/>
      <c r="AM185" s="761"/>
      <c r="AN185" s="762"/>
      <c r="AO185" s="862" t="s">
        <v>1768</v>
      </c>
    </row>
    <row r="186" spans="1:41" s="667" customFormat="1" ht="12.75" hidden="1">
      <c r="A186" s="759"/>
      <c r="B186" s="647" t="s">
        <v>1401</v>
      </c>
      <c r="C186" s="805" t="s">
        <v>209</v>
      </c>
      <c r="D186" s="772" t="s">
        <v>1621</v>
      </c>
      <c r="E186" s="775" t="s">
        <v>1405</v>
      </c>
      <c r="F186" s="651" t="s">
        <v>1426</v>
      </c>
      <c r="G186" s="650" t="s">
        <v>1415</v>
      </c>
      <c r="H186" s="744"/>
      <c r="I186" s="745"/>
      <c r="J186" s="653">
        <v>1</v>
      </c>
      <c r="K186" s="654">
        <v>16800000</v>
      </c>
      <c r="L186" s="729"/>
      <c r="M186" s="693"/>
      <c r="N186" s="730"/>
      <c r="O186" s="729"/>
      <c r="P186" s="695"/>
      <c r="Q186" s="747"/>
      <c r="R186" s="747"/>
      <c r="S186" s="693"/>
      <c r="T186" s="693"/>
      <c r="U186" s="693"/>
      <c r="V186" s="676"/>
      <c r="W186" s="676"/>
      <c r="X186" s="693"/>
      <c r="Y186" s="676"/>
      <c r="Z186" s="825"/>
      <c r="AA186" s="819"/>
      <c r="AB186" s="729"/>
      <c r="AC186" s="693"/>
      <c r="AD186" s="825"/>
      <c r="AE186" s="693">
        <v>1</v>
      </c>
      <c r="AF186" s="693"/>
      <c r="AG186" s="663" t="s">
        <v>1766</v>
      </c>
      <c r="AH186" s="749" t="s">
        <v>396</v>
      </c>
      <c r="AI186" s="760"/>
      <c r="AJ186" s="694"/>
      <c r="AK186" s="694"/>
      <c r="AL186" s="747"/>
      <c r="AM186" s="761"/>
      <c r="AN186" s="762"/>
      <c r="AO186" s="862" t="s">
        <v>1768</v>
      </c>
    </row>
    <row r="187" spans="1:41" s="667" customFormat="1" ht="12.75">
      <c r="A187" s="759"/>
      <c r="B187" s="742" t="s">
        <v>1401</v>
      </c>
      <c r="C187" s="805" t="s">
        <v>1413</v>
      </c>
      <c r="D187" s="773" t="s">
        <v>1622</v>
      </c>
      <c r="E187" s="775" t="s">
        <v>1746</v>
      </c>
      <c r="F187" s="651" t="s">
        <v>1426</v>
      </c>
      <c r="G187" s="743" t="s">
        <v>1415</v>
      </c>
      <c r="H187" s="744"/>
      <c r="I187" s="745"/>
      <c r="J187" s="676">
        <v>1</v>
      </c>
      <c r="K187" s="746">
        <v>16800000</v>
      </c>
      <c r="L187" s="729"/>
      <c r="M187" s="693"/>
      <c r="N187" s="730"/>
      <c r="O187" s="729"/>
      <c r="P187" s="695"/>
      <c r="Q187" s="747"/>
      <c r="R187" s="747"/>
      <c r="S187" s="693"/>
      <c r="T187" s="693"/>
      <c r="U187" s="693"/>
      <c r="V187" s="676"/>
      <c r="W187" s="676"/>
      <c r="X187" s="693"/>
      <c r="Y187" s="676">
        <v>1</v>
      </c>
      <c r="Z187" s="825"/>
      <c r="AA187" s="819"/>
      <c r="AB187" s="729"/>
      <c r="AC187" s="693"/>
      <c r="AD187" s="825"/>
      <c r="AE187" s="693"/>
      <c r="AF187" s="693"/>
      <c r="AG187" s="663" t="s">
        <v>1422</v>
      </c>
      <c r="AH187" s="749" t="s">
        <v>532</v>
      </c>
      <c r="AI187" s="760"/>
      <c r="AJ187" s="694"/>
      <c r="AK187" s="694"/>
      <c r="AL187" s="747"/>
      <c r="AM187" s="761"/>
      <c r="AN187" s="762"/>
      <c r="AO187" s="862" t="s">
        <v>1768</v>
      </c>
    </row>
    <row r="188" spans="1:41" s="667" customFormat="1" ht="12.75" hidden="1">
      <c r="A188" s="759"/>
      <c r="B188" s="647" t="s">
        <v>1401</v>
      </c>
      <c r="C188" s="805" t="s">
        <v>213</v>
      </c>
      <c r="D188" s="793" t="s">
        <v>1623</v>
      </c>
      <c r="E188" s="775" t="s">
        <v>43</v>
      </c>
      <c r="F188" s="651" t="s">
        <v>1426</v>
      </c>
      <c r="G188" s="650" t="s">
        <v>1415</v>
      </c>
      <c r="H188" s="744"/>
      <c r="I188" s="745"/>
      <c r="J188" s="653">
        <v>1</v>
      </c>
      <c r="K188" s="654">
        <v>16800000</v>
      </c>
      <c r="L188" s="729"/>
      <c r="M188" s="693"/>
      <c r="N188" s="730"/>
      <c r="O188" s="729"/>
      <c r="P188" s="695"/>
      <c r="Q188" s="747"/>
      <c r="R188" s="747"/>
      <c r="S188" s="693"/>
      <c r="T188" s="693"/>
      <c r="U188" s="693"/>
      <c r="V188" s="676"/>
      <c r="W188" s="676"/>
      <c r="X188" s="693"/>
      <c r="Y188" s="676"/>
      <c r="Z188" s="825"/>
      <c r="AA188" s="819">
        <v>1</v>
      </c>
      <c r="AB188" s="729"/>
      <c r="AC188" s="693"/>
      <c r="AD188" s="825"/>
      <c r="AE188" s="693"/>
      <c r="AF188" s="693"/>
      <c r="AG188" s="663" t="s">
        <v>1421</v>
      </c>
      <c r="AH188" s="749" t="s">
        <v>668</v>
      </c>
      <c r="AI188" s="760"/>
      <c r="AJ188" s="694"/>
      <c r="AK188" s="694"/>
      <c r="AL188" s="747"/>
      <c r="AM188" s="761"/>
      <c r="AN188" s="762"/>
      <c r="AO188" s="862" t="s">
        <v>1768</v>
      </c>
    </row>
    <row r="189" spans="1:41" s="667" customFormat="1" ht="12.75" hidden="1">
      <c r="A189" s="759"/>
      <c r="B189" s="647" t="s">
        <v>1401</v>
      </c>
      <c r="C189" s="805" t="s">
        <v>205</v>
      </c>
      <c r="D189" s="793" t="s">
        <v>1624</v>
      </c>
      <c r="E189" s="775" t="s">
        <v>1747</v>
      </c>
      <c r="F189" s="651" t="s">
        <v>1426</v>
      </c>
      <c r="G189" s="650" t="s">
        <v>1415</v>
      </c>
      <c r="H189" s="744"/>
      <c r="I189" s="745"/>
      <c r="J189" s="653">
        <v>1</v>
      </c>
      <c r="K189" s="654">
        <v>16800000</v>
      </c>
      <c r="L189" s="729"/>
      <c r="M189" s="693"/>
      <c r="N189" s="730"/>
      <c r="O189" s="729"/>
      <c r="P189" s="695"/>
      <c r="Q189" s="747"/>
      <c r="R189" s="747"/>
      <c r="S189" s="693"/>
      <c r="T189" s="693"/>
      <c r="U189" s="693"/>
      <c r="V189" s="676"/>
      <c r="W189" s="676"/>
      <c r="X189" s="693"/>
      <c r="Y189" s="676"/>
      <c r="Z189" s="825"/>
      <c r="AA189" s="819"/>
      <c r="AB189" s="729"/>
      <c r="AC189" s="693"/>
      <c r="AD189" s="825"/>
      <c r="AE189" s="693">
        <v>1</v>
      </c>
      <c r="AF189" s="693"/>
      <c r="AG189" s="663" t="s">
        <v>1766</v>
      </c>
      <c r="AH189" s="749" t="s">
        <v>396</v>
      </c>
      <c r="AI189" s="760"/>
      <c r="AJ189" s="694"/>
      <c r="AK189" s="694"/>
      <c r="AL189" s="747"/>
      <c r="AM189" s="761"/>
      <c r="AN189" s="762"/>
      <c r="AO189" s="862" t="s">
        <v>1768</v>
      </c>
    </row>
    <row r="190" spans="1:41" s="667" customFormat="1" ht="12.75">
      <c r="A190" s="759"/>
      <c r="B190" s="647" t="s">
        <v>1401</v>
      </c>
      <c r="C190" s="805" t="s">
        <v>203</v>
      </c>
      <c r="D190" s="773" t="s">
        <v>1625</v>
      </c>
      <c r="E190" s="775" t="s">
        <v>1745</v>
      </c>
      <c r="F190" s="651" t="s">
        <v>1426</v>
      </c>
      <c r="G190" s="650" t="s">
        <v>1415</v>
      </c>
      <c r="H190" s="744"/>
      <c r="I190" s="745"/>
      <c r="J190" s="653">
        <v>1</v>
      </c>
      <c r="K190" s="654">
        <v>16800000</v>
      </c>
      <c r="L190" s="729"/>
      <c r="M190" s="693"/>
      <c r="N190" s="730"/>
      <c r="O190" s="729"/>
      <c r="P190" s="695"/>
      <c r="Q190" s="747"/>
      <c r="R190" s="747"/>
      <c r="S190" s="693"/>
      <c r="T190" s="693"/>
      <c r="U190" s="693"/>
      <c r="V190" s="676"/>
      <c r="W190" s="676"/>
      <c r="X190" s="693"/>
      <c r="Y190" s="676">
        <v>1</v>
      </c>
      <c r="Z190" s="825"/>
      <c r="AA190" s="819"/>
      <c r="AB190" s="729"/>
      <c r="AC190" s="693"/>
      <c r="AD190" s="825"/>
      <c r="AE190" s="693"/>
      <c r="AF190" s="693"/>
      <c r="AG190" s="663" t="s">
        <v>1422</v>
      </c>
      <c r="AH190" s="749" t="s">
        <v>532</v>
      </c>
      <c r="AI190" s="760"/>
      <c r="AJ190" s="694"/>
      <c r="AK190" s="694"/>
      <c r="AL190" s="747"/>
      <c r="AM190" s="761"/>
      <c r="AN190" s="762"/>
      <c r="AO190" s="862" t="s">
        <v>1768</v>
      </c>
    </row>
    <row r="191" spans="1:41" s="667" customFormat="1" ht="12.75" hidden="1">
      <c r="A191" s="759"/>
      <c r="B191" s="647" t="s">
        <v>1401</v>
      </c>
      <c r="C191" s="805" t="s">
        <v>1763</v>
      </c>
      <c r="D191" s="772" t="s">
        <v>1626</v>
      </c>
      <c r="E191" s="770" t="s">
        <v>1443</v>
      </c>
      <c r="F191" s="651" t="s">
        <v>1426</v>
      </c>
      <c r="G191" s="743" t="s">
        <v>1415</v>
      </c>
      <c r="H191" s="744"/>
      <c r="I191" s="745"/>
      <c r="J191" s="653">
        <v>1</v>
      </c>
      <c r="K191" s="746">
        <v>16800000</v>
      </c>
      <c r="L191" s="729"/>
      <c r="M191" s="693"/>
      <c r="N191" s="730"/>
      <c r="O191" s="729"/>
      <c r="P191" s="695"/>
      <c r="Q191" s="747"/>
      <c r="R191" s="747"/>
      <c r="S191" s="693"/>
      <c r="T191" s="693"/>
      <c r="U191" s="693"/>
      <c r="V191" s="676"/>
      <c r="W191" s="676"/>
      <c r="X191" s="693"/>
      <c r="Y191" s="676"/>
      <c r="Z191" s="825"/>
      <c r="AA191" s="819"/>
      <c r="AB191" s="729"/>
      <c r="AC191" s="693"/>
      <c r="AD191" s="825"/>
      <c r="AE191" s="693">
        <v>1</v>
      </c>
      <c r="AF191" s="693"/>
      <c r="AG191" s="663" t="s">
        <v>1766</v>
      </c>
      <c r="AH191" s="749" t="s">
        <v>396</v>
      </c>
      <c r="AI191" s="760"/>
      <c r="AJ191" s="694"/>
      <c r="AK191" s="694"/>
      <c r="AL191" s="747"/>
      <c r="AM191" s="761"/>
      <c r="AN191" s="762"/>
      <c r="AO191" s="862" t="s">
        <v>1768</v>
      </c>
    </row>
    <row r="192" spans="1:41" s="667" customFormat="1" ht="12.75" hidden="1">
      <c r="A192" s="759"/>
      <c r="B192" s="742" t="s">
        <v>1401</v>
      </c>
      <c r="C192" s="805" t="s">
        <v>213</v>
      </c>
      <c r="D192" s="793" t="s">
        <v>1627</v>
      </c>
      <c r="E192" s="770" t="s">
        <v>1443</v>
      </c>
      <c r="F192" s="651" t="s">
        <v>1426</v>
      </c>
      <c r="G192" s="650" t="s">
        <v>1415</v>
      </c>
      <c r="H192" s="744"/>
      <c r="I192" s="745"/>
      <c r="J192" s="676">
        <v>1</v>
      </c>
      <c r="K192" s="654">
        <v>16800000</v>
      </c>
      <c r="L192" s="729"/>
      <c r="M192" s="693"/>
      <c r="N192" s="730"/>
      <c r="O192" s="729"/>
      <c r="P192" s="695"/>
      <c r="Q192" s="747"/>
      <c r="R192" s="747"/>
      <c r="S192" s="693"/>
      <c r="T192" s="693"/>
      <c r="U192" s="693"/>
      <c r="V192" s="676"/>
      <c r="W192" s="676"/>
      <c r="X192" s="693"/>
      <c r="Y192" s="676"/>
      <c r="Z192" s="825"/>
      <c r="AA192" s="819"/>
      <c r="AB192" s="729"/>
      <c r="AC192" s="693"/>
      <c r="AD192" s="825"/>
      <c r="AE192" s="693">
        <v>1</v>
      </c>
      <c r="AF192" s="693"/>
      <c r="AG192" s="663" t="s">
        <v>1766</v>
      </c>
      <c r="AH192" s="749" t="s">
        <v>396</v>
      </c>
      <c r="AI192" s="760"/>
      <c r="AJ192" s="694"/>
      <c r="AK192" s="694"/>
      <c r="AL192" s="747"/>
      <c r="AM192" s="761"/>
      <c r="AN192" s="762"/>
      <c r="AO192" s="862" t="s">
        <v>1768</v>
      </c>
    </row>
    <row r="193" spans="1:41" s="667" customFormat="1" ht="12.75">
      <c r="A193" s="759"/>
      <c r="B193" s="647" t="s">
        <v>1401</v>
      </c>
      <c r="C193" s="805" t="s">
        <v>203</v>
      </c>
      <c r="D193" s="773" t="s">
        <v>1628</v>
      </c>
      <c r="E193" s="770" t="s">
        <v>1443</v>
      </c>
      <c r="F193" s="651" t="s">
        <v>1426</v>
      </c>
      <c r="G193" s="650" t="s">
        <v>1415</v>
      </c>
      <c r="H193" s="744"/>
      <c r="I193" s="745"/>
      <c r="J193" s="653">
        <v>1</v>
      </c>
      <c r="K193" s="654">
        <v>16800000</v>
      </c>
      <c r="L193" s="729"/>
      <c r="M193" s="693"/>
      <c r="N193" s="730"/>
      <c r="O193" s="729"/>
      <c r="P193" s="695"/>
      <c r="Q193" s="747"/>
      <c r="R193" s="747"/>
      <c r="S193" s="693"/>
      <c r="T193" s="693"/>
      <c r="U193" s="693"/>
      <c r="V193" s="676"/>
      <c r="W193" s="676"/>
      <c r="X193" s="693"/>
      <c r="Y193" s="676">
        <v>1</v>
      </c>
      <c r="Z193" s="825"/>
      <c r="AA193" s="819"/>
      <c r="AB193" s="729"/>
      <c r="AC193" s="693"/>
      <c r="AD193" s="825"/>
      <c r="AE193" s="693"/>
      <c r="AF193" s="693"/>
      <c r="AG193" s="663" t="s">
        <v>1422</v>
      </c>
      <c r="AH193" s="749" t="s">
        <v>532</v>
      </c>
      <c r="AI193" s="760"/>
      <c r="AJ193" s="694"/>
      <c r="AK193" s="694"/>
      <c r="AL193" s="747"/>
      <c r="AM193" s="761"/>
      <c r="AN193" s="762"/>
      <c r="AO193" s="862" t="s">
        <v>1768</v>
      </c>
    </row>
    <row r="194" spans="1:41" s="667" customFormat="1" ht="12.75">
      <c r="A194" s="759"/>
      <c r="B194" s="647" t="s">
        <v>1401</v>
      </c>
      <c r="C194" s="805" t="s">
        <v>203</v>
      </c>
      <c r="D194" s="773" t="s">
        <v>1629</v>
      </c>
      <c r="E194" s="770" t="s">
        <v>1443</v>
      </c>
      <c r="F194" s="744" t="s">
        <v>1426</v>
      </c>
      <c r="G194" s="650" t="s">
        <v>1415</v>
      </c>
      <c r="H194" s="744"/>
      <c r="I194" s="745"/>
      <c r="J194" s="653">
        <v>1</v>
      </c>
      <c r="K194" s="654">
        <v>16800000</v>
      </c>
      <c r="L194" s="729"/>
      <c r="M194" s="693"/>
      <c r="N194" s="730"/>
      <c r="O194" s="729"/>
      <c r="P194" s="695"/>
      <c r="Q194" s="747"/>
      <c r="R194" s="747"/>
      <c r="S194" s="693"/>
      <c r="T194" s="693"/>
      <c r="U194" s="693"/>
      <c r="V194" s="676"/>
      <c r="W194" s="676"/>
      <c r="X194" s="693"/>
      <c r="Y194" s="676">
        <v>1</v>
      </c>
      <c r="Z194" s="825"/>
      <c r="AA194" s="819"/>
      <c r="AB194" s="729"/>
      <c r="AC194" s="693"/>
      <c r="AD194" s="825"/>
      <c r="AE194" s="693"/>
      <c r="AF194" s="693"/>
      <c r="AG194" s="663" t="s">
        <v>1422</v>
      </c>
      <c r="AH194" s="749" t="s">
        <v>532</v>
      </c>
      <c r="AI194" s="760"/>
      <c r="AJ194" s="694"/>
      <c r="AK194" s="694"/>
      <c r="AL194" s="747"/>
      <c r="AM194" s="761"/>
      <c r="AN194" s="762"/>
      <c r="AO194" s="862" t="s">
        <v>1768</v>
      </c>
    </row>
    <row r="195" spans="1:41" s="667" customFormat="1" ht="12.75">
      <c r="A195" s="759"/>
      <c r="B195" s="647" t="s">
        <v>1401</v>
      </c>
      <c r="C195" s="805" t="s">
        <v>209</v>
      </c>
      <c r="D195" s="773" t="s">
        <v>1630</v>
      </c>
      <c r="E195" s="771" t="s">
        <v>1443</v>
      </c>
      <c r="F195" s="651" t="s">
        <v>1426</v>
      </c>
      <c r="G195" s="743" t="s">
        <v>1415</v>
      </c>
      <c r="H195" s="744"/>
      <c r="I195" s="745"/>
      <c r="J195" s="653">
        <v>1</v>
      </c>
      <c r="K195" s="746">
        <v>16800000</v>
      </c>
      <c r="L195" s="729"/>
      <c r="M195" s="693"/>
      <c r="N195" s="730"/>
      <c r="O195" s="729"/>
      <c r="P195" s="695"/>
      <c r="Q195" s="747"/>
      <c r="R195" s="747"/>
      <c r="S195" s="693"/>
      <c r="T195" s="693"/>
      <c r="U195" s="693"/>
      <c r="V195" s="676"/>
      <c r="W195" s="676"/>
      <c r="X195" s="693"/>
      <c r="Y195" s="676">
        <v>1</v>
      </c>
      <c r="Z195" s="825"/>
      <c r="AA195" s="819"/>
      <c r="AB195" s="729"/>
      <c r="AC195" s="693"/>
      <c r="AD195" s="825"/>
      <c r="AE195" s="693"/>
      <c r="AF195" s="693"/>
      <c r="AG195" s="663" t="s">
        <v>1422</v>
      </c>
      <c r="AH195" s="749" t="s">
        <v>532</v>
      </c>
      <c r="AI195" s="760"/>
      <c r="AJ195" s="694"/>
      <c r="AK195" s="694"/>
      <c r="AL195" s="747"/>
      <c r="AM195" s="761"/>
      <c r="AN195" s="762"/>
      <c r="AO195" s="862" t="s">
        <v>1768</v>
      </c>
    </row>
    <row r="196" spans="1:41" s="667" customFormat="1" ht="12.75">
      <c r="A196" s="759"/>
      <c r="B196" s="647" t="s">
        <v>1401</v>
      </c>
      <c r="C196" s="805" t="s">
        <v>209</v>
      </c>
      <c r="D196" s="773" t="s">
        <v>1631</v>
      </c>
      <c r="E196" s="771" t="s">
        <v>1443</v>
      </c>
      <c r="F196" s="651" t="s">
        <v>1426</v>
      </c>
      <c r="G196" s="650" t="s">
        <v>1415</v>
      </c>
      <c r="H196" s="744"/>
      <c r="I196" s="745"/>
      <c r="J196" s="653">
        <v>1</v>
      </c>
      <c r="K196" s="654">
        <v>16800000</v>
      </c>
      <c r="L196" s="729"/>
      <c r="M196" s="693"/>
      <c r="N196" s="730"/>
      <c r="O196" s="729"/>
      <c r="P196" s="695"/>
      <c r="Q196" s="747"/>
      <c r="R196" s="747"/>
      <c r="S196" s="693"/>
      <c r="T196" s="693"/>
      <c r="U196" s="693"/>
      <c r="V196" s="676"/>
      <c r="W196" s="676"/>
      <c r="X196" s="693"/>
      <c r="Y196" s="676">
        <v>1</v>
      </c>
      <c r="Z196" s="825"/>
      <c r="AA196" s="819"/>
      <c r="AB196" s="729"/>
      <c r="AC196" s="693"/>
      <c r="AD196" s="825"/>
      <c r="AE196" s="693"/>
      <c r="AF196" s="693"/>
      <c r="AG196" s="663" t="s">
        <v>1422</v>
      </c>
      <c r="AH196" s="749" t="s">
        <v>532</v>
      </c>
      <c r="AI196" s="760"/>
      <c r="AJ196" s="694"/>
      <c r="AK196" s="694"/>
      <c r="AL196" s="747"/>
      <c r="AM196" s="761"/>
      <c r="AN196" s="762"/>
      <c r="AO196" s="862" t="s">
        <v>1768</v>
      </c>
    </row>
    <row r="197" spans="1:41" s="667" customFormat="1" ht="12.75">
      <c r="A197" s="759"/>
      <c r="B197" s="742" t="s">
        <v>1401</v>
      </c>
      <c r="C197" s="805" t="s">
        <v>203</v>
      </c>
      <c r="D197" s="773" t="s">
        <v>1632</v>
      </c>
      <c r="E197" s="771" t="s">
        <v>1443</v>
      </c>
      <c r="F197" s="651" t="s">
        <v>1426</v>
      </c>
      <c r="G197" s="650" t="s">
        <v>1415</v>
      </c>
      <c r="H197" s="744"/>
      <c r="I197" s="745"/>
      <c r="J197" s="676">
        <v>1</v>
      </c>
      <c r="K197" s="654">
        <v>16800000</v>
      </c>
      <c r="L197" s="729"/>
      <c r="M197" s="693"/>
      <c r="N197" s="730"/>
      <c r="O197" s="729"/>
      <c r="P197" s="695"/>
      <c r="Q197" s="747"/>
      <c r="R197" s="747"/>
      <c r="S197" s="693"/>
      <c r="T197" s="693"/>
      <c r="U197" s="693"/>
      <c r="V197" s="676"/>
      <c r="W197" s="676"/>
      <c r="X197" s="693"/>
      <c r="Y197" s="676">
        <v>1</v>
      </c>
      <c r="Z197" s="825"/>
      <c r="AA197" s="819"/>
      <c r="AB197" s="729"/>
      <c r="AC197" s="693"/>
      <c r="AD197" s="825"/>
      <c r="AE197" s="693"/>
      <c r="AF197" s="693"/>
      <c r="AG197" s="663" t="s">
        <v>1422</v>
      </c>
      <c r="AH197" s="749" t="s">
        <v>532</v>
      </c>
      <c r="AI197" s="760"/>
      <c r="AJ197" s="694"/>
      <c r="AK197" s="694"/>
      <c r="AL197" s="747"/>
      <c r="AM197" s="761"/>
      <c r="AN197" s="762"/>
      <c r="AO197" s="862" t="s">
        <v>1768</v>
      </c>
    </row>
    <row r="198" spans="1:41" s="667" customFormat="1" ht="12.75" hidden="1">
      <c r="A198" s="759"/>
      <c r="B198" s="647" t="s">
        <v>1401</v>
      </c>
      <c r="C198" s="805" t="s">
        <v>205</v>
      </c>
      <c r="D198" s="793" t="s">
        <v>1633</v>
      </c>
      <c r="E198" s="801" t="s">
        <v>1747</v>
      </c>
      <c r="F198" s="651" t="s">
        <v>1426</v>
      </c>
      <c r="G198" s="650" t="s">
        <v>1415</v>
      </c>
      <c r="H198" s="744"/>
      <c r="I198" s="745"/>
      <c r="J198" s="653">
        <v>1</v>
      </c>
      <c r="K198" s="654">
        <v>16800000</v>
      </c>
      <c r="L198" s="729"/>
      <c r="M198" s="693"/>
      <c r="N198" s="730"/>
      <c r="O198" s="729"/>
      <c r="P198" s="695"/>
      <c r="Q198" s="747"/>
      <c r="R198" s="747"/>
      <c r="S198" s="693"/>
      <c r="T198" s="693"/>
      <c r="U198" s="693"/>
      <c r="V198" s="676"/>
      <c r="W198" s="676"/>
      <c r="X198" s="693"/>
      <c r="Y198" s="676"/>
      <c r="Z198" s="825"/>
      <c r="AA198" s="819"/>
      <c r="AB198" s="729"/>
      <c r="AC198" s="693"/>
      <c r="AD198" s="825"/>
      <c r="AE198" s="693">
        <v>1</v>
      </c>
      <c r="AF198" s="693"/>
      <c r="AG198" s="663" t="s">
        <v>1766</v>
      </c>
      <c r="AH198" s="749" t="s">
        <v>396</v>
      </c>
      <c r="AI198" s="760"/>
      <c r="AJ198" s="694"/>
      <c r="AK198" s="694"/>
      <c r="AL198" s="747"/>
      <c r="AM198" s="761"/>
      <c r="AN198" s="762"/>
      <c r="AO198" s="862" t="s">
        <v>1768</v>
      </c>
    </row>
    <row r="199" spans="1:41" s="667" customFormat="1" ht="12.75" hidden="1">
      <c r="A199" s="759"/>
      <c r="B199" s="647" t="s">
        <v>1401</v>
      </c>
      <c r="C199" s="805" t="s">
        <v>205</v>
      </c>
      <c r="D199" s="793" t="s">
        <v>1634</v>
      </c>
      <c r="E199" s="801" t="s">
        <v>1747</v>
      </c>
      <c r="F199" s="651" t="s">
        <v>1426</v>
      </c>
      <c r="G199" s="743" t="s">
        <v>1415</v>
      </c>
      <c r="H199" s="744"/>
      <c r="I199" s="745"/>
      <c r="J199" s="653">
        <v>1</v>
      </c>
      <c r="K199" s="746">
        <v>16800000</v>
      </c>
      <c r="L199" s="729"/>
      <c r="M199" s="693"/>
      <c r="N199" s="730"/>
      <c r="O199" s="729"/>
      <c r="P199" s="695"/>
      <c r="Q199" s="747"/>
      <c r="R199" s="747"/>
      <c r="S199" s="693"/>
      <c r="T199" s="693"/>
      <c r="U199" s="693"/>
      <c r="V199" s="676"/>
      <c r="W199" s="676"/>
      <c r="X199" s="693"/>
      <c r="Y199" s="676"/>
      <c r="Z199" s="825"/>
      <c r="AA199" s="819">
        <v>1</v>
      </c>
      <c r="AB199" s="729"/>
      <c r="AC199" s="693"/>
      <c r="AD199" s="825"/>
      <c r="AE199" s="693"/>
      <c r="AF199" s="693"/>
      <c r="AG199" s="663" t="s">
        <v>1421</v>
      </c>
      <c r="AH199" s="749" t="s">
        <v>668</v>
      </c>
      <c r="AI199" s="760"/>
      <c r="AJ199" s="694"/>
      <c r="AK199" s="694"/>
      <c r="AL199" s="747"/>
      <c r="AM199" s="761"/>
      <c r="AN199" s="762"/>
      <c r="AO199" s="862" t="s">
        <v>1768</v>
      </c>
    </row>
    <row r="200" spans="1:41" s="667" customFormat="1" ht="12.75" hidden="1">
      <c r="A200" s="759"/>
      <c r="B200" s="647" t="s">
        <v>1401</v>
      </c>
      <c r="C200" s="805" t="s">
        <v>205</v>
      </c>
      <c r="D200" s="793" t="s">
        <v>1635</v>
      </c>
      <c r="E200" s="801" t="s">
        <v>1747</v>
      </c>
      <c r="F200" s="651" t="s">
        <v>1426</v>
      </c>
      <c r="G200" s="650" t="s">
        <v>1415</v>
      </c>
      <c r="H200" s="744"/>
      <c r="I200" s="745"/>
      <c r="J200" s="653">
        <v>1</v>
      </c>
      <c r="K200" s="654">
        <v>16800000</v>
      </c>
      <c r="L200" s="729"/>
      <c r="M200" s="693"/>
      <c r="N200" s="730"/>
      <c r="O200" s="729"/>
      <c r="P200" s="695"/>
      <c r="Q200" s="747"/>
      <c r="R200" s="747"/>
      <c r="S200" s="693"/>
      <c r="T200" s="693"/>
      <c r="U200" s="693"/>
      <c r="V200" s="676"/>
      <c r="W200" s="676"/>
      <c r="X200" s="693"/>
      <c r="Y200" s="676"/>
      <c r="Z200" s="825"/>
      <c r="AA200" s="819"/>
      <c r="AB200" s="729"/>
      <c r="AC200" s="693"/>
      <c r="AD200" s="825"/>
      <c r="AE200" s="693">
        <v>1</v>
      </c>
      <c r="AF200" s="693"/>
      <c r="AG200" s="663" t="s">
        <v>1766</v>
      </c>
      <c r="AH200" s="749" t="s">
        <v>396</v>
      </c>
      <c r="AI200" s="760"/>
      <c r="AJ200" s="694"/>
      <c r="AK200" s="694"/>
      <c r="AL200" s="747"/>
      <c r="AM200" s="761"/>
      <c r="AN200" s="762"/>
      <c r="AO200" s="862" t="s">
        <v>1768</v>
      </c>
    </row>
    <row r="201" spans="1:41" s="667" customFormat="1" ht="12.75" hidden="1">
      <c r="A201" s="759"/>
      <c r="B201" s="647" t="s">
        <v>1401</v>
      </c>
      <c r="C201" s="805" t="s">
        <v>205</v>
      </c>
      <c r="D201" s="793" t="s">
        <v>1636</v>
      </c>
      <c r="E201" s="801" t="s">
        <v>1747</v>
      </c>
      <c r="F201" s="651" t="s">
        <v>1426</v>
      </c>
      <c r="G201" s="650" t="s">
        <v>1415</v>
      </c>
      <c r="H201" s="744"/>
      <c r="I201" s="745"/>
      <c r="J201" s="653">
        <v>1</v>
      </c>
      <c r="K201" s="654">
        <v>16800000</v>
      </c>
      <c r="L201" s="729"/>
      <c r="M201" s="693"/>
      <c r="N201" s="730"/>
      <c r="O201" s="729"/>
      <c r="P201" s="695"/>
      <c r="Q201" s="747"/>
      <c r="R201" s="747"/>
      <c r="S201" s="693"/>
      <c r="T201" s="693"/>
      <c r="U201" s="693"/>
      <c r="V201" s="676"/>
      <c r="W201" s="676"/>
      <c r="X201" s="693"/>
      <c r="Y201" s="676"/>
      <c r="Z201" s="825"/>
      <c r="AA201" s="819">
        <v>1</v>
      </c>
      <c r="AB201" s="729"/>
      <c r="AC201" s="693"/>
      <c r="AD201" s="825"/>
      <c r="AE201" s="693"/>
      <c r="AF201" s="693"/>
      <c r="AG201" s="663" t="s">
        <v>1421</v>
      </c>
      <c r="AH201" s="749" t="s">
        <v>668</v>
      </c>
      <c r="AI201" s="760"/>
      <c r="AJ201" s="694"/>
      <c r="AK201" s="694"/>
      <c r="AL201" s="747"/>
      <c r="AM201" s="761"/>
      <c r="AN201" s="762"/>
      <c r="AO201" s="862" t="s">
        <v>1768</v>
      </c>
    </row>
    <row r="202" spans="1:41" s="667" customFormat="1" ht="12.75" hidden="1">
      <c r="A202" s="759"/>
      <c r="B202" s="742" t="s">
        <v>1401</v>
      </c>
      <c r="C202" s="805" t="s">
        <v>205</v>
      </c>
      <c r="D202" s="793" t="s">
        <v>1637</v>
      </c>
      <c r="E202" s="801" t="s">
        <v>1747</v>
      </c>
      <c r="F202" s="651" t="s">
        <v>1426</v>
      </c>
      <c r="G202" s="650" t="s">
        <v>1415</v>
      </c>
      <c r="H202" s="744"/>
      <c r="I202" s="745"/>
      <c r="J202" s="676">
        <v>1</v>
      </c>
      <c r="K202" s="654">
        <v>16800000</v>
      </c>
      <c r="L202" s="729"/>
      <c r="M202" s="693"/>
      <c r="N202" s="730"/>
      <c r="O202" s="729"/>
      <c r="P202" s="695"/>
      <c r="Q202" s="747"/>
      <c r="R202" s="747"/>
      <c r="S202" s="693"/>
      <c r="T202" s="693"/>
      <c r="U202" s="693"/>
      <c r="V202" s="676"/>
      <c r="W202" s="676"/>
      <c r="X202" s="693"/>
      <c r="Y202" s="676"/>
      <c r="Z202" s="825"/>
      <c r="AA202" s="819">
        <v>1</v>
      </c>
      <c r="AB202" s="729"/>
      <c r="AC202" s="693"/>
      <c r="AD202" s="825"/>
      <c r="AE202" s="693"/>
      <c r="AF202" s="693"/>
      <c r="AG202" s="663" t="s">
        <v>1421</v>
      </c>
      <c r="AH202" s="749" t="s">
        <v>668</v>
      </c>
      <c r="AI202" s="760"/>
      <c r="AJ202" s="694"/>
      <c r="AK202" s="694"/>
      <c r="AL202" s="747"/>
      <c r="AM202" s="761"/>
      <c r="AN202" s="762"/>
      <c r="AO202" s="862" t="s">
        <v>1768</v>
      </c>
    </row>
    <row r="203" spans="1:41" s="667" customFormat="1" ht="12.75" hidden="1">
      <c r="A203" s="759"/>
      <c r="B203" s="647" t="s">
        <v>1401</v>
      </c>
      <c r="C203" s="805" t="s">
        <v>205</v>
      </c>
      <c r="D203" s="793" t="s">
        <v>1638</v>
      </c>
      <c r="E203" s="801" t="s">
        <v>1747</v>
      </c>
      <c r="F203" s="744" t="s">
        <v>1426</v>
      </c>
      <c r="G203" s="743" t="s">
        <v>1415</v>
      </c>
      <c r="H203" s="744"/>
      <c r="I203" s="745"/>
      <c r="J203" s="653">
        <v>1</v>
      </c>
      <c r="K203" s="746">
        <v>16800000</v>
      </c>
      <c r="L203" s="729"/>
      <c r="M203" s="693"/>
      <c r="N203" s="730"/>
      <c r="O203" s="729"/>
      <c r="P203" s="695"/>
      <c r="Q203" s="747"/>
      <c r="R203" s="747"/>
      <c r="S203" s="693"/>
      <c r="T203" s="693"/>
      <c r="U203" s="693"/>
      <c r="V203" s="676"/>
      <c r="W203" s="676"/>
      <c r="X203" s="693"/>
      <c r="Y203" s="676"/>
      <c r="Z203" s="825"/>
      <c r="AA203" s="819">
        <v>1</v>
      </c>
      <c r="AB203" s="729"/>
      <c r="AC203" s="693"/>
      <c r="AD203" s="825"/>
      <c r="AE203" s="693"/>
      <c r="AF203" s="693"/>
      <c r="AG203" s="663" t="s">
        <v>1421</v>
      </c>
      <c r="AH203" s="749" t="s">
        <v>668</v>
      </c>
      <c r="AI203" s="760"/>
      <c r="AJ203" s="694"/>
      <c r="AK203" s="694"/>
      <c r="AL203" s="747"/>
      <c r="AM203" s="761"/>
      <c r="AN203" s="762"/>
      <c r="AO203" s="862" t="s">
        <v>1768</v>
      </c>
    </row>
    <row r="204" spans="1:41" s="667" customFormat="1" ht="12.75" hidden="1">
      <c r="A204" s="759"/>
      <c r="B204" s="647" t="s">
        <v>1401</v>
      </c>
      <c r="C204" s="805" t="s">
        <v>205</v>
      </c>
      <c r="D204" s="793" t="s">
        <v>1639</v>
      </c>
      <c r="E204" s="801" t="s">
        <v>1747</v>
      </c>
      <c r="F204" s="651" t="s">
        <v>1426</v>
      </c>
      <c r="G204" s="650" t="s">
        <v>1415</v>
      </c>
      <c r="H204" s="744"/>
      <c r="I204" s="745"/>
      <c r="J204" s="653">
        <v>1</v>
      </c>
      <c r="K204" s="654">
        <v>16800000</v>
      </c>
      <c r="L204" s="729"/>
      <c r="M204" s="693"/>
      <c r="N204" s="730"/>
      <c r="O204" s="729"/>
      <c r="P204" s="695"/>
      <c r="Q204" s="747"/>
      <c r="R204" s="747"/>
      <c r="S204" s="693"/>
      <c r="T204" s="693"/>
      <c r="U204" s="693"/>
      <c r="V204" s="676"/>
      <c r="W204" s="676"/>
      <c r="X204" s="693"/>
      <c r="Y204" s="676"/>
      <c r="Z204" s="825"/>
      <c r="AA204" s="819">
        <v>1</v>
      </c>
      <c r="AB204" s="729"/>
      <c r="AC204" s="693"/>
      <c r="AD204" s="825"/>
      <c r="AE204" s="693"/>
      <c r="AF204" s="693"/>
      <c r="AG204" s="663" t="s">
        <v>1421</v>
      </c>
      <c r="AH204" s="749" t="s">
        <v>668</v>
      </c>
      <c r="AI204" s="760"/>
      <c r="AJ204" s="694"/>
      <c r="AK204" s="694"/>
      <c r="AL204" s="747"/>
      <c r="AM204" s="761"/>
      <c r="AN204" s="762"/>
      <c r="AO204" s="862" t="s">
        <v>1768</v>
      </c>
    </row>
    <row r="205" spans="1:41" s="667" customFormat="1" ht="12.75">
      <c r="A205" s="759"/>
      <c r="B205" s="647" t="s">
        <v>1401</v>
      </c>
      <c r="C205" s="805" t="s">
        <v>205</v>
      </c>
      <c r="D205" s="773" t="s">
        <v>1640</v>
      </c>
      <c r="E205" s="801" t="s">
        <v>1751</v>
      </c>
      <c r="F205" s="651" t="s">
        <v>1426</v>
      </c>
      <c r="G205" s="650" t="s">
        <v>1415</v>
      </c>
      <c r="H205" s="744"/>
      <c r="I205" s="745"/>
      <c r="J205" s="653">
        <v>1</v>
      </c>
      <c r="K205" s="654">
        <v>16800000</v>
      </c>
      <c r="L205" s="729"/>
      <c r="M205" s="693"/>
      <c r="N205" s="730"/>
      <c r="O205" s="729"/>
      <c r="P205" s="695"/>
      <c r="Q205" s="747"/>
      <c r="R205" s="747"/>
      <c r="S205" s="693"/>
      <c r="T205" s="693"/>
      <c r="U205" s="693"/>
      <c r="V205" s="676"/>
      <c r="W205" s="676"/>
      <c r="X205" s="693"/>
      <c r="Y205" s="676">
        <v>1</v>
      </c>
      <c r="Z205" s="825"/>
      <c r="AA205" s="819"/>
      <c r="AB205" s="729"/>
      <c r="AC205" s="693"/>
      <c r="AD205" s="825"/>
      <c r="AE205" s="693"/>
      <c r="AF205" s="693"/>
      <c r="AG205" s="663" t="s">
        <v>1422</v>
      </c>
      <c r="AH205" s="749" t="s">
        <v>532</v>
      </c>
      <c r="AI205" s="760"/>
      <c r="AJ205" s="694"/>
      <c r="AK205" s="694"/>
      <c r="AL205" s="747"/>
      <c r="AM205" s="761"/>
      <c r="AN205" s="762"/>
      <c r="AO205" s="862" t="s">
        <v>1768</v>
      </c>
    </row>
    <row r="206" spans="1:41" s="667" customFormat="1" ht="12.75">
      <c r="A206" s="759"/>
      <c r="B206" s="647" t="s">
        <v>1401</v>
      </c>
      <c r="C206" s="805" t="s">
        <v>232</v>
      </c>
      <c r="D206" s="773" t="s">
        <v>1641</v>
      </c>
      <c r="E206" s="801" t="s">
        <v>1751</v>
      </c>
      <c r="F206" s="651" t="s">
        <v>1426</v>
      </c>
      <c r="G206" s="650" t="s">
        <v>1415</v>
      </c>
      <c r="H206" s="744"/>
      <c r="I206" s="745"/>
      <c r="J206" s="653">
        <v>1</v>
      </c>
      <c r="K206" s="654">
        <v>16800000</v>
      </c>
      <c r="L206" s="729"/>
      <c r="M206" s="693"/>
      <c r="N206" s="730"/>
      <c r="O206" s="729"/>
      <c r="P206" s="695"/>
      <c r="Q206" s="747"/>
      <c r="R206" s="747"/>
      <c r="S206" s="693"/>
      <c r="T206" s="693"/>
      <c r="U206" s="693"/>
      <c r="V206" s="676"/>
      <c r="W206" s="676"/>
      <c r="X206" s="693"/>
      <c r="Y206" s="676">
        <v>1</v>
      </c>
      <c r="Z206" s="825"/>
      <c r="AA206" s="819"/>
      <c r="AB206" s="729"/>
      <c r="AC206" s="693"/>
      <c r="AD206" s="825"/>
      <c r="AE206" s="693"/>
      <c r="AF206" s="693"/>
      <c r="AG206" s="663" t="s">
        <v>1422</v>
      </c>
      <c r="AH206" s="749" t="s">
        <v>532</v>
      </c>
      <c r="AI206" s="760"/>
      <c r="AJ206" s="694"/>
      <c r="AK206" s="694"/>
      <c r="AL206" s="747"/>
      <c r="AM206" s="761"/>
      <c r="AN206" s="762"/>
      <c r="AO206" s="862" t="s">
        <v>1768</v>
      </c>
    </row>
    <row r="207" spans="1:41" s="667" customFormat="1" ht="12.75">
      <c r="A207" s="759"/>
      <c r="B207" s="742" t="s">
        <v>1401</v>
      </c>
      <c r="C207" s="805" t="s">
        <v>232</v>
      </c>
      <c r="D207" s="773" t="s">
        <v>1642</v>
      </c>
      <c r="E207" s="775" t="s">
        <v>1751</v>
      </c>
      <c r="F207" s="651" t="s">
        <v>1426</v>
      </c>
      <c r="G207" s="743" t="s">
        <v>1415</v>
      </c>
      <c r="H207" s="744"/>
      <c r="I207" s="745"/>
      <c r="J207" s="676">
        <v>1</v>
      </c>
      <c r="K207" s="746">
        <v>16800000</v>
      </c>
      <c r="L207" s="729"/>
      <c r="M207" s="693"/>
      <c r="N207" s="730"/>
      <c r="O207" s="729"/>
      <c r="P207" s="695"/>
      <c r="Q207" s="747"/>
      <c r="R207" s="747"/>
      <c r="S207" s="693"/>
      <c r="T207" s="693"/>
      <c r="U207" s="693"/>
      <c r="V207" s="676"/>
      <c r="W207" s="676"/>
      <c r="X207" s="693"/>
      <c r="Y207" s="676">
        <v>1</v>
      </c>
      <c r="Z207" s="825"/>
      <c r="AA207" s="819"/>
      <c r="AB207" s="729"/>
      <c r="AC207" s="693"/>
      <c r="AD207" s="825"/>
      <c r="AE207" s="693"/>
      <c r="AF207" s="693"/>
      <c r="AG207" s="663" t="s">
        <v>1422</v>
      </c>
      <c r="AH207" s="749" t="s">
        <v>532</v>
      </c>
      <c r="AI207" s="760"/>
      <c r="AJ207" s="694"/>
      <c r="AK207" s="694"/>
      <c r="AL207" s="747"/>
      <c r="AM207" s="761"/>
      <c r="AN207" s="762"/>
      <c r="AO207" s="862" t="s">
        <v>1768</v>
      </c>
    </row>
    <row r="208" spans="1:41" s="667" customFormat="1" ht="12.75">
      <c r="A208" s="759"/>
      <c r="B208" s="647" t="s">
        <v>1401</v>
      </c>
      <c r="C208" s="805" t="s">
        <v>1762</v>
      </c>
      <c r="D208" s="773" t="s">
        <v>1643</v>
      </c>
      <c r="E208" s="775" t="s">
        <v>1751</v>
      </c>
      <c r="F208" s="651" t="s">
        <v>1426</v>
      </c>
      <c r="G208" s="650" t="s">
        <v>1415</v>
      </c>
      <c r="H208" s="744"/>
      <c r="I208" s="745"/>
      <c r="J208" s="653">
        <v>1</v>
      </c>
      <c r="K208" s="654">
        <v>16800000</v>
      </c>
      <c r="L208" s="729"/>
      <c r="M208" s="693"/>
      <c r="N208" s="730"/>
      <c r="O208" s="729"/>
      <c r="P208" s="695"/>
      <c r="Q208" s="747"/>
      <c r="R208" s="747"/>
      <c r="S208" s="693"/>
      <c r="T208" s="693"/>
      <c r="U208" s="693"/>
      <c r="V208" s="676"/>
      <c r="W208" s="676"/>
      <c r="X208" s="693"/>
      <c r="Y208" s="676">
        <v>1</v>
      </c>
      <c r="Z208" s="825"/>
      <c r="AA208" s="819"/>
      <c r="AB208" s="729"/>
      <c r="AC208" s="693"/>
      <c r="AD208" s="825"/>
      <c r="AE208" s="693"/>
      <c r="AF208" s="693"/>
      <c r="AG208" s="663" t="s">
        <v>1422</v>
      </c>
      <c r="AH208" s="749" t="s">
        <v>532</v>
      </c>
      <c r="AI208" s="760"/>
      <c r="AJ208" s="694"/>
      <c r="AK208" s="694"/>
      <c r="AL208" s="747"/>
      <c r="AM208" s="761"/>
      <c r="AN208" s="762"/>
      <c r="AO208" s="862" t="s">
        <v>1768</v>
      </c>
    </row>
    <row r="209" spans="1:41" s="667" customFormat="1" ht="12.75">
      <c r="A209" s="759"/>
      <c r="B209" s="647" t="s">
        <v>1401</v>
      </c>
      <c r="C209" s="805" t="s">
        <v>205</v>
      </c>
      <c r="D209" s="773" t="s">
        <v>1644</v>
      </c>
      <c r="E209" s="775" t="s">
        <v>1751</v>
      </c>
      <c r="F209" s="651" t="s">
        <v>1426</v>
      </c>
      <c r="G209" s="650" t="s">
        <v>1415</v>
      </c>
      <c r="H209" s="744"/>
      <c r="I209" s="745"/>
      <c r="J209" s="653">
        <v>1</v>
      </c>
      <c r="K209" s="654">
        <v>16800000</v>
      </c>
      <c r="L209" s="729"/>
      <c r="M209" s="693"/>
      <c r="N209" s="730"/>
      <c r="O209" s="729"/>
      <c r="P209" s="695"/>
      <c r="Q209" s="747"/>
      <c r="R209" s="747"/>
      <c r="S209" s="693"/>
      <c r="T209" s="693"/>
      <c r="U209" s="693"/>
      <c r="V209" s="676"/>
      <c r="W209" s="676"/>
      <c r="X209" s="693"/>
      <c r="Y209" s="676">
        <v>1</v>
      </c>
      <c r="Z209" s="825"/>
      <c r="AA209" s="819"/>
      <c r="AB209" s="729"/>
      <c r="AC209" s="693"/>
      <c r="AD209" s="825"/>
      <c r="AE209" s="693"/>
      <c r="AF209" s="693"/>
      <c r="AG209" s="663" t="s">
        <v>1422</v>
      </c>
      <c r="AH209" s="749" t="s">
        <v>532</v>
      </c>
      <c r="AI209" s="760"/>
      <c r="AJ209" s="694"/>
      <c r="AK209" s="694"/>
      <c r="AL209" s="747"/>
      <c r="AM209" s="761"/>
      <c r="AN209" s="762"/>
      <c r="AO209" s="862" t="s">
        <v>1768</v>
      </c>
    </row>
    <row r="210" spans="1:41" s="667" customFormat="1" ht="12.75">
      <c r="A210" s="759"/>
      <c r="B210" s="647" t="s">
        <v>1401</v>
      </c>
      <c r="C210" s="805" t="s">
        <v>203</v>
      </c>
      <c r="D210" s="773" t="s">
        <v>1645</v>
      </c>
      <c r="E210" s="775" t="s">
        <v>1406</v>
      </c>
      <c r="F210" s="651" t="s">
        <v>1426</v>
      </c>
      <c r="G210" s="650" t="s">
        <v>1415</v>
      </c>
      <c r="H210" s="744"/>
      <c r="I210" s="745"/>
      <c r="J210" s="653">
        <v>1</v>
      </c>
      <c r="K210" s="654">
        <v>16800000</v>
      </c>
      <c r="L210" s="729"/>
      <c r="M210" s="693"/>
      <c r="N210" s="730"/>
      <c r="O210" s="729"/>
      <c r="P210" s="695"/>
      <c r="Q210" s="747"/>
      <c r="R210" s="747"/>
      <c r="S210" s="693"/>
      <c r="T210" s="693"/>
      <c r="U210" s="693"/>
      <c r="V210" s="676"/>
      <c r="W210" s="676"/>
      <c r="X210" s="693"/>
      <c r="Y210" s="676">
        <v>1</v>
      </c>
      <c r="Z210" s="825"/>
      <c r="AA210" s="819"/>
      <c r="AB210" s="729"/>
      <c r="AC210" s="693"/>
      <c r="AD210" s="825"/>
      <c r="AE210" s="693"/>
      <c r="AF210" s="693"/>
      <c r="AG210" s="663" t="s">
        <v>1422</v>
      </c>
      <c r="AH210" s="749" t="s">
        <v>532</v>
      </c>
      <c r="AI210" s="760"/>
      <c r="AJ210" s="694"/>
      <c r="AK210" s="694"/>
      <c r="AL210" s="747"/>
      <c r="AM210" s="761"/>
      <c r="AN210" s="762"/>
      <c r="AO210" s="862" t="s">
        <v>1768</v>
      </c>
    </row>
    <row r="211" spans="1:41" s="667" customFormat="1" ht="12.75">
      <c r="A211" s="759"/>
      <c r="B211" s="647" t="s">
        <v>1401</v>
      </c>
      <c r="C211" s="805" t="s">
        <v>203</v>
      </c>
      <c r="D211" s="773" t="s">
        <v>1646</v>
      </c>
      <c r="E211" s="775" t="s">
        <v>1406</v>
      </c>
      <c r="F211" s="651" t="s">
        <v>1426</v>
      </c>
      <c r="G211" s="743" t="s">
        <v>1415</v>
      </c>
      <c r="H211" s="744"/>
      <c r="I211" s="745"/>
      <c r="J211" s="653">
        <v>1</v>
      </c>
      <c r="K211" s="746">
        <v>16800000</v>
      </c>
      <c r="L211" s="729"/>
      <c r="M211" s="693"/>
      <c r="N211" s="730"/>
      <c r="O211" s="729"/>
      <c r="P211" s="695"/>
      <c r="Q211" s="747"/>
      <c r="R211" s="747"/>
      <c r="S211" s="693"/>
      <c r="T211" s="693"/>
      <c r="U211" s="693"/>
      <c r="V211" s="676"/>
      <c r="W211" s="676"/>
      <c r="X211" s="693"/>
      <c r="Y211" s="676">
        <v>1</v>
      </c>
      <c r="Z211" s="825"/>
      <c r="AA211" s="819"/>
      <c r="AB211" s="729"/>
      <c r="AC211" s="693"/>
      <c r="AD211" s="825"/>
      <c r="AE211" s="693"/>
      <c r="AF211" s="693"/>
      <c r="AG211" s="663" t="s">
        <v>1422</v>
      </c>
      <c r="AH211" s="749" t="s">
        <v>532</v>
      </c>
      <c r="AI211" s="760"/>
      <c r="AJ211" s="694"/>
      <c r="AK211" s="694"/>
      <c r="AL211" s="747"/>
      <c r="AM211" s="761"/>
      <c r="AN211" s="762"/>
      <c r="AO211" s="862" t="s">
        <v>1768</v>
      </c>
    </row>
    <row r="212" spans="1:41" s="667" customFormat="1" ht="12.75">
      <c r="A212" s="759"/>
      <c r="B212" s="742" t="s">
        <v>1401</v>
      </c>
      <c r="C212" s="805" t="s">
        <v>203</v>
      </c>
      <c r="D212" s="773" t="s">
        <v>1647</v>
      </c>
      <c r="E212" s="775" t="s">
        <v>1406</v>
      </c>
      <c r="F212" s="744" t="s">
        <v>1426</v>
      </c>
      <c r="G212" s="650" t="s">
        <v>1415</v>
      </c>
      <c r="H212" s="744"/>
      <c r="I212" s="745"/>
      <c r="J212" s="676">
        <v>1</v>
      </c>
      <c r="K212" s="654">
        <v>16800000</v>
      </c>
      <c r="L212" s="729"/>
      <c r="M212" s="693"/>
      <c r="N212" s="730"/>
      <c r="O212" s="729"/>
      <c r="P212" s="695"/>
      <c r="Q212" s="747"/>
      <c r="R212" s="747"/>
      <c r="S212" s="693"/>
      <c r="T212" s="693"/>
      <c r="U212" s="693"/>
      <c r="V212" s="676"/>
      <c r="W212" s="676"/>
      <c r="X212" s="693"/>
      <c r="Y212" s="676">
        <v>1</v>
      </c>
      <c r="Z212" s="825"/>
      <c r="AA212" s="819"/>
      <c r="AB212" s="729"/>
      <c r="AC212" s="693"/>
      <c r="AD212" s="825"/>
      <c r="AE212" s="693"/>
      <c r="AF212" s="693"/>
      <c r="AG212" s="663" t="s">
        <v>1422</v>
      </c>
      <c r="AH212" s="749" t="s">
        <v>532</v>
      </c>
      <c r="AI212" s="760"/>
      <c r="AJ212" s="694"/>
      <c r="AK212" s="694"/>
      <c r="AL212" s="747"/>
      <c r="AM212" s="761"/>
      <c r="AN212" s="762"/>
      <c r="AO212" s="862" t="s">
        <v>1768</v>
      </c>
    </row>
    <row r="213" spans="1:41" s="667" customFormat="1" ht="12.75">
      <c r="A213" s="759"/>
      <c r="B213" s="647" t="s">
        <v>1401</v>
      </c>
      <c r="C213" s="805" t="s">
        <v>203</v>
      </c>
      <c r="D213" s="773" t="s">
        <v>1648</v>
      </c>
      <c r="E213" s="775" t="s">
        <v>1406</v>
      </c>
      <c r="F213" s="651" t="s">
        <v>1426</v>
      </c>
      <c r="G213" s="650" t="s">
        <v>1415</v>
      </c>
      <c r="H213" s="744"/>
      <c r="I213" s="745"/>
      <c r="J213" s="653">
        <v>1</v>
      </c>
      <c r="K213" s="654">
        <v>16800000</v>
      </c>
      <c r="L213" s="729"/>
      <c r="M213" s="693"/>
      <c r="N213" s="730"/>
      <c r="O213" s="729"/>
      <c r="P213" s="695"/>
      <c r="Q213" s="747"/>
      <c r="R213" s="747"/>
      <c r="S213" s="693"/>
      <c r="T213" s="693"/>
      <c r="U213" s="693"/>
      <c r="V213" s="676"/>
      <c r="W213" s="676"/>
      <c r="X213" s="693"/>
      <c r="Y213" s="676">
        <v>1</v>
      </c>
      <c r="Z213" s="825"/>
      <c r="AA213" s="819"/>
      <c r="AB213" s="729"/>
      <c r="AC213" s="693"/>
      <c r="AD213" s="825"/>
      <c r="AE213" s="693"/>
      <c r="AF213" s="693"/>
      <c r="AG213" s="663" t="s">
        <v>1422</v>
      </c>
      <c r="AH213" s="749" t="s">
        <v>532</v>
      </c>
      <c r="AI213" s="760"/>
      <c r="AJ213" s="694"/>
      <c r="AK213" s="694"/>
      <c r="AL213" s="747"/>
      <c r="AM213" s="761"/>
      <c r="AN213" s="762"/>
      <c r="AO213" s="862" t="s">
        <v>1768</v>
      </c>
    </row>
    <row r="214" spans="1:41" s="667" customFormat="1" ht="12.75">
      <c r="A214" s="759"/>
      <c r="B214" s="647" t="s">
        <v>1401</v>
      </c>
      <c r="C214" s="805" t="s">
        <v>203</v>
      </c>
      <c r="D214" s="773" t="s">
        <v>1649</v>
      </c>
      <c r="E214" s="775" t="s">
        <v>1406</v>
      </c>
      <c r="F214" s="651" t="s">
        <v>1426</v>
      </c>
      <c r="G214" s="650" t="s">
        <v>1415</v>
      </c>
      <c r="H214" s="744"/>
      <c r="I214" s="745"/>
      <c r="J214" s="653">
        <v>1</v>
      </c>
      <c r="K214" s="654">
        <v>16800000</v>
      </c>
      <c r="L214" s="729"/>
      <c r="M214" s="693"/>
      <c r="N214" s="730"/>
      <c r="O214" s="729"/>
      <c r="P214" s="695"/>
      <c r="Q214" s="747"/>
      <c r="R214" s="747"/>
      <c r="S214" s="693"/>
      <c r="T214" s="693"/>
      <c r="U214" s="693"/>
      <c r="V214" s="676"/>
      <c r="W214" s="676"/>
      <c r="X214" s="693"/>
      <c r="Y214" s="676">
        <v>1</v>
      </c>
      <c r="Z214" s="825"/>
      <c r="AA214" s="819"/>
      <c r="AB214" s="729"/>
      <c r="AC214" s="693"/>
      <c r="AD214" s="825"/>
      <c r="AE214" s="693"/>
      <c r="AF214" s="693"/>
      <c r="AG214" s="663" t="s">
        <v>1422</v>
      </c>
      <c r="AH214" s="749" t="s">
        <v>532</v>
      </c>
      <c r="AI214" s="760"/>
      <c r="AJ214" s="694"/>
      <c r="AK214" s="694"/>
      <c r="AL214" s="747"/>
      <c r="AM214" s="761"/>
      <c r="AN214" s="762"/>
      <c r="AO214" s="862" t="s">
        <v>1768</v>
      </c>
    </row>
    <row r="215" spans="1:41" s="667" customFormat="1" ht="12.75">
      <c r="A215" s="759"/>
      <c r="B215" s="647" t="s">
        <v>1401</v>
      </c>
      <c r="C215" s="805" t="s">
        <v>203</v>
      </c>
      <c r="D215" s="773" t="s">
        <v>1650</v>
      </c>
      <c r="E215" s="775" t="s">
        <v>1406</v>
      </c>
      <c r="F215" s="651" t="s">
        <v>1426</v>
      </c>
      <c r="G215" s="743" t="s">
        <v>1415</v>
      </c>
      <c r="H215" s="744"/>
      <c r="I215" s="745"/>
      <c r="J215" s="653">
        <v>1</v>
      </c>
      <c r="K215" s="746">
        <v>16800000</v>
      </c>
      <c r="L215" s="729"/>
      <c r="M215" s="693"/>
      <c r="N215" s="730"/>
      <c r="O215" s="729"/>
      <c r="P215" s="695"/>
      <c r="Q215" s="747"/>
      <c r="R215" s="747"/>
      <c r="S215" s="693"/>
      <c r="T215" s="693"/>
      <c r="U215" s="693"/>
      <c r="V215" s="676"/>
      <c r="W215" s="676"/>
      <c r="X215" s="693"/>
      <c r="Y215" s="676">
        <v>1</v>
      </c>
      <c r="Z215" s="825"/>
      <c r="AA215" s="819"/>
      <c r="AB215" s="729"/>
      <c r="AC215" s="693"/>
      <c r="AD215" s="825"/>
      <c r="AE215" s="693"/>
      <c r="AF215" s="693"/>
      <c r="AG215" s="663" t="s">
        <v>1422</v>
      </c>
      <c r="AH215" s="749" t="s">
        <v>532</v>
      </c>
      <c r="AI215" s="760"/>
      <c r="AJ215" s="694"/>
      <c r="AK215" s="694"/>
      <c r="AL215" s="747"/>
      <c r="AM215" s="761"/>
      <c r="AN215" s="762"/>
      <c r="AO215" s="862" t="s">
        <v>1768</v>
      </c>
    </row>
    <row r="216" spans="1:41" s="667" customFormat="1" ht="12.75">
      <c r="A216" s="759"/>
      <c r="B216" s="647" t="s">
        <v>1401</v>
      </c>
      <c r="C216" s="805" t="s">
        <v>232</v>
      </c>
      <c r="D216" s="773" t="s">
        <v>1651</v>
      </c>
      <c r="E216" s="775" t="s">
        <v>1409</v>
      </c>
      <c r="F216" s="651" t="s">
        <v>1426</v>
      </c>
      <c r="G216" s="650" t="s">
        <v>1415</v>
      </c>
      <c r="H216" s="744"/>
      <c r="I216" s="745"/>
      <c r="J216" s="653">
        <v>1</v>
      </c>
      <c r="K216" s="654">
        <v>16800000</v>
      </c>
      <c r="L216" s="729"/>
      <c r="M216" s="693"/>
      <c r="N216" s="730"/>
      <c r="O216" s="729"/>
      <c r="P216" s="695"/>
      <c r="Q216" s="747"/>
      <c r="R216" s="747"/>
      <c r="S216" s="693"/>
      <c r="T216" s="693"/>
      <c r="U216" s="693"/>
      <c r="V216" s="676"/>
      <c r="W216" s="676"/>
      <c r="X216" s="693"/>
      <c r="Y216" s="676">
        <v>1</v>
      </c>
      <c r="Z216" s="825"/>
      <c r="AA216" s="819"/>
      <c r="AB216" s="729"/>
      <c r="AC216" s="693"/>
      <c r="AD216" s="825"/>
      <c r="AE216" s="693"/>
      <c r="AF216" s="693"/>
      <c r="AG216" s="663" t="s">
        <v>1422</v>
      </c>
      <c r="AH216" s="749" t="s">
        <v>532</v>
      </c>
      <c r="AI216" s="760"/>
      <c r="AJ216" s="694"/>
      <c r="AK216" s="694"/>
      <c r="AL216" s="747"/>
      <c r="AM216" s="761"/>
      <c r="AN216" s="762"/>
      <c r="AO216" s="862" t="s">
        <v>1768</v>
      </c>
    </row>
    <row r="217" spans="1:41" s="667" customFormat="1" ht="12.75">
      <c r="A217" s="759"/>
      <c r="B217" s="742" t="s">
        <v>1401</v>
      </c>
      <c r="C217" s="805" t="s">
        <v>232</v>
      </c>
      <c r="D217" s="773" t="s">
        <v>1652</v>
      </c>
      <c r="E217" s="775" t="s">
        <v>1409</v>
      </c>
      <c r="F217" s="651" t="s">
        <v>1426</v>
      </c>
      <c r="G217" s="650" t="s">
        <v>1415</v>
      </c>
      <c r="H217" s="744"/>
      <c r="I217" s="745"/>
      <c r="J217" s="676">
        <v>1</v>
      </c>
      <c r="K217" s="654">
        <v>16800000</v>
      </c>
      <c r="L217" s="729"/>
      <c r="M217" s="693"/>
      <c r="N217" s="730"/>
      <c r="O217" s="729"/>
      <c r="P217" s="695"/>
      <c r="Q217" s="747"/>
      <c r="R217" s="747"/>
      <c r="S217" s="693"/>
      <c r="T217" s="693"/>
      <c r="U217" s="693"/>
      <c r="V217" s="676"/>
      <c r="W217" s="676"/>
      <c r="X217" s="693"/>
      <c r="Y217" s="676">
        <v>1</v>
      </c>
      <c r="Z217" s="825"/>
      <c r="AA217" s="819"/>
      <c r="AB217" s="729"/>
      <c r="AC217" s="693"/>
      <c r="AD217" s="825"/>
      <c r="AE217" s="693"/>
      <c r="AF217" s="693"/>
      <c r="AG217" s="663" t="s">
        <v>1422</v>
      </c>
      <c r="AH217" s="749" t="s">
        <v>532</v>
      </c>
      <c r="AI217" s="760"/>
      <c r="AJ217" s="694"/>
      <c r="AK217" s="694"/>
      <c r="AL217" s="747"/>
      <c r="AM217" s="761"/>
      <c r="AN217" s="762"/>
      <c r="AO217" s="862" t="s">
        <v>1768</v>
      </c>
    </row>
    <row r="218" spans="1:41" s="667" customFormat="1" ht="12.75">
      <c r="A218" s="759"/>
      <c r="B218" s="647" t="s">
        <v>1401</v>
      </c>
      <c r="C218" s="805" t="s">
        <v>983</v>
      </c>
      <c r="D218" s="771" t="s">
        <v>1653</v>
      </c>
      <c r="E218" s="801" t="s">
        <v>1754</v>
      </c>
      <c r="F218" s="651" t="s">
        <v>1426</v>
      </c>
      <c r="G218" s="650" t="s">
        <v>1415</v>
      </c>
      <c r="H218" s="744"/>
      <c r="I218" s="745"/>
      <c r="J218" s="653">
        <v>1</v>
      </c>
      <c r="K218" s="654">
        <v>16800000</v>
      </c>
      <c r="L218" s="729"/>
      <c r="M218" s="693"/>
      <c r="N218" s="730"/>
      <c r="O218" s="729"/>
      <c r="P218" s="695"/>
      <c r="Q218" s="747"/>
      <c r="R218" s="747"/>
      <c r="S218" s="693"/>
      <c r="T218" s="693"/>
      <c r="U218" s="693"/>
      <c r="V218" s="676"/>
      <c r="W218" s="676"/>
      <c r="X218" s="693"/>
      <c r="Y218" s="676">
        <v>1</v>
      </c>
      <c r="Z218" s="825"/>
      <c r="AA218" s="819"/>
      <c r="AB218" s="729"/>
      <c r="AC218" s="693"/>
      <c r="AD218" s="825"/>
      <c r="AE218" s="693"/>
      <c r="AF218" s="693"/>
      <c r="AG218" s="663" t="s">
        <v>1422</v>
      </c>
      <c r="AH218" s="749" t="s">
        <v>532</v>
      </c>
      <c r="AI218" s="760"/>
      <c r="AJ218" s="694"/>
      <c r="AK218" s="694"/>
      <c r="AL218" s="747"/>
      <c r="AM218" s="761"/>
      <c r="AN218" s="762"/>
      <c r="AO218" s="862" t="s">
        <v>1768</v>
      </c>
    </row>
    <row r="219" spans="1:41" s="667" customFormat="1" ht="12.75">
      <c r="A219" s="759"/>
      <c r="B219" s="647" t="s">
        <v>1401</v>
      </c>
      <c r="C219" s="805" t="s">
        <v>213</v>
      </c>
      <c r="D219" s="773" t="s">
        <v>1654</v>
      </c>
      <c r="E219" s="801" t="s">
        <v>1754</v>
      </c>
      <c r="F219" s="651" t="s">
        <v>1426</v>
      </c>
      <c r="G219" s="743" t="s">
        <v>1415</v>
      </c>
      <c r="H219" s="744"/>
      <c r="I219" s="745"/>
      <c r="J219" s="653">
        <v>1</v>
      </c>
      <c r="K219" s="746">
        <v>16800000</v>
      </c>
      <c r="L219" s="729"/>
      <c r="M219" s="693"/>
      <c r="N219" s="730"/>
      <c r="O219" s="729"/>
      <c r="P219" s="695"/>
      <c r="Q219" s="747"/>
      <c r="R219" s="747"/>
      <c r="S219" s="693"/>
      <c r="T219" s="693"/>
      <c r="U219" s="693"/>
      <c r="V219" s="676"/>
      <c r="W219" s="676"/>
      <c r="X219" s="693"/>
      <c r="Y219" s="676">
        <v>1</v>
      </c>
      <c r="Z219" s="825"/>
      <c r="AA219" s="819"/>
      <c r="AB219" s="729"/>
      <c r="AC219" s="693"/>
      <c r="AD219" s="825"/>
      <c r="AE219" s="693"/>
      <c r="AF219" s="693"/>
      <c r="AG219" s="663" t="s">
        <v>1422</v>
      </c>
      <c r="AH219" s="749" t="s">
        <v>532</v>
      </c>
      <c r="AI219" s="760"/>
      <c r="AJ219" s="694"/>
      <c r="AK219" s="694"/>
      <c r="AL219" s="747"/>
      <c r="AM219" s="761"/>
      <c r="AN219" s="762"/>
      <c r="AO219" s="862" t="s">
        <v>1768</v>
      </c>
    </row>
    <row r="220" spans="1:41" s="667" customFormat="1" ht="12.75">
      <c r="A220" s="759"/>
      <c r="B220" s="647" t="s">
        <v>1401</v>
      </c>
      <c r="C220" s="805" t="s">
        <v>213</v>
      </c>
      <c r="D220" s="773" t="s">
        <v>1655</v>
      </c>
      <c r="E220" s="801" t="s">
        <v>1754</v>
      </c>
      <c r="F220" s="651" t="s">
        <v>1426</v>
      </c>
      <c r="G220" s="650" t="s">
        <v>1415</v>
      </c>
      <c r="H220" s="744"/>
      <c r="I220" s="745"/>
      <c r="J220" s="653">
        <v>1</v>
      </c>
      <c r="K220" s="654">
        <v>16800000</v>
      </c>
      <c r="L220" s="729"/>
      <c r="M220" s="693"/>
      <c r="N220" s="730"/>
      <c r="O220" s="729"/>
      <c r="P220" s="695"/>
      <c r="Q220" s="747"/>
      <c r="R220" s="747"/>
      <c r="S220" s="693"/>
      <c r="T220" s="693"/>
      <c r="U220" s="693"/>
      <c r="V220" s="676"/>
      <c r="W220" s="676"/>
      <c r="X220" s="693"/>
      <c r="Y220" s="676">
        <v>1</v>
      </c>
      <c r="Z220" s="825"/>
      <c r="AA220" s="819"/>
      <c r="AB220" s="729"/>
      <c r="AC220" s="693"/>
      <c r="AD220" s="825"/>
      <c r="AE220" s="693"/>
      <c r="AF220" s="693"/>
      <c r="AG220" s="663" t="s">
        <v>1422</v>
      </c>
      <c r="AH220" s="749" t="s">
        <v>532</v>
      </c>
      <c r="AI220" s="760"/>
      <c r="AJ220" s="694"/>
      <c r="AK220" s="694"/>
      <c r="AL220" s="747"/>
      <c r="AM220" s="761"/>
      <c r="AN220" s="762"/>
      <c r="AO220" s="862" t="s">
        <v>1768</v>
      </c>
    </row>
    <row r="221" spans="1:41" s="667" customFormat="1" ht="12.75">
      <c r="A221" s="759"/>
      <c r="B221" s="647" t="s">
        <v>1401</v>
      </c>
      <c r="C221" s="805" t="s">
        <v>983</v>
      </c>
      <c r="D221" s="773" t="s">
        <v>1656</v>
      </c>
      <c r="E221" s="801" t="s">
        <v>1754</v>
      </c>
      <c r="F221" s="744" t="s">
        <v>1426</v>
      </c>
      <c r="G221" s="650" t="s">
        <v>1415</v>
      </c>
      <c r="H221" s="744"/>
      <c r="I221" s="745"/>
      <c r="J221" s="653">
        <v>1</v>
      </c>
      <c r="K221" s="654">
        <v>16800000</v>
      </c>
      <c r="L221" s="729"/>
      <c r="M221" s="693"/>
      <c r="N221" s="730"/>
      <c r="O221" s="729"/>
      <c r="P221" s="695"/>
      <c r="Q221" s="747"/>
      <c r="R221" s="747"/>
      <c r="S221" s="693"/>
      <c r="T221" s="693"/>
      <c r="U221" s="693"/>
      <c r="V221" s="676"/>
      <c r="W221" s="676"/>
      <c r="X221" s="693"/>
      <c r="Y221" s="676">
        <v>1</v>
      </c>
      <c r="Z221" s="825"/>
      <c r="AA221" s="819"/>
      <c r="AB221" s="729"/>
      <c r="AC221" s="693"/>
      <c r="AD221" s="825"/>
      <c r="AE221" s="693"/>
      <c r="AF221" s="693"/>
      <c r="AG221" s="663" t="s">
        <v>1422</v>
      </c>
      <c r="AH221" s="749" t="s">
        <v>532</v>
      </c>
      <c r="AI221" s="760"/>
      <c r="AJ221" s="694"/>
      <c r="AK221" s="694"/>
      <c r="AL221" s="747"/>
      <c r="AM221" s="761"/>
      <c r="AN221" s="762"/>
      <c r="AO221" s="862" t="s">
        <v>1768</v>
      </c>
    </row>
    <row r="222" spans="1:41" s="667" customFormat="1" ht="12.75">
      <c r="A222" s="759"/>
      <c r="B222" s="742" t="s">
        <v>1401</v>
      </c>
      <c r="C222" s="805" t="s">
        <v>1763</v>
      </c>
      <c r="D222" s="773" t="s">
        <v>1657</v>
      </c>
      <c r="E222" s="801" t="s">
        <v>1237</v>
      </c>
      <c r="F222" s="651" t="s">
        <v>1426</v>
      </c>
      <c r="G222" s="650" t="s">
        <v>1415</v>
      </c>
      <c r="H222" s="744"/>
      <c r="I222" s="745"/>
      <c r="J222" s="676">
        <v>1</v>
      </c>
      <c r="K222" s="654">
        <v>16800000</v>
      </c>
      <c r="L222" s="729"/>
      <c r="M222" s="693"/>
      <c r="N222" s="730"/>
      <c r="O222" s="729"/>
      <c r="P222" s="695"/>
      <c r="Q222" s="747"/>
      <c r="R222" s="747"/>
      <c r="S222" s="693"/>
      <c r="T222" s="693"/>
      <c r="U222" s="693"/>
      <c r="V222" s="676"/>
      <c r="W222" s="676"/>
      <c r="X222" s="693"/>
      <c r="Y222" s="676">
        <v>1</v>
      </c>
      <c r="Z222" s="825"/>
      <c r="AA222" s="819"/>
      <c r="AB222" s="729"/>
      <c r="AC222" s="693"/>
      <c r="AD222" s="825"/>
      <c r="AE222" s="693"/>
      <c r="AF222" s="693"/>
      <c r="AG222" s="663" t="s">
        <v>1422</v>
      </c>
      <c r="AH222" s="749" t="s">
        <v>532</v>
      </c>
      <c r="AI222" s="760"/>
      <c r="AJ222" s="694"/>
      <c r="AK222" s="694"/>
      <c r="AL222" s="747"/>
      <c r="AM222" s="761"/>
      <c r="AN222" s="762"/>
      <c r="AO222" s="862" t="s">
        <v>1768</v>
      </c>
    </row>
    <row r="223" spans="1:41" s="667" customFormat="1" ht="12.75">
      <c r="A223" s="759"/>
      <c r="B223" s="647" t="s">
        <v>1401</v>
      </c>
      <c r="C223" s="805" t="s">
        <v>1763</v>
      </c>
      <c r="D223" s="773" t="s">
        <v>1658</v>
      </c>
      <c r="E223" s="801" t="s">
        <v>1237</v>
      </c>
      <c r="F223" s="651" t="s">
        <v>1426</v>
      </c>
      <c r="G223" s="743" t="s">
        <v>1415</v>
      </c>
      <c r="H223" s="744"/>
      <c r="I223" s="745"/>
      <c r="J223" s="653">
        <v>1</v>
      </c>
      <c r="K223" s="746">
        <v>16800000</v>
      </c>
      <c r="L223" s="729"/>
      <c r="M223" s="693"/>
      <c r="N223" s="730"/>
      <c r="O223" s="729"/>
      <c r="P223" s="695"/>
      <c r="Q223" s="747"/>
      <c r="R223" s="747"/>
      <c r="S223" s="693"/>
      <c r="T223" s="693"/>
      <c r="U223" s="693"/>
      <c r="V223" s="676"/>
      <c r="W223" s="676"/>
      <c r="X223" s="693"/>
      <c r="Y223" s="676">
        <v>1</v>
      </c>
      <c r="Z223" s="825"/>
      <c r="AA223" s="819"/>
      <c r="AB223" s="729"/>
      <c r="AC223" s="693"/>
      <c r="AD223" s="825"/>
      <c r="AE223" s="693"/>
      <c r="AF223" s="693"/>
      <c r="AG223" s="663" t="s">
        <v>1422</v>
      </c>
      <c r="AH223" s="749" t="s">
        <v>532</v>
      </c>
      <c r="AI223" s="760"/>
      <c r="AJ223" s="694"/>
      <c r="AK223" s="694"/>
      <c r="AL223" s="747"/>
      <c r="AM223" s="761"/>
      <c r="AN223" s="762"/>
      <c r="AO223" s="862" t="s">
        <v>1768</v>
      </c>
    </row>
    <row r="224" spans="1:41" s="667" customFormat="1" ht="12.75">
      <c r="A224" s="759"/>
      <c r="B224" s="647" t="s">
        <v>1401</v>
      </c>
      <c r="C224" s="805" t="s">
        <v>213</v>
      </c>
      <c r="D224" s="773" t="s">
        <v>1659</v>
      </c>
      <c r="E224" s="776" t="s">
        <v>1444</v>
      </c>
      <c r="F224" s="651" t="s">
        <v>1426</v>
      </c>
      <c r="G224" s="650" t="s">
        <v>1415</v>
      </c>
      <c r="H224" s="744"/>
      <c r="I224" s="745"/>
      <c r="J224" s="653">
        <v>1</v>
      </c>
      <c r="K224" s="654">
        <v>16800000</v>
      </c>
      <c r="L224" s="729"/>
      <c r="M224" s="693"/>
      <c r="N224" s="730"/>
      <c r="O224" s="729"/>
      <c r="P224" s="695"/>
      <c r="Q224" s="747"/>
      <c r="R224" s="747"/>
      <c r="S224" s="693"/>
      <c r="T224" s="693"/>
      <c r="U224" s="693"/>
      <c r="V224" s="676"/>
      <c r="W224" s="676"/>
      <c r="X224" s="693"/>
      <c r="Y224" s="676">
        <v>1</v>
      </c>
      <c r="Z224" s="825"/>
      <c r="AA224" s="819"/>
      <c r="AB224" s="729"/>
      <c r="AC224" s="693"/>
      <c r="AD224" s="825"/>
      <c r="AE224" s="693"/>
      <c r="AF224" s="693"/>
      <c r="AG224" s="663" t="s">
        <v>1422</v>
      </c>
      <c r="AH224" s="749" t="s">
        <v>532</v>
      </c>
      <c r="AI224" s="760"/>
      <c r="AJ224" s="694"/>
      <c r="AK224" s="694"/>
      <c r="AL224" s="747"/>
      <c r="AM224" s="761"/>
      <c r="AN224" s="762"/>
      <c r="AO224" s="862" t="s">
        <v>1768</v>
      </c>
    </row>
    <row r="225" spans="1:41" s="667" customFormat="1" ht="12.75">
      <c r="A225" s="759"/>
      <c r="B225" s="647" t="s">
        <v>1401</v>
      </c>
      <c r="C225" s="805" t="s">
        <v>205</v>
      </c>
      <c r="D225" s="773" t="s">
        <v>1660</v>
      </c>
      <c r="E225" s="776" t="s">
        <v>1444</v>
      </c>
      <c r="F225" s="651" t="s">
        <v>1426</v>
      </c>
      <c r="G225" s="650" t="s">
        <v>1415</v>
      </c>
      <c r="H225" s="744"/>
      <c r="I225" s="745"/>
      <c r="J225" s="653">
        <v>1</v>
      </c>
      <c r="K225" s="654">
        <v>16800000</v>
      </c>
      <c r="L225" s="729"/>
      <c r="M225" s="693"/>
      <c r="N225" s="730"/>
      <c r="O225" s="729"/>
      <c r="P225" s="695"/>
      <c r="Q225" s="747"/>
      <c r="R225" s="747"/>
      <c r="S225" s="693"/>
      <c r="T225" s="693"/>
      <c r="U225" s="693"/>
      <c r="V225" s="676"/>
      <c r="W225" s="676"/>
      <c r="X225" s="693"/>
      <c r="Y225" s="676">
        <v>1</v>
      </c>
      <c r="Z225" s="825"/>
      <c r="AA225" s="819"/>
      <c r="AB225" s="729"/>
      <c r="AC225" s="693"/>
      <c r="AD225" s="825"/>
      <c r="AE225" s="693"/>
      <c r="AF225" s="693"/>
      <c r="AG225" s="663" t="s">
        <v>1422</v>
      </c>
      <c r="AH225" s="749" t="s">
        <v>532</v>
      </c>
      <c r="AI225" s="760"/>
      <c r="AJ225" s="694"/>
      <c r="AK225" s="694"/>
      <c r="AL225" s="747"/>
      <c r="AM225" s="761"/>
      <c r="AN225" s="762"/>
      <c r="AO225" s="862" t="s">
        <v>1768</v>
      </c>
    </row>
    <row r="226" spans="1:41" s="667" customFormat="1" ht="12.75">
      <c r="A226" s="759"/>
      <c r="B226" s="647" t="s">
        <v>1401</v>
      </c>
      <c r="C226" s="805" t="s">
        <v>213</v>
      </c>
      <c r="D226" s="773" t="s">
        <v>1661</v>
      </c>
      <c r="E226" s="776" t="s">
        <v>1444</v>
      </c>
      <c r="F226" s="651" t="s">
        <v>1426</v>
      </c>
      <c r="G226" s="650" t="s">
        <v>1415</v>
      </c>
      <c r="H226" s="744"/>
      <c r="I226" s="745"/>
      <c r="J226" s="653">
        <v>1</v>
      </c>
      <c r="K226" s="654">
        <v>16800000</v>
      </c>
      <c r="L226" s="729"/>
      <c r="M226" s="693"/>
      <c r="N226" s="730"/>
      <c r="O226" s="729"/>
      <c r="P226" s="695"/>
      <c r="Q226" s="747"/>
      <c r="R226" s="747"/>
      <c r="S226" s="693"/>
      <c r="T226" s="693"/>
      <c r="U226" s="693"/>
      <c r="V226" s="676"/>
      <c r="W226" s="676"/>
      <c r="X226" s="693"/>
      <c r="Y226" s="676">
        <v>1</v>
      </c>
      <c r="Z226" s="825"/>
      <c r="AA226" s="819"/>
      <c r="AB226" s="729"/>
      <c r="AC226" s="693"/>
      <c r="AD226" s="825"/>
      <c r="AE226" s="693"/>
      <c r="AF226" s="693"/>
      <c r="AG226" s="663" t="s">
        <v>1422</v>
      </c>
      <c r="AH226" s="749" t="s">
        <v>532</v>
      </c>
      <c r="AI226" s="760"/>
      <c r="AJ226" s="694"/>
      <c r="AK226" s="694"/>
      <c r="AL226" s="747"/>
      <c r="AM226" s="761"/>
      <c r="AN226" s="762"/>
      <c r="AO226" s="862" t="s">
        <v>1768</v>
      </c>
    </row>
    <row r="227" spans="1:41" s="667" customFormat="1" ht="12.75">
      <c r="A227" s="759"/>
      <c r="B227" s="742" t="s">
        <v>1401</v>
      </c>
      <c r="C227" s="805" t="s">
        <v>213</v>
      </c>
      <c r="D227" s="773" t="s">
        <v>1662</v>
      </c>
      <c r="E227" s="776" t="s">
        <v>1444</v>
      </c>
      <c r="F227" s="651" t="s">
        <v>1426</v>
      </c>
      <c r="G227" s="743" t="s">
        <v>1415</v>
      </c>
      <c r="H227" s="744"/>
      <c r="I227" s="745"/>
      <c r="J227" s="676">
        <v>1</v>
      </c>
      <c r="K227" s="746">
        <v>16800000</v>
      </c>
      <c r="L227" s="729"/>
      <c r="M227" s="693"/>
      <c r="N227" s="730"/>
      <c r="O227" s="729"/>
      <c r="P227" s="695"/>
      <c r="Q227" s="747"/>
      <c r="R227" s="747"/>
      <c r="S227" s="693"/>
      <c r="T227" s="693"/>
      <c r="U227" s="693"/>
      <c r="V227" s="676"/>
      <c r="W227" s="676"/>
      <c r="X227" s="693"/>
      <c r="Y227" s="676">
        <v>1</v>
      </c>
      <c r="Z227" s="825"/>
      <c r="AA227" s="819"/>
      <c r="AB227" s="729"/>
      <c r="AC227" s="693"/>
      <c r="AD227" s="825"/>
      <c r="AE227" s="693"/>
      <c r="AF227" s="693"/>
      <c r="AG227" s="663" t="s">
        <v>1422</v>
      </c>
      <c r="AH227" s="749" t="s">
        <v>532</v>
      </c>
      <c r="AI227" s="760"/>
      <c r="AJ227" s="694"/>
      <c r="AK227" s="694"/>
      <c r="AL227" s="747"/>
      <c r="AM227" s="761"/>
      <c r="AN227" s="762"/>
      <c r="AO227" s="862" t="s">
        <v>1768</v>
      </c>
    </row>
    <row r="228" spans="1:41" s="667" customFormat="1" ht="12.75">
      <c r="A228" s="759"/>
      <c r="B228" s="647" t="s">
        <v>1401</v>
      </c>
      <c r="C228" s="805" t="s">
        <v>213</v>
      </c>
      <c r="D228" s="773" t="s">
        <v>1663</v>
      </c>
      <c r="E228" s="776" t="s">
        <v>1444</v>
      </c>
      <c r="F228" s="651" t="s">
        <v>1426</v>
      </c>
      <c r="G228" s="650" t="s">
        <v>1415</v>
      </c>
      <c r="H228" s="744"/>
      <c r="I228" s="745"/>
      <c r="J228" s="653">
        <v>1</v>
      </c>
      <c r="K228" s="654">
        <v>16800000</v>
      </c>
      <c r="L228" s="729"/>
      <c r="M228" s="693"/>
      <c r="N228" s="730"/>
      <c r="O228" s="729"/>
      <c r="P228" s="695"/>
      <c r="Q228" s="747"/>
      <c r="R228" s="747"/>
      <c r="S228" s="693"/>
      <c r="T228" s="693"/>
      <c r="U228" s="693"/>
      <c r="V228" s="676"/>
      <c r="W228" s="676"/>
      <c r="X228" s="693"/>
      <c r="Y228" s="676">
        <v>1</v>
      </c>
      <c r="Z228" s="825"/>
      <c r="AA228" s="819"/>
      <c r="AB228" s="729"/>
      <c r="AC228" s="693"/>
      <c r="AD228" s="825"/>
      <c r="AE228" s="693"/>
      <c r="AF228" s="693"/>
      <c r="AG228" s="663" t="s">
        <v>1422</v>
      </c>
      <c r="AH228" s="749" t="s">
        <v>532</v>
      </c>
      <c r="AI228" s="760"/>
      <c r="AJ228" s="694"/>
      <c r="AK228" s="694"/>
      <c r="AL228" s="747"/>
      <c r="AM228" s="761"/>
      <c r="AN228" s="762"/>
      <c r="AO228" s="862" t="s">
        <v>1768</v>
      </c>
    </row>
    <row r="229" spans="1:41" s="667" customFormat="1" ht="12.75">
      <c r="A229" s="759"/>
      <c r="B229" s="647" t="s">
        <v>1401</v>
      </c>
      <c r="C229" s="805" t="s">
        <v>203</v>
      </c>
      <c r="D229" s="773" t="s">
        <v>1664</v>
      </c>
      <c r="E229" s="775" t="s">
        <v>1445</v>
      </c>
      <c r="F229" s="651" t="s">
        <v>1426</v>
      </c>
      <c r="G229" s="650" t="s">
        <v>1415</v>
      </c>
      <c r="H229" s="744"/>
      <c r="I229" s="745"/>
      <c r="J229" s="653">
        <v>1</v>
      </c>
      <c r="K229" s="654">
        <v>16800000</v>
      </c>
      <c r="L229" s="729"/>
      <c r="M229" s="693"/>
      <c r="N229" s="730"/>
      <c r="O229" s="729"/>
      <c r="P229" s="695"/>
      <c r="Q229" s="747"/>
      <c r="R229" s="747"/>
      <c r="S229" s="693"/>
      <c r="T229" s="693"/>
      <c r="U229" s="693"/>
      <c r="V229" s="676"/>
      <c r="W229" s="676"/>
      <c r="X229" s="693"/>
      <c r="Y229" s="676">
        <v>1</v>
      </c>
      <c r="Z229" s="825"/>
      <c r="AA229" s="819"/>
      <c r="AB229" s="729"/>
      <c r="AC229" s="693"/>
      <c r="AD229" s="825"/>
      <c r="AE229" s="693"/>
      <c r="AF229" s="693"/>
      <c r="AG229" s="663" t="s">
        <v>1422</v>
      </c>
      <c r="AH229" s="749" t="s">
        <v>532</v>
      </c>
      <c r="AI229" s="760"/>
      <c r="AJ229" s="694"/>
      <c r="AK229" s="694"/>
      <c r="AL229" s="747"/>
      <c r="AM229" s="761"/>
      <c r="AN229" s="762"/>
      <c r="AO229" s="862" t="s">
        <v>1768</v>
      </c>
    </row>
    <row r="230" spans="1:41" s="667" customFormat="1" ht="12.75">
      <c r="A230" s="759"/>
      <c r="B230" s="647" t="s">
        <v>1401</v>
      </c>
      <c r="C230" s="805" t="s">
        <v>205</v>
      </c>
      <c r="D230" s="773" t="s">
        <v>1665</v>
      </c>
      <c r="E230" s="775" t="s">
        <v>1747</v>
      </c>
      <c r="F230" s="744" t="s">
        <v>1426</v>
      </c>
      <c r="G230" s="650" t="s">
        <v>1415</v>
      </c>
      <c r="H230" s="744"/>
      <c r="I230" s="745"/>
      <c r="J230" s="653">
        <v>1</v>
      </c>
      <c r="K230" s="654">
        <v>16800000</v>
      </c>
      <c r="L230" s="729"/>
      <c r="M230" s="693"/>
      <c r="N230" s="730"/>
      <c r="O230" s="729"/>
      <c r="P230" s="695"/>
      <c r="Q230" s="747"/>
      <c r="R230" s="747"/>
      <c r="S230" s="693"/>
      <c r="T230" s="693"/>
      <c r="U230" s="693"/>
      <c r="V230" s="676"/>
      <c r="W230" s="676"/>
      <c r="X230" s="693"/>
      <c r="Y230" s="676">
        <v>1</v>
      </c>
      <c r="Z230" s="825"/>
      <c r="AA230" s="819"/>
      <c r="AB230" s="729"/>
      <c r="AC230" s="693"/>
      <c r="AD230" s="825"/>
      <c r="AE230" s="693"/>
      <c r="AF230" s="693"/>
      <c r="AG230" s="663" t="s">
        <v>1422</v>
      </c>
      <c r="AH230" s="749" t="s">
        <v>532</v>
      </c>
      <c r="AI230" s="760"/>
      <c r="AJ230" s="694"/>
      <c r="AK230" s="694"/>
      <c r="AL230" s="747"/>
      <c r="AM230" s="761"/>
      <c r="AN230" s="762"/>
      <c r="AO230" s="862" t="s">
        <v>1768</v>
      </c>
    </row>
    <row r="231" spans="1:41" s="667" customFormat="1" ht="12.75">
      <c r="A231" s="759"/>
      <c r="B231" s="647" t="s">
        <v>1401</v>
      </c>
      <c r="C231" s="805" t="s">
        <v>205</v>
      </c>
      <c r="D231" s="773" t="s">
        <v>1666</v>
      </c>
      <c r="E231" s="775" t="s">
        <v>1747</v>
      </c>
      <c r="F231" s="651" t="s">
        <v>1426</v>
      </c>
      <c r="G231" s="743" t="s">
        <v>1415</v>
      </c>
      <c r="H231" s="744"/>
      <c r="I231" s="745"/>
      <c r="J231" s="653">
        <v>1</v>
      </c>
      <c r="K231" s="746">
        <v>16800000</v>
      </c>
      <c r="L231" s="729"/>
      <c r="M231" s="693"/>
      <c r="N231" s="730"/>
      <c r="O231" s="729"/>
      <c r="P231" s="695"/>
      <c r="Q231" s="747"/>
      <c r="R231" s="747"/>
      <c r="S231" s="693"/>
      <c r="T231" s="693"/>
      <c r="U231" s="693"/>
      <c r="V231" s="676"/>
      <c r="W231" s="676"/>
      <c r="X231" s="693"/>
      <c r="Y231" s="676">
        <v>1</v>
      </c>
      <c r="Z231" s="825"/>
      <c r="AA231" s="819"/>
      <c r="AB231" s="729"/>
      <c r="AC231" s="693"/>
      <c r="AD231" s="825"/>
      <c r="AE231" s="693"/>
      <c r="AF231" s="693"/>
      <c r="AG231" s="663" t="s">
        <v>1422</v>
      </c>
      <c r="AH231" s="749" t="s">
        <v>532</v>
      </c>
      <c r="AI231" s="760"/>
      <c r="AJ231" s="694"/>
      <c r="AK231" s="694"/>
      <c r="AL231" s="747"/>
      <c r="AM231" s="761"/>
      <c r="AN231" s="762"/>
      <c r="AO231" s="862" t="s">
        <v>1768</v>
      </c>
    </row>
    <row r="232" spans="1:41" s="667" customFormat="1" ht="12.75">
      <c r="A232" s="759"/>
      <c r="B232" s="742" t="s">
        <v>1401</v>
      </c>
      <c r="C232" s="805" t="s">
        <v>205</v>
      </c>
      <c r="D232" s="773" t="s">
        <v>1667</v>
      </c>
      <c r="E232" s="775" t="s">
        <v>1747</v>
      </c>
      <c r="F232" s="651" t="s">
        <v>1426</v>
      </c>
      <c r="G232" s="650" t="s">
        <v>1415</v>
      </c>
      <c r="H232" s="744"/>
      <c r="I232" s="745"/>
      <c r="J232" s="676">
        <v>1</v>
      </c>
      <c r="K232" s="654">
        <v>16800000</v>
      </c>
      <c r="L232" s="729"/>
      <c r="M232" s="693"/>
      <c r="N232" s="730"/>
      <c r="O232" s="729"/>
      <c r="P232" s="695"/>
      <c r="Q232" s="747"/>
      <c r="R232" s="747"/>
      <c r="S232" s="693"/>
      <c r="T232" s="693"/>
      <c r="U232" s="693"/>
      <c r="V232" s="676"/>
      <c r="W232" s="676"/>
      <c r="X232" s="693"/>
      <c r="Y232" s="676">
        <v>1</v>
      </c>
      <c r="Z232" s="825"/>
      <c r="AA232" s="819"/>
      <c r="AB232" s="729"/>
      <c r="AC232" s="693"/>
      <c r="AD232" s="825"/>
      <c r="AE232" s="693"/>
      <c r="AF232" s="693"/>
      <c r="AG232" s="663" t="s">
        <v>1422</v>
      </c>
      <c r="AH232" s="749" t="s">
        <v>532</v>
      </c>
      <c r="AI232" s="760"/>
      <c r="AJ232" s="694"/>
      <c r="AK232" s="694"/>
      <c r="AL232" s="747"/>
      <c r="AM232" s="761"/>
      <c r="AN232" s="762"/>
      <c r="AO232" s="862" t="s">
        <v>1768</v>
      </c>
    </row>
    <row r="233" spans="1:41" s="667" customFormat="1" ht="12.75">
      <c r="A233" s="759"/>
      <c r="B233" s="647" t="s">
        <v>1401</v>
      </c>
      <c r="C233" s="805" t="s">
        <v>205</v>
      </c>
      <c r="D233" s="773" t="s">
        <v>1668</v>
      </c>
      <c r="E233" s="775" t="s">
        <v>1747</v>
      </c>
      <c r="F233" s="651" t="s">
        <v>1426</v>
      </c>
      <c r="G233" s="650" t="s">
        <v>1415</v>
      </c>
      <c r="H233" s="744"/>
      <c r="I233" s="745"/>
      <c r="J233" s="653">
        <v>1</v>
      </c>
      <c r="K233" s="654">
        <v>16800000</v>
      </c>
      <c r="L233" s="729"/>
      <c r="M233" s="693"/>
      <c r="N233" s="730"/>
      <c r="O233" s="729"/>
      <c r="P233" s="695"/>
      <c r="Q233" s="747"/>
      <c r="R233" s="747"/>
      <c r="S233" s="693"/>
      <c r="T233" s="693"/>
      <c r="U233" s="693"/>
      <c r="V233" s="676"/>
      <c r="W233" s="676"/>
      <c r="X233" s="693"/>
      <c r="Y233" s="676">
        <v>1</v>
      </c>
      <c r="Z233" s="825"/>
      <c r="AA233" s="819"/>
      <c r="AB233" s="729"/>
      <c r="AC233" s="693"/>
      <c r="AD233" s="825"/>
      <c r="AE233" s="693"/>
      <c r="AF233" s="693"/>
      <c r="AG233" s="663" t="s">
        <v>1422</v>
      </c>
      <c r="AH233" s="749" t="s">
        <v>532</v>
      </c>
      <c r="AI233" s="760"/>
      <c r="AJ233" s="694"/>
      <c r="AK233" s="694"/>
      <c r="AL233" s="747"/>
      <c r="AM233" s="761"/>
      <c r="AN233" s="762"/>
      <c r="AO233" s="862" t="s">
        <v>1768</v>
      </c>
    </row>
    <row r="234" spans="1:41" s="667" customFormat="1" ht="12.75">
      <c r="A234" s="759"/>
      <c r="B234" s="647" t="s">
        <v>1401</v>
      </c>
      <c r="C234" s="805" t="s">
        <v>205</v>
      </c>
      <c r="D234" s="773" t="s">
        <v>1669</v>
      </c>
      <c r="E234" s="775" t="s">
        <v>1747</v>
      </c>
      <c r="F234" s="651" t="s">
        <v>1426</v>
      </c>
      <c r="G234" s="650" t="s">
        <v>1415</v>
      </c>
      <c r="H234" s="744"/>
      <c r="I234" s="745"/>
      <c r="J234" s="653">
        <v>1</v>
      </c>
      <c r="K234" s="654">
        <v>16800000</v>
      </c>
      <c r="L234" s="729"/>
      <c r="M234" s="693"/>
      <c r="N234" s="730"/>
      <c r="O234" s="729"/>
      <c r="P234" s="695"/>
      <c r="Q234" s="747"/>
      <c r="R234" s="747"/>
      <c r="S234" s="693"/>
      <c r="T234" s="693"/>
      <c r="U234" s="693"/>
      <c r="V234" s="676"/>
      <c r="W234" s="676"/>
      <c r="X234" s="693"/>
      <c r="Y234" s="676">
        <v>1</v>
      </c>
      <c r="Z234" s="825"/>
      <c r="AA234" s="819"/>
      <c r="AB234" s="729"/>
      <c r="AC234" s="693"/>
      <c r="AD234" s="825"/>
      <c r="AE234" s="693"/>
      <c r="AF234" s="693"/>
      <c r="AG234" s="663" t="s">
        <v>1422</v>
      </c>
      <c r="AH234" s="749" t="s">
        <v>532</v>
      </c>
      <c r="AI234" s="760"/>
      <c r="AJ234" s="694"/>
      <c r="AK234" s="694"/>
      <c r="AL234" s="747"/>
      <c r="AM234" s="761"/>
      <c r="AN234" s="762"/>
      <c r="AO234" s="862" t="s">
        <v>1768</v>
      </c>
    </row>
    <row r="235" spans="1:41" s="667" customFormat="1" ht="12.75">
      <c r="A235" s="759"/>
      <c r="B235" s="647" t="s">
        <v>1401</v>
      </c>
      <c r="C235" s="805" t="s">
        <v>205</v>
      </c>
      <c r="D235" s="773" t="s">
        <v>1670</v>
      </c>
      <c r="E235" s="775" t="s">
        <v>1747</v>
      </c>
      <c r="F235" s="651" t="s">
        <v>1426</v>
      </c>
      <c r="G235" s="743" t="s">
        <v>1415</v>
      </c>
      <c r="H235" s="744"/>
      <c r="I235" s="745"/>
      <c r="J235" s="653">
        <v>1</v>
      </c>
      <c r="K235" s="746">
        <v>16800000</v>
      </c>
      <c r="L235" s="729"/>
      <c r="M235" s="693"/>
      <c r="N235" s="730"/>
      <c r="O235" s="729"/>
      <c r="P235" s="695"/>
      <c r="Q235" s="747"/>
      <c r="R235" s="747"/>
      <c r="S235" s="693"/>
      <c r="T235" s="693"/>
      <c r="U235" s="693"/>
      <c r="V235" s="676"/>
      <c r="W235" s="676"/>
      <c r="X235" s="693"/>
      <c r="Y235" s="676">
        <v>1</v>
      </c>
      <c r="Z235" s="825"/>
      <c r="AA235" s="819"/>
      <c r="AB235" s="729"/>
      <c r="AC235" s="693"/>
      <c r="AD235" s="825"/>
      <c r="AE235" s="693"/>
      <c r="AF235" s="693"/>
      <c r="AG235" s="663" t="s">
        <v>1422</v>
      </c>
      <c r="AH235" s="749" t="s">
        <v>532</v>
      </c>
      <c r="AI235" s="760"/>
      <c r="AJ235" s="694"/>
      <c r="AK235" s="694"/>
      <c r="AL235" s="747"/>
      <c r="AM235" s="761"/>
      <c r="AN235" s="762"/>
      <c r="AO235" s="862" t="s">
        <v>1768</v>
      </c>
    </row>
    <row r="236" spans="1:41" s="667" customFormat="1" ht="12.75">
      <c r="A236" s="759"/>
      <c r="B236" s="647" t="s">
        <v>1401</v>
      </c>
      <c r="C236" s="805" t="s">
        <v>205</v>
      </c>
      <c r="D236" s="773" t="s">
        <v>1671</v>
      </c>
      <c r="E236" s="775" t="s">
        <v>1747</v>
      </c>
      <c r="F236" s="651" t="s">
        <v>1426</v>
      </c>
      <c r="G236" s="650" t="s">
        <v>1415</v>
      </c>
      <c r="H236" s="744"/>
      <c r="I236" s="745"/>
      <c r="J236" s="653">
        <v>1</v>
      </c>
      <c r="K236" s="654">
        <v>16800000</v>
      </c>
      <c r="L236" s="729"/>
      <c r="M236" s="693"/>
      <c r="N236" s="730"/>
      <c r="O236" s="729"/>
      <c r="P236" s="695"/>
      <c r="Q236" s="747"/>
      <c r="R236" s="747"/>
      <c r="S236" s="693"/>
      <c r="T236" s="693"/>
      <c r="U236" s="693"/>
      <c r="V236" s="676"/>
      <c r="W236" s="676"/>
      <c r="X236" s="693"/>
      <c r="Y236" s="676">
        <v>1</v>
      </c>
      <c r="Z236" s="825"/>
      <c r="AA236" s="819"/>
      <c r="AB236" s="729"/>
      <c r="AC236" s="693"/>
      <c r="AD236" s="825"/>
      <c r="AE236" s="693"/>
      <c r="AF236" s="693"/>
      <c r="AG236" s="663" t="s">
        <v>1422</v>
      </c>
      <c r="AH236" s="749" t="s">
        <v>532</v>
      </c>
      <c r="AI236" s="760"/>
      <c r="AJ236" s="694"/>
      <c r="AK236" s="694"/>
      <c r="AL236" s="747"/>
      <c r="AM236" s="761"/>
      <c r="AN236" s="762"/>
      <c r="AO236" s="862" t="s">
        <v>1768</v>
      </c>
    </row>
    <row r="237" spans="1:41" s="667" customFormat="1" ht="12.75">
      <c r="A237" s="759"/>
      <c r="B237" s="742" t="s">
        <v>1401</v>
      </c>
      <c r="C237" s="805" t="s">
        <v>209</v>
      </c>
      <c r="D237" s="773" t="s">
        <v>1672</v>
      </c>
      <c r="E237" s="775" t="s">
        <v>1405</v>
      </c>
      <c r="F237" s="651" t="s">
        <v>1426</v>
      </c>
      <c r="G237" s="650" t="s">
        <v>1415</v>
      </c>
      <c r="H237" s="744"/>
      <c r="I237" s="745"/>
      <c r="J237" s="676">
        <v>1</v>
      </c>
      <c r="K237" s="654">
        <v>16800000</v>
      </c>
      <c r="L237" s="729"/>
      <c r="M237" s="693"/>
      <c r="N237" s="730"/>
      <c r="O237" s="729"/>
      <c r="P237" s="695"/>
      <c r="Q237" s="747"/>
      <c r="R237" s="747"/>
      <c r="S237" s="693"/>
      <c r="T237" s="693"/>
      <c r="U237" s="693"/>
      <c r="V237" s="676"/>
      <c r="W237" s="676"/>
      <c r="X237" s="693"/>
      <c r="Y237" s="676">
        <v>1</v>
      </c>
      <c r="Z237" s="825"/>
      <c r="AA237" s="819"/>
      <c r="AB237" s="729"/>
      <c r="AC237" s="693"/>
      <c r="AD237" s="825"/>
      <c r="AE237" s="693"/>
      <c r="AF237" s="693"/>
      <c r="AG237" s="663" t="s">
        <v>1422</v>
      </c>
      <c r="AH237" s="749" t="s">
        <v>532</v>
      </c>
      <c r="AI237" s="760"/>
      <c r="AJ237" s="694"/>
      <c r="AK237" s="694"/>
      <c r="AL237" s="747"/>
      <c r="AM237" s="761"/>
      <c r="AN237" s="762"/>
      <c r="AO237" s="862" t="s">
        <v>1768</v>
      </c>
    </row>
    <row r="238" spans="1:41" s="667" customFormat="1" ht="12.75">
      <c r="A238" s="759"/>
      <c r="B238" s="647" t="s">
        <v>1401</v>
      </c>
      <c r="C238" s="805" t="s">
        <v>213</v>
      </c>
      <c r="D238" s="773" t="s">
        <v>1673</v>
      </c>
      <c r="E238" s="775" t="s">
        <v>1755</v>
      </c>
      <c r="F238" s="651" t="s">
        <v>1426</v>
      </c>
      <c r="G238" s="650" t="s">
        <v>1415</v>
      </c>
      <c r="H238" s="744"/>
      <c r="I238" s="745"/>
      <c r="J238" s="653">
        <v>1</v>
      </c>
      <c r="K238" s="654">
        <v>16800000</v>
      </c>
      <c r="L238" s="729"/>
      <c r="M238" s="693"/>
      <c r="N238" s="730"/>
      <c r="O238" s="729"/>
      <c r="P238" s="695"/>
      <c r="Q238" s="747"/>
      <c r="R238" s="747"/>
      <c r="S238" s="693"/>
      <c r="T238" s="693"/>
      <c r="U238" s="693"/>
      <c r="V238" s="676"/>
      <c r="W238" s="676"/>
      <c r="X238" s="693"/>
      <c r="Y238" s="676">
        <v>1</v>
      </c>
      <c r="Z238" s="825"/>
      <c r="AA238" s="819"/>
      <c r="AB238" s="729"/>
      <c r="AC238" s="693"/>
      <c r="AD238" s="825"/>
      <c r="AE238" s="693"/>
      <c r="AF238" s="693"/>
      <c r="AG238" s="663" t="s">
        <v>1422</v>
      </c>
      <c r="AH238" s="749" t="s">
        <v>532</v>
      </c>
      <c r="AI238" s="760"/>
      <c r="AJ238" s="694"/>
      <c r="AK238" s="694"/>
      <c r="AL238" s="747"/>
      <c r="AM238" s="761"/>
      <c r="AN238" s="762"/>
      <c r="AO238" s="862" t="s">
        <v>1768</v>
      </c>
    </row>
    <row r="239" spans="1:41" s="667" customFormat="1" ht="12.75">
      <c r="A239" s="759"/>
      <c r="B239" s="647" t="s">
        <v>1401</v>
      </c>
      <c r="C239" s="805" t="s">
        <v>213</v>
      </c>
      <c r="D239" s="773" t="s">
        <v>1674</v>
      </c>
      <c r="E239" s="775" t="s">
        <v>1755</v>
      </c>
      <c r="F239" s="744" t="s">
        <v>1426</v>
      </c>
      <c r="G239" s="743" t="s">
        <v>1415</v>
      </c>
      <c r="H239" s="744"/>
      <c r="I239" s="745"/>
      <c r="J239" s="653">
        <v>1</v>
      </c>
      <c r="K239" s="746">
        <v>16800000</v>
      </c>
      <c r="L239" s="729"/>
      <c r="M239" s="693"/>
      <c r="N239" s="730"/>
      <c r="O239" s="729"/>
      <c r="P239" s="695"/>
      <c r="Q239" s="747"/>
      <c r="R239" s="747"/>
      <c r="S239" s="693"/>
      <c r="T239" s="693"/>
      <c r="U239" s="693"/>
      <c r="V239" s="676"/>
      <c r="W239" s="676"/>
      <c r="X239" s="693"/>
      <c r="Y239" s="676">
        <v>1</v>
      </c>
      <c r="Z239" s="825"/>
      <c r="AA239" s="819"/>
      <c r="AB239" s="729"/>
      <c r="AC239" s="693"/>
      <c r="AD239" s="825"/>
      <c r="AE239" s="693"/>
      <c r="AF239" s="693"/>
      <c r="AG239" s="663" t="s">
        <v>1422</v>
      </c>
      <c r="AH239" s="749" t="s">
        <v>532</v>
      </c>
      <c r="AI239" s="760"/>
      <c r="AJ239" s="694"/>
      <c r="AK239" s="694"/>
      <c r="AL239" s="747"/>
      <c r="AM239" s="761"/>
      <c r="AN239" s="762"/>
      <c r="AO239" s="862" t="s">
        <v>1768</v>
      </c>
    </row>
    <row r="240" spans="1:41" s="667" customFormat="1" ht="12.75">
      <c r="A240" s="759"/>
      <c r="B240" s="647" t="s">
        <v>1401</v>
      </c>
      <c r="C240" s="805" t="s">
        <v>203</v>
      </c>
      <c r="D240" s="773" t="s">
        <v>1675</v>
      </c>
      <c r="E240" s="775" t="s">
        <v>1445</v>
      </c>
      <c r="F240" s="651" t="s">
        <v>1426</v>
      </c>
      <c r="G240" s="650" t="s">
        <v>1415</v>
      </c>
      <c r="H240" s="744"/>
      <c r="I240" s="745"/>
      <c r="J240" s="653">
        <v>1</v>
      </c>
      <c r="K240" s="654">
        <v>16800000</v>
      </c>
      <c r="L240" s="729"/>
      <c r="M240" s="693"/>
      <c r="N240" s="730"/>
      <c r="O240" s="729"/>
      <c r="P240" s="695"/>
      <c r="Q240" s="747"/>
      <c r="R240" s="747"/>
      <c r="S240" s="693"/>
      <c r="T240" s="693"/>
      <c r="U240" s="693"/>
      <c r="V240" s="676"/>
      <c r="W240" s="676"/>
      <c r="X240" s="693"/>
      <c r="Y240" s="676">
        <v>1</v>
      </c>
      <c r="Z240" s="825"/>
      <c r="AA240" s="819"/>
      <c r="AB240" s="729"/>
      <c r="AC240" s="693"/>
      <c r="AD240" s="825"/>
      <c r="AE240" s="693"/>
      <c r="AF240" s="693"/>
      <c r="AG240" s="663" t="s">
        <v>1422</v>
      </c>
      <c r="AH240" s="749" t="s">
        <v>532</v>
      </c>
      <c r="AI240" s="760"/>
      <c r="AJ240" s="694"/>
      <c r="AK240" s="694"/>
      <c r="AL240" s="747"/>
      <c r="AM240" s="761"/>
      <c r="AN240" s="762"/>
      <c r="AO240" s="862" t="s">
        <v>1768</v>
      </c>
    </row>
    <row r="241" spans="1:41" s="667" customFormat="1" ht="12.75">
      <c r="A241" s="759"/>
      <c r="B241" s="647" t="s">
        <v>1401</v>
      </c>
      <c r="C241" s="808" t="s">
        <v>209</v>
      </c>
      <c r="D241" s="795" t="s">
        <v>1676</v>
      </c>
      <c r="E241" s="802" t="s">
        <v>1756</v>
      </c>
      <c r="F241" s="651" t="s">
        <v>1426</v>
      </c>
      <c r="G241" s="650" t="s">
        <v>1415</v>
      </c>
      <c r="H241" s="744"/>
      <c r="I241" s="745"/>
      <c r="J241" s="653">
        <v>1</v>
      </c>
      <c r="K241" s="654">
        <v>16800000</v>
      </c>
      <c r="L241" s="729"/>
      <c r="M241" s="693"/>
      <c r="N241" s="730"/>
      <c r="O241" s="729"/>
      <c r="P241" s="695"/>
      <c r="Q241" s="747"/>
      <c r="R241" s="747"/>
      <c r="S241" s="693"/>
      <c r="T241" s="693"/>
      <c r="U241" s="693"/>
      <c r="V241" s="676"/>
      <c r="W241" s="676"/>
      <c r="X241" s="693"/>
      <c r="Y241" s="676">
        <v>1</v>
      </c>
      <c r="Z241" s="825"/>
      <c r="AA241" s="819"/>
      <c r="AB241" s="729"/>
      <c r="AC241" s="693"/>
      <c r="AD241" s="825"/>
      <c r="AE241" s="693"/>
      <c r="AF241" s="693"/>
      <c r="AG241" s="663" t="s">
        <v>1422</v>
      </c>
      <c r="AH241" s="749" t="s">
        <v>532</v>
      </c>
      <c r="AI241" s="760"/>
      <c r="AJ241" s="694"/>
      <c r="AK241" s="694"/>
      <c r="AL241" s="747"/>
      <c r="AM241" s="761"/>
      <c r="AN241" s="762"/>
      <c r="AO241" s="862" t="s">
        <v>1768</v>
      </c>
    </row>
    <row r="242" spans="1:41" s="667" customFormat="1" ht="12.75">
      <c r="A242" s="759"/>
      <c r="B242" s="742" t="s">
        <v>1401</v>
      </c>
      <c r="C242" s="809" t="s">
        <v>214</v>
      </c>
      <c r="D242" s="796" t="s">
        <v>1677</v>
      </c>
      <c r="E242" s="775" t="s">
        <v>1753</v>
      </c>
      <c r="F242" s="651" t="s">
        <v>1426</v>
      </c>
      <c r="G242" s="650" t="s">
        <v>1415</v>
      </c>
      <c r="H242" s="744"/>
      <c r="I242" s="745"/>
      <c r="J242" s="676">
        <v>1</v>
      </c>
      <c r="K242" s="654">
        <v>16800000</v>
      </c>
      <c r="L242" s="729"/>
      <c r="M242" s="693"/>
      <c r="N242" s="730"/>
      <c r="O242" s="729"/>
      <c r="P242" s="695"/>
      <c r="Q242" s="747"/>
      <c r="R242" s="747"/>
      <c r="S242" s="693"/>
      <c r="T242" s="693"/>
      <c r="U242" s="693"/>
      <c r="V242" s="676"/>
      <c r="W242" s="676"/>
      <c r="X242" s="693"/>
      <c r="Y242" s="676">
        <v>1</v>
      </c>
      <c r="Z242" s="825"/>
      <c r="AA242" s="819"/>
      <c r="AB242" s="729"/>
      <c r="AC242" s="693"/>
      <c r="AD242" s="825"/>
      <c r="AE242" s="693"/>
      <c r="AF242" s="693"/>
      <c r="AG242" s="663" t="s">
        <v>1422</v>
      </c>
      <c r="AH242" s="749" t="s">
        <v>532</v>
      </c>
      <c r="AI242" s="760"/>
      <c r="AJ242" s="694"/>
      <c r="AK242" s="694"/>
      <c r="AL242" s="747"/>
      <c r="AM242" s="761"/>
      <c r="AN242" s="762"/>
      <c r="AO242" s="862" t="s">
        <v>1768</v>
      </c>
    </row>
    <row r="243" spans="1:41" s="667" customFormat="1" ht="12.75">
      <c r="A243" s="759"/>
      <c r="B243" s="647" t="s">
        <v>1401</v>
      </c>
      <c r="C243" s="810" t="s">
        <v>1764</v>
      </c>
      <c r="D243" s="797" t="s">
        <v>1678</v>
      </c>
      <c r="E243" s="775" t="s">
        <v>1753</v>
      </c>
      <c r="F243" s="651" t="s">
        <v>1426</v>
      </c>
      <c r="G243" s="743" t="s">
        <v>1415</v>
      </c>
      <c r="H243" s="744"/>
      <c r="I243" s="745"/>
      <c r="J243" s="653">
        <v>1</v>
      </c>
      <c r="K243" s="746">
        <v>16800000</v>
      </c>
      <c r="L243" s="729"/>
      <c r="M243" s="693"/>
      <c r="N243" s="730"/>
      <c r="O243" s="729"/>
      <c r="P243" s="695"/>
      <c r="Q243" s="747"/>
      <c r="R243" s="747"/>
      <c r="S243" s="693"/>
      <c r="T243" s="693"/>
      <c r="U243" s="693"/>
      <c r="V243" s="676"/>
      <c r="W243" s="676"/>
      <c r="X243" s="693"/>
      <c r="Y243" s="676">
        <v>1</v>
      </c>
      <c r="Z243" s="825"/>
      <c r="AA243" s="819"/>
      <c r="AB243" s="729"/>
      <c r="AC243" s="693"/>
      <c r="AD243" s="825"/>
      <c r="AE243" s="693"/>
      <c r="AF243" s="693"/>
      <c r="AG243" s="663" t="s">
        <v>1422</v>
      </c>
      <c r="AH243" s="749" t="s">
        <v>532</v>
      </c>
      <c r="AI243" s="760"/>
      <c r="AJ243" s="694"/>
      <c r="AK243" s="694"/>
      <c r="AL243" s="747"/>
      <c r="AM243" s="761"/>
      <c r="AN243" s="762"/>
      <c r="AO243" s="862" t="s">
        <v>1768</v>
      </c>
    </row>
    <row r="244" spans="1:41" s="667" customFormat="1" ht="12.75">
      <c r="A244" s="759"/>
      <c r="B244" s="647" t="s">
        <v>1401</v>
      </c>
      <c r="C244" s="811" t="s">
        <v>213</v>
      </c>
      <c r="D244" s="798" t="s">
        <v>1679</v>
      </c>
      <c r="E244" s="775" t="s">
        <v>1752</v>
      </c>
      <c r="F244" s="651" t="s">
        <v>1426</v>
      </c>
      <c r="G244" s="650" t="s">
        <v>1415</v>
      </c>
      <c r="H244" s="744"/>
      <c r="I244" s="745"/>
      <c r="J244" s="653">
        <v>1</v>
      </c>
      <c r="K244" s="654">
        <v>16800000</v>
      </c>
      <c r="L244" s="729"/>
      <c r="M244" s="693"/>
      <c r="N244" s="730"/>
      <c r="O244" s="729"/>
      <c r="P244" s="695"/>
      <c r="Q244" s="747"/>
      <c r="R244" s="747"/>
      <c r="S244" s="693"/>
      <c r="T244" s="693"/>
      <c r="U244" s="693"/>
      <c r="V244" s="676"/>
      <c r="W244" s="676"/>
      <c r="X244" s="693"/>
      <c r="Y244" s="676">
        <v>1</v>
      </c>
      <c r="Z244" s="825"/>
      <c r="AA244" s="819"/>
      <c r="AB244" s="729"/>
      <c r="AC244" s="693"/>
      <c r="AD244" s="825"/>
      <c r="AE244" s="693"/>
      <c r="AF244" s="693"/>
      <c r="AG244" s="663" t="s">
        <v>1422</v>
      </c>
      <c r="AH244" s="749" t="s">
        <v>532</v>
      </c>
      <c r="AI244" s="760"/>
      <c r="AJ244" s="694"/>
      <c r="AK244" s="694"/>
      <c r="AL244" s="747"/>
      <c r="AM244" s="761"/>
      <c r="AN244" s="762"/>
      <c r="AO244" s="862" t="s">
        <v>1768</v>
      </c>
    </row>
    <row r="245" spans="1:41" s="667" customFormat="1" ht="12.75">
      <c r="A245" s="759"/>
      <c r="B245" s="647" t="s">
        <v>1401</v>
      </c>
      <c r="C245" s="811" t="s">
        <v>983</v>
      </c>
      <c r="D245" s="795" t="s">
        <v>1680</v>
      </c>
      <c r="E245" s="775" t="s">
        <v>1752</v>
      </c>
      <c r="F245" s="651" t="s">
        <v>1426</v>
      </c>
      <c r="G245" s="650" t="s">
        <v>1415</v>
      </c>
      <c r="H245" s="744"/>
      <c r="I245" s="745"/>
      <c r="J245" s="653">
        <v>1</v>
      </c>
      <c r="K245" s="654">
        <v>16800000</v>
      </c>
      <c r="L245" s="729"/>
      <c r="M245" s="693"/>
      <c r="N245" s="730"/>
      <c r="O245" s="729"/>
      <c r="P245" s="695"/>
      <c r="Q245" s="747"/>
      <c r="R245" s="747"/>
      <c r="S245" s="693"/>
      <c r="T245" s="693"/>
      <c r="U245" s="693"/>
      <c r="V245" s="676"/>
      <c r="W245" s="676"/>
      <c r="X245" s="693"/>
      <c r="Y245" s="676">
        <v>1</v>
      </c>
      <c r="Z245" s="825"/>
      <c r="AA245" s="819"/>
      <c r="AB245" s="729"/>
      <c r="AC245" s="693"/>
      <c r="AD245" s="825"/>
      <c r="AE245" s="693"/>
      <c r="AF245" s="693"/>
      <c r="AG245" s="663" t="s">
        <v>1422</v>
      </c>
      <c r="AH245" s="749" t="s">
        <v>532</v>
      </c>
      <c r="AI245" s="760"/>
      <c r="AJ245" s="694"/>
      <c r="AK245" s="694"/>
      <c r="AL245" s="747"/>
      <c r="AM245" s="761"/>
      <c r="AN245" s="762"/>
      <c r="AO245" s="862" t="s">
        <v>1768</v>
      </c>
    </row>
    <row r="246" spans="1:41" s="667" customFormat="1" ht="12.75">
      <c r="A246" s="759"/>
      <c r="B246" s="647" t="s">
        <v>1401</v>
      </c>
      <c r="C246" s="805" t="s">
        <v>203</v>
      </c>
      <c r="D246" s="799" t="s">
        <v>1681</v>
      </c>
      <c r="E246" s="775" t="s">
        <v>1406</v>
      </c>
      <c r="F246" s="651" t="s">
        <v>1426</v>
      </c>
      <c r="G246" s="650" t="s">
        <v>1415</v>
      </c>
      <c r="H246" s="744"/>
      <c r="I246" s="745"/>
      <c r="J246" s="653">
        <v>1</v>
      </c>
      <c r="K246" s="654">
        <v>16800000</v>
      </c>
      <c r="L246" s="729"/>
      <c r="M246" s="693"/>
      <c r="N246" s="730"/>
      <c r="O246" s="729"/>
      <c r="P246" s="695"/>
      <c r="Q246" s="747"/>
      <c r="R246" s="747"/>
      <c r="S246" s="693"/>
      <c r="T246" s="693"/>
      <c r="U246" s="693"/>
      <c r="V246" s="676"/>
      <c r="W246" s="676"/>
      <c r="X246" s="693"/>
      <c r="Y246" s="676">
        <v>1</v>
      </c>
      <c r="Z246" s="825"/>
      <c r="AA246" s="819"/>
      <c r="AB246" s="729"/>
      <c r="AC246" s="693"/>
      <c r="AD246" s="825"/>
      <c r="AE246" s="693"/>
      <c r="AF246" s="693"/>
      <c r="AG246" s="663" t="s">
        <v>1422</v>
      </c>
      <c r="AH246" s="749" t="s">
        <v>532</v>
      </c>
      <c r="AI246" s="760"/>
      <c r="AJ246" s="694"/>
      <c r="AK246" s="694"/>
      <c r="AL246" s="747"/>
      <c r="AM246" s="761"/>
      <c r="AN246" s="762"/>
      <c r="AO246" s="862" t="s">
        <v>1768</v>
      </c>
    </row>
    <row r="247" spans="1:41" s="667" customFormat="1" ht="12.75">
      <c r="A247" s="759"/>
      <c r="B247" s="742" t="s">
        <v>1401</v>
      </c>
      <c r="C247" s="807" t="s">
        <v>205</v>
      </c>
      <c r="D247" s="771" t="s">
        <v>1682</v>
      </c>
      <c r="E247" s="770" t="s">
        <v>1443</v>
      </c>
      <c r="F247" s="651" t="s">
        <v>1426</v>
      </c>
      <c r="G247" s="743" t="s">
        <v>1415</v>
      </c>
      <c r="H247" s="744"/>
      <c r="I247" s="745"/>
      <c r="J247" s="676">
        <v>1</v>
      </c>
      <c r="K247" s="746">
        <v>16800000</v>
      </c>
      <c r="L247" s="729"/>
      <c r="M247" s="693"/>
      <c r="N247" s="730"/>
      <c r="O247" s="729"/>
      <c r="P247" s="695"/>
      <c r="Q247" s="747"/>
      <c r="R247" s="747"/>
      <c r="S247" s="693"/>
      <c r="T247" s="693"/>
      <c r="U247" s="693"/>
      <c r="V247" s="676"/>
      <c r="W247" s="676"/>
      <c r="X247" s="693"/>
      <c r="Y247" s="676">
        <v>1</v>
      </c>
      <c r="Z247" s="825"/>
      <c r="AA247" s="819"/>
      <c r="AB247" s="729"/>
      <c r="AC247" s="693"/>
      <c r="AD247" s="825"/>
      <c r="AE247" s="693"/>
      <c r="AF247" s="693"/>
      <c r="AG247" s="663" t="s">
        <v>1422</v>
      </c>
      <c r="AH247" s="749" t="s">
        <v>532</v>
      </c>
      <c r="AI247" s="760"/>
      <c r="AJ247" s="694"/>
      <c r="AK247" s="694"/>
      <c r="AL247" s="747"/>
      <c r="AM247" s="761"/>
      <c r="AN247" s="762"/>
      <c r="AO247" s="862" t="s">
        <v>1768</v>
      </c>
    </row>
    <row r="248" spans="1:41" s="667" customFormat="1" ht="12.75">
      <c r="A248" s="759"/>
      <c r="B248" s="647" t="s">
        <v>1401</v>
      </c>
      <c r="C248" s="807" t="s">
        <v>213</v>
      </c>
      <c r="D248" s="837" t="s">
        <v>1683</v>
      </c>
      <c r="E248" s="770" t="s">
        <v>1443</v>
      </c>
      <c r="F248" s="744" t="s">
        <v>1426</v>
      </c>
      <c r="G248" s="650" t="s">
        <v>1415</v>
      </c>
      <c r="H248" s="744"/>
      <c r="I248" s="745"/>
      <c r="J248" s="653">
        <v>1</v>
      </c>
      <c r="K248" s="654">
        <v>16800000</v>
      </c>
      <c r="L248" s="729"/>
      <c r="M248" s="693"/>
      <c r="N248" s="730"/>
      <c r="O248" s="729"/>
      <c r="P248" s="695"/>
      <c r="Q248" s="747"/>
      <c r="R248" s="747"/>
      <c r="S248" s="693"/>
      <c r="T248" s="693"/>
      <c r="U248" s="693"/>
      <c r="V248" s="676"/>
      <c r="W248" s="676"/>
      <c r="X248" s="693"/>
      <c r="Y248" s="676">
        <v>1</v>
      </c>
      <c r="Z248" s="825"/>
      <c r="AA248" s="819"/>
      <c r="AB248" s="729"/>
      <c r="AC248" s="693"/>
      <c r="AD248" s="825"/>
      <c r="AE248" s="693"/>
      <c r="AF248" s="693"/>
      <c r="AG248" s="663" t="s">
        <v>1422</v>
      </c>
      <c r="AH248" s="749" t="s">
        <v>532</v>
      </c>
      <c r="AI248" s="760"/>
      <c r="AJ248" s="694"/>
      <c r="AK248" s="694"/>
      <c r="AL248" s="747"/>
      <c r="AM248" s="761"/>
      <c r="AN248" s="762"/>
      <c r="AO248" s="862" t="s">
        <v>1768</v>
      </c>
    </row>
    <row r="249" spans="1:41" s="667" customFormat="1" ht="12.75">
      <c r="A249" s="759"/>
      <c r="B249" s="647" t="s">
        <v>1401</v>
      </c>
      <c r="C249" s="807" t="s">
        <v>209</v>
      </c>
      <c r="D249" s="776" t="s">
        <v>1684</v>
      </c>
      <c r="E249" s="775" t="s">
        <v>1405</v>
      </c>
      <c r="F249" s="651" t="s">
        <v>1426</v>
      </c>
      <c r="G249" s="650" t="s">
        <v>1415</v>
      </c>
      <c r="H249" s="744"/>
      <c r="I249" s="745"/>
      <c r="J249" s="653">
        <v>1</v>
      </c>
      <c r="K249" s="654">
        <v>16800000</v>
      </c>
      <c r="L249" s="729"/>
      <c r="M249" s="693"/>
      <c r="N249" s="730"/>
      <c r="O249" s="729"/>
      <c r="P249" s="695"/>
      <c r="Q249" s="747"/>
      <c r="R249" s="747"/>
      <c r="S249" s="693"/>
      <c r="T249" s="693"/>
      <c r="U249" s="693"/>
      <c r="V249" s="676"/>
      <c r="W249" s="676"/>
      <c r="X249" s="693"/>
      <c r="Y249" s="676">
        <v>1</v>
      </c>
      <c r="Z249" s="825"/>
      <c r="AA249" s="819"/>
      <c r="AB249" s="729"/>
      <c r="AC249" s="693"/>
      <c r="AD249" s="825"/>
      <c r="AE249" s="693"/>
      <c r="AF249" s="693"/>
      <c r="AG249" s="663" t="s">
        <v>1422</v>
      </c>
      <c r="AH249" s="749" t="s">
        <v>532</v>
      </c>
      <c r="AI249" s="760"/>
      <c r="AJ249" s="694"/>
      <c r="AK249" s="694"/>
      <c r="AL249" s="747"/>
      <c r="AM249" s="761"/>
      <c r="AN249" s="762"/>
      <c r="AO249" s="862" t="s">
        <v>1768</v>
      </c>
    </row>
    <row r="250" spans="1:41" s="667" customFormat="1" ht="12.75">
      <c r="A250" s="759"/>
      <c r="B250" s="647" t="s">
        <v>1401</v>
      </c>
      <c r="C250" s="807" t="s">
        <v>213</v>
      </c>
      <c r="D250" s="776" t="s">
        <v>1685</v>
      </c>
      <c r="E250" s="775" t="s">
        <v>1755</v>
      </c>
      <c r="F250" s="651" t="s">
        <v>1426</v>
      </c>
      <c r="G250" s="650" t="s">
        <v>1415</v>
      </c>
      <c r="H250" s="744"/>
      <c r="I250" s="745"/>
      <c r="J250" s="653">
        <v>1</v>
      </c>
      <c r="K250" s="654">
        <v>16800000</v>
      </c>
      <c r="L250" s="729"/>
      <c r="M250" s="693"/>
      <c r="N250" s="730"/>
      <c r="O250" s="729"/>
      <c r="P250" s="695"/>
      <c r="Q250" s="747"/>
      <c r="R250" s="747"/>
      <c r="S250" s="693"/>
      <c r="T250" s="693"/>
      <c r="U250" s="693"/>
      <c r="V250" s="676"/>
      <c r="W250" s="676"/>
      <c r="X250" s="693"/>
      <c r="Y250" s="676">
        <v>1</v>
      </c>
      <c r="Z250" s="825"/>
      <c r="AA250" s="819"/>
      <c r="AB250" s="729"/>
      <c r="AC250" s="693"/>
      <c r="AD250" s="825"/>
      <c r="AE250" s="693"/>
      <c r="AF250" s="693"/>
      <c r="AG250" s="663" t="s">
        <v>1422</v>
      </c>
      <c r="AH250" s="749" t="s">
        <v>532</v>
      </c>
      <c r="AI250" s="760"/>
      <c r="AJ250" s="694"/>
      <c r="AK250" s="694"/>
      <c r="AL250" s="747"/>
      <c r="AM250" s="761"/>
      <c r="AN250" s="762"/>
      <c r="AO250" s="862" t="s">
        <v>1768</v>
      </c>
    </row>
    <row r="251" spans="1:41" s="667" customFormat="1" ht="12.75">
      <c r="A251" s="759"/>
      <c r="B251" s="647" t="s">
        <v>1401</v>
      </c>
      <c r="C251" s="807" t="s">
        <v>205</v>
      </c>
      <c r="D251" s="776" t="s">
        <v>1686</v>
      </c>
      <c r="E251" s="775" t="s">
        <v>1747</v>
      </c>
      <c r="F251" s="651" t="s">
        <v>1426</v>
      </c>
      <c r="G251" s="743" t="s">
        <v>1415</v>
      </c>
      <c r="H251" s="744"/>
      <c r="I251" s="745"/>
      <c r="J251" s="653">
        <v>1</v>
      </c>
      <c r="K251" s="746">
        <v>16800000</v>
      </c>
      <c r="L251" s="729"/>
      <c r="M251" s="693"/>
      <c r="N251" s="730"/>
      <c r="O251" s="729"/>
      <c r="P251" s="695"/>
      <c r="Q251" s="747"/>
      <c r="R251" s="747"/>
      <c r="S251" s="693"/>
      <c r="T251" s="693"/>
      <c r="U251" s="693"/>
      <c r="V251" s="676"/>
      <c r="W251" s="676"/>
      <c r="X251" s="693"/>
      <c r="Y251" s="676">
        <v>1</v>
      </c>
      <c r="Z251" s="825"/>
      <c r="AA251" s="819"/>
      <c r="AB251" s="729"/>
      <c r="AC251" s="693"/>
      <c r="AD251" s="825"/>
      <c r="AE251" s="693"/>
      <c r="AF251" s="693"/>
      <c r="AG251" s="663" t="s">
        <v>1422</v>
      </c>
      <c r="AH251" s="749" t="s">
        <v>532</v>
      </c>
      <c r="AI251" s="760"/>
      <c r="AJ251" s="694"/>
      <c r="AK251" s="694"/>
      <c r="AL251" s="747"/>
      <c r="AM251" s="761"/>
      <c r="AN251" s="762"/>
      <c r="AO251" s="862" t="s">
        <v>1768</v>
      </c>
    </row>
    <row r="252" spans="1:41" s="667" customFormat="1" ht="12.75">
      <c r="A252" s="759"/>
      <c r="B252" s="742" t="s">
        <v>1401</v>
      </c>
      <c r="C252" s="807" t="s">
        <v>1763</v>
      </c>
      <c r="D252" s="776" t="s">
        <v>1687</v>
      </c>
      <c r="E252" s="775" t="s">
        <v>1237</v>
      </c>
      <c r="F252" s="651" t="s">
        <v>1426</v>
      </c>
      <c r="G252" s="650" t="s">
        <v>1415</v>
      </c>
      <c r="H252" s="744"/>
      <c r="I252" s="745"/>
      <c r="J252" s="676">
        <v>1</v>
      </c>
      <c r="K252" s="654">
        <v>16800000</v>
      </c>
      <c r="L252" s="729"/>
      <c r="M252" s="693"/>
      <c r="N252" s="730"/>
      <c r="O252" s="729"/>
      <c r="P252" s="695"/>
      <c r="Q252" s="747"/>
      <c r="R252" s="747"/>
      <c r="S252" s="693"/>
      <c r="T252" s="693"/>
      <c r="U252" s="693"/>
      <c r="V252" s="676"/>
      <c r="W252" s="676"/>
      <c r="X252" s="693"/>
      <c r="Y252" s="676">
        <v>1</v>
      </c>
      <c r="Z252" s="825"/>
      <c r="AA252" s="819"/>
      <c r="AB252" s="729"/>
      <c r="AC252" s="693"/>
      <c r="AD252" s="825"/>
      <c r="AE252" s="693"/>
      <c r="AF252" s="693"/>
      <c r="AG252" s="663" t="s">
        <v>1422</v>
      </c>
      <c r="AH252" s="749" t="s">
        <v>532</v>
      </c>
      <c r="AI252" s="760"/>
      <c r="AJ252" s="694"/>
      <c r="AK252" s="694"/>
      <c r="AL252" s="747"/>
      <c r="AM252" s="761"/>
      <c r="AN252" s="762"/>
      <c r="AO252" s="862" t="s">
        <v>1768</v>
      </c>
    </row>
    <row r="253" spans="1:41" s="667" customFormat="1" ht="12.75">
      <c r="A253" s="759"/>
      <c r="B253" s="647" t="s">
        <v>1401</v>
      </c>
      <c r="C253" s="807" t="s">
        <v>205</v>
      </c>
      <c r="D253" s="776" t="s">
        <v>1688</v>
      </c>
      <c r="E253" s="801" t="s">
        <v>1753</v>
      </c>
      <c r="F253" s="651" t="s">
        <v>1426</v>
      </c>
      <c r="G253" s="650" t="s">
        <v>1415</v>
      </c>
      <c r="H253" s="744"/>
      <c r="I253" s="745"/>
      <c r="J253" s="653">
        <v>1</v>
      </c>
      <c r="K253" s="654">
        <v>16800000</v>
      </c>
      <c r="L253" s="729"/>
      <c r="M253" s="693"/>
      <c r="N253" s="730"/>
      <c r="O253" s="729"/>
      <c r="P253" s="695"/>
      <c r="Q253" s="747"/>
      <c r="R253" s="747"/>
      <c r="S253" s="693"/>
      <c r="T253" s="693"/>
      <c r="U253" s="693"/>
      <c r="V253" s="676"/>
      <c r="W253" s="676"/>
      <c r="X253" s="693"/>
      <c r="Y253" s="676">
        <v>1</v>
      </c>
      <c r="Z253" s="825"/>
      <c r="AA253" s="819"/>
      <c r="AB253" s="729"/>
      <c r="AC253" s="693"/>
      <c r="AD253" s="825"/>
      <c r="AE253" s="693"/>
      <c r="AF253" s="693"/>
      <c r="AG253" s="663" t="s">
        <v>1422</v>
      </c>
      <c r="AH253" s="749" t="s">
        <v>532</v>
      </c>
      <c r="AI253" s="760"/>
      <c r="AJ253" s="694"/>
      <c r="AK253" s="694"/>
      <c r="AL253" s="747"/>
      <c r="AM253" s="761"/>
      <c r="AN253" s="762"/>
      <c r="AO253" s="862" t="s">
        <v>1768</v>
      </c>
    </row>
    <row r="254" spans="1:41" s="667" customFormat="1" ht="12.75">
      <c r="A254" s="759"/>
      <c r="B254" s="647" t="s">
        <v>1401</v>
      </c>
      <c r="C254" s="807" t="s">
        <v>205</v>
      </c>
      <c r="D254" s="776" t="s">
        <v>1689</v>
      </c>
      <c r="E254" s="801" t="s">
        <v>1753</v>
      </c>
      <c r="F254" s="651" t="s">
        <v>1426</v>
      </c>
      <c r="G254" s="650" t="s">
        <v>1415</v>
      </c>
      <c r="H254" s="744"/>
      <c r="I254" s="745"/>
      <c r="J254" s="653">
        <v>1</v>
      </c>
      <c r="K254" s="654">
        <v>16800000</v>
      </c>
      <c r="L254" s="729"/>
      <c r="M254" s="693"/>
      <c r="N254" s="730"/>
      <c r="O254" s="729"/>
      <c r="P254" s="695"/>
      <c r="Q254" s="747"/>
      <c r="R254" s="747"/>
      <c r="S254" s="693"/>
      <c r="T254" s="693"/>
      <c r="U254" s="693"/>
      <c r="V254" s="676"/>
      <c r="W254" s="676"/>
      <c r="X254" s="693"/>
      <c r="Y254" s="676">
        <v>1</v>
      </c>
      <c r="Z254" s="825"/>
      <c r="AA254" s="819"/>
      <c r="AB254" s="729"/>
      <c r="AC254" s="693"/>
      <c r="AD254" s="825"/>
      <c r="AE254" s="693"/>
      <c r="AF254" s="693"/>
      <c r="AG254" s="663" t="s">
        <v>1422</v>
      </c>
      <c r="AH254" s="749" t="s">
        <v>532</v>
      </c>
      <c r="AI254" s="760"/>
      <c r="AJ254" s="694"/>
      <c r="AK254" s="694"/>
      <c r="AL254" s="747"/>
      <c r="AM254" s="761"/>
      <c r="AN254" s="762"/>
      <c r="AO254" s="862" t="s">
        <v>1768</v>
      </c>
    </row>
    <row r="255" spans="1:41" s="667" customFormat="1" ht="12.75">
      <c r="A255" s="759"/>
      <c r="B255" s="647" t="s">
        <v>1401</v>
      </c>
      <c r="C255" s="807" t="s">
        <v>205</v>
      </c>
      <c r="D255" s="776" t="s">
        <v>1690</v>
      </c>
      <c r="E255" s="801" t="s">
        <v>1753</v>
      </c>
      <c r="F255" s="651" t="s">
        <v>1426</v>
      </c>
      <c r="G255" s="743" t="s">
        <v>1415</v>
      </c>
      <c r="H255" s="744"/>
      <c r="I255" s="745"/>
      <c r="J255" s="653">
        <v>1</v>
      </c>
      <c r="K255" s="746">
        <v>16800000</v>
      </c>
      <c r="L255" s="729"/>
      <c r="M255" s="693"/>
      <c r="N255" s="730"/>
      <c r="O255" s="729"/>
      <c r="P255" s="695"/>
      <c r="Q255" s="747"/>
      <c r="R255" s="747"/>
      <c r="S255" s="693"/>
      <c r="T255" s="693"/>
      <c r="U255" s="693"/>
      <c r="V255" s="676"/>
      <c r="W255" s="676"/>
      <c r="X255" s="693"/>
      <c r="Y255" s="676">
        <v>1</v>
      </c>
      <c r="Z255" s="825"/>
      <c r="AA255" s="819"/>
      <c r="AB255" s="729"/>
      <c r="AC255" s="693"/>
      <c r="AD255" s="825"/>
      <c r="AE255" s="693"/>
      <c r="AF255" s="693"/>
      <c r="AG255" s="663" t="s">
        <v>1422</v>
      </c>
      <c r="AH255" s="749" t="s">
        <v>532</v>
      </c>
      <c r="AI255" s="760"/>
      <c r="AJ255" s="694"/>
      <c r="AK255" s="694"/>
      <c r="AL255" s="747"/>
      <c r="AM255" s="761"/>
      <c r="AN255" s="762"/>
      <c r="AO255" s="862" t="s">
        <v>1768</v>
      </c>
    </row>
    <row r="256" spans="1:41" s="667" customFormat="1" ht="12.75">
      <c r="A256" s="759"/>
      <c r="B256" s="647" t="s">
        <v>1401</v>
      </c>
      <c r="C256" s="807" t="s">
        <v>229</v>
      </c>
      <c r="D256" s="776" t="s">
        <v>1691</v>
      </c>
      <c r="E256" s="801" t="s">
        <v>1757</v>
      </c>
      <c r="F256" s="651" t="s">
        <v>1426</v>
      </c>
      <c r="G256" s="650" t="s">
        <v>1415</v>
      </c>
      <c r="H256" s="744"/>
      <c r="I256" s="745"/>
      <c r="J256" s="653">
        <v>1</v>
      </c>
      <c r="K256" s="654">
        <v>16800000</v>
      </c>
      <c r="L256" s="729"/>
      <c r="M256" s="693"/>
      <c r="N256" s="730"/>
      <c r="O256" s="729"/>
      <c r="P256" s="695"/>
      <c r="Q256" s="747"/>
      <c r="R256" s="747"/>
      <c r="S256" s="693"/>
      <c r="T256" s="693"/>
      <c r="U256" s="693"/>
      <c r="V256" s="676"/>
      <c r="W256" s="676"/>
      <c r="X256" s="693"/>
      <c r="Y256" s="676">
        <v>1</v>
      </c>
      <c r="Z256" s="825"/>
      <c r="AA256" s="819"/>
      <c r="AB256" s="729"/>
      <c r="AC256" s="693"/>
      <c r="AD256" s="825"/>
      <c r="AE256" s="693"/>
      <c r="AF256" s="693"/>
      <c r="AG256" s="663" t="s">
        <v>1422</v>
      </c>
      <c r="AH256" s="749" t="s">
        <v>532</v>
      </c>
      <c r="AI256" s="760"/>
      <c r="AJ256" s="694"/>
      <c r="AK256" s="694"/>
      <c r="AL256" s="747"/>
      <c r="AM256" s="761"/>
      <c r="AN256" s="762"/>
      <c r="AO256" s="862" t="s">
        <v>1768</v>
      </c>
    </row>
    <row r="257" spans="1:41" s="667" customFormat="1" ht="12.75">
      <c r="A257" s="759"/>
      <c r="B257" s="742" t="s">
        <v>1401</v>
      </c>
      <c r="C257" s="807" t="s">
        <v>1762</v>
      </c>
      <c r="D257" s="776" t="s">
        <v>1692</v>
      </c>
      <c r="E257" s="775" t="s">
        <v>1409</v>
      </c>
      <c r="F257" s="744" t="s">
        <v>1426</v>
      </c>
      <c r="G257" s="650" t="s">
        <v>1415</v>
      </c>
      <c r="H257" s="744"/>
      <c r="I257" s="745"/>
      <c r="J257" s="676">
        <v>1</v>
      </c>
      <c r="K257" s="654">
        <v>16800000</v>
      </c>
      <c r="L257" s="729"/>
      <c r="M257" s="693"/>
      <c r="N257" s="730"/>
      <c r="O257" s="729"/>
      <c r="P257" s="695"/>
      <c r="Q257" s="747"/>
      <c r="R257" s="747"/>
      <c r="S257" s="693"/>
      <c r="T257" s="693"/>
      <c r="U257" s="693"/>
      <c r="V257" s="676"/>
      <c r="W257" s="676"/>
      <c r="X257" s="693"/>
      <c r="Y257" s="676">
        <v>1</v>
      </c>
      <c r="Z257" s="825"/>
      <c r="AA257" s="819"/>
      <c r="AB257" s="729"/>
      <c r="AC257" s="693"/>
      <c r="AD257" s="825"/>
      <c r="AE257" s="693"/>
      <c r="AF257" s="693"/>
      <c r="AG257" s="663" t="s">
        <v>1422</v>
      </c>
      <c r="AH257" s="749" t="s">
        <v>532</v>
      </c>
      <c r="AI257" s="760"/>
      <c r="AJ257" s="694"/>
      <c r="AK257" s="694"/>
      <c r="AL257" s="747"/>
      <c r="AM257" s="761"/>
      <c r="AN257" s="762"/>
      <c r="AO257" s="862" t="s">
        <v>1768</v>
      </c>
    </row>
    <row r="258" spans="1:41" s="667" customFormat="1" ht="12.75">
      <c r="A258" s="759"/>
      <c r="B258" s="647" t="s">
        <v>1401</v>
      </c>
      <c r="C258" s="807" t="s">
        <v>1765</v>
      </c>
      <c r="D258" s="776" t="s">
        <v>1693</v>
      </c>
      <c r="E258" s="775" t="s">
        <v>1445</v>
      </c>
      <c r="F258" s="651" t="s">
        <v>1426</v>
      </c>
      <c r="G258" s="650" t="s">
        <v>1415</v>
      </c>
      <c r="H258" s="744"/>
      <c r="I258" s="745"/>
      <c r="J258" s="653">
        <v>1</v>
      </c>
      <c r="K258" s="654">
        <v>16800000</v>
      </c>
      <c r="L258" s="729"/>
      <c r="M258" s="693"/>
      <c r="N258" s="730"/>
      <c r="O258" s="729"/>
      <c r="P258" s="695"/>
      <c r="Q258" s="747"/>
      <c r="R258" s="747"/>
      <c r="S258" s="693"/>
      <c r="T258" s="693"/>
      <c r="U258" s="693"/>
      <c r="V258" s="676"/>
      <c r="W258" s="676"/>
      <c r="X258" s="693"/>
      <c r="Y258" s="676">
        <v>1</v>
      </c>
      <c r="Z258" s="825"/>
      <c r="AA258" s="819"/>
      <c r="AB258" s="729"/>
      <c r="AC258" s="693"/>
      <c r="AD258" s="825"/>
      <c r="AE258" s="693"/>
      <c r="AF258" s="693"/>
      <c r="AG258" s="663" t="s">
        <v>1422</v>
      </c>
      <c r="AH258" s="749" t="s">
        <v>532</v>
      </c>
      <c r="AI258" s="760"/>
      <c r="AJ258" s="694"/>
      <c r="AK258" s="694"/>
      <c r="AL258" s="747"/>
      <c r="AM258" s="761"/>
      <c r="AN258" s="762"/>
      <c r="AO258" s="862" t="s">
        <v>1768</v>
      </c>
    </row>
    <row r="259" spans="1:41" s="667" customFormat="1" ht="12.75">
      <c r="A259" s="759"/>
      <c r="B259" s="647" t="s">
        <v>1401</v>
      </c>
      <c r="C259" s="807" t="s">
        <v>1765</v>
      </c>
      <c r="D259" s="776" t="s">
        <v>1694</v>
      </c>
      <c r="E259" s="801" t="s">
        <v>43</v>
      </c>
      <c r="F259" s="651" t="s">
        <v>1426</v>
      </c>
      <c r="G259" s="743" t="s">
        <v>1415</v>
      </c>
      <c r="H259" s="744"/>
      <c r="I259" s="745"/>
      <c r="J259" s="653">
        <v>1</v>
      </c>
      <c r="K259" s="746">
        <v>16800000</v>
      </c>
      <c r="L259" s="729"/>
      <c r="M259" s="693"/>
      <c r="N259" s="730"/>
      <c r="O259" s="729"/>
      <c r="P259" s="695"/>
      <c r="Q259" s="747"/>
      <c r="R259" s="747"/>
      <c r="S259" s="693"/>
      <c r="T259" s="693"/>
      <c r="U259" s="693"/>
      <c r="V259" s="676"/>
      <c r="W259" s="676"/>
      <c r="X259" s="693"/>
      <c r="Y259" s="676">
        <v>1</v>
      </c>
      <c r="Z259" s="825"/>
      <c r="AA259" s="819"/>
      <c r="AB259" s="729"/>
      <c r="AC259" s="693"/>
      <c r="AD259" s="825"/>
      <c r="AE259" s="693"/>
      <c r="AF259" s="693"/>
      <c r="AG259" s="663" t="s">
        <v>1422</v>
      </c>
      <c r="AH259" s="749" t="s">
        <v>532</v>
      </c>
      <c r="AI259" s="760"/>
      <c r="AJ259" s="694"/>
      <c r="AK259" s="694"/>
      <c r="AL259" s="747"/>
      <c r="AM259" s="761"/>
      <c r="AN259" s="762"/>
      <c r="AO259" s="862" t="s">
        <v>1768</v>
      </c>
    </row>
    <row r="260" spans="1:41" s="667" customFormat="1" ht="12.75">
      <c r="A260" s="759"/>
      <c r="B260" s="647" t="s">
        <v>1401</v>
      </c>
      <c r="C260" s="807" t="s">
        <v>205</v>
      </c>
      <c r="D260" s="776" t="s">
        <v>1695</v>
      </c>
      <c r="E260" s="801" t="s">
        <v>1758</v>
      </c>
      <c r="F260" s="651" t="s">
        <v>1426</v>
      </c>
      <c r="G260" s="650" t="s">
        <v>1415</v>
      </c>
      <c r="H260" s="744"/>
      <c r="I260" s="745"/>
      <c r="J260" s="653">
        <v>1</v>
      </c>
      <c r="K260" s="654">
        <v>16800000</v>
      </c>
      <c r="L260" s="729"/>
      <c r="M260" s="693"/>
      <c r="N260" s="730"/>
      <c r="O260" s="729"/>
      <c r="P260" s="695"/>
      <c r="Q260" s="747"/>
      <c r="R260" s="747"/>
      <c r="S260" s="693"/>
      <c r="T260" s="693"/>
      <c r="U260" s="693"/>
      <c r="V260" s="676"/>
      <c r="W260" s="676"/>
      <c r="X260" s="693"/>
      <c r="Y260" s="676">
        <v>1</v>
      </c>
      <c r="Z260" s="825"/>
      <c r="AA260" s="819"/>
      <c r="AB260" s="729"/>
      <c r="AC260" s="693"/>
      <c r="AD260" s="825"/>
      <c r="AE260" s="693"/>
      <c r="AF260" s="693"/>
      <c r="AG260" s="663" t="s">
        <v>1422</v>
      </c>
      <c r="AH260" s="749" t="s">
        <v>532</v>
      </c>
      <c r="AI260" s="760"/>
      <c r="AJ260" s="694"/>
      <c r="AK260" s="694"/>
      <c r="AL260" s="747"/>
      <c r="AM260" s="761"/>
      <c r="AN260" s="762"/>
      <c r="AO260" s="862" t="s">
        <v>1768</v>
      </c>
    </row>
    <row r="261" spans="1:41" s="667" customFormat="1" ht="12.75">
      <c r="A261" s="759"/>
      <c r="B261" s="647" t="s">
        <v>1401</v>
      </c>
      <c r="C261" s="807" t="s">
        <v>1763</v>
      </c>
      <c r="D261" s="776" t="s">
        <v>1696</v>
      </c>
      <c r="E261" s="801" t="s">
        <v>1237</v>
      </c>
      <c r="F261" s="651" t="s">
        <v>1426</v>
      </c>
      <c r="G261" s="650" t="s">
        <v>1415</v>
      </c>
      <c r="H261" s="744"/>
      <c r="I261" s="745"/>
      <c r="J261" s="653">
        <v>1</v>
      </c>
      <c r="K261" s="654">
        <v>16800000</v>
      </c>
      <c r="L261" s="729"/>
      <c r="M261" s="693"/>
      <c r="N261" s="730"/>
      <c r="O261" s="729"/>
      <c r="P261" s="695"/>
      <c r="Q261" s="747"/>
      <c r="R261" s="747"/>
      <c r="S261" s="693"/>
      <c r="T261" s="693"/>
      <c r="U261" s="693"/>
      <c r="V261" s="676"/>
      <c r="W261" s="676"/>
      <c r="X261" s="693"/>
      <c r="Y261" s="676">
        <v>1</v>
      </c>
      <c r="Z261" s="825"/>
      <c r="AA261" s="819"/>
      <c r="AB261" s="729"/>
      <c r="AC261" s="693"/>
      <c r="AD261" s="825"/>
      <c r="AE261" s="693"/>
      <c r="AF261" s="693"/>
      <c r="AG261" s="663" t="s">
        <v>1422</v>
      </c>
      <c r="AH261" s="749" t="s">
        <v>532</v>
      </c>
      <c r="AI261" s="760"/>
      <c r="AJ261" s="694"/>
      <c r="AK261" s="694"/>
      <c r="AL261" s="747"/>
      <c r="AM261" s="761"/>
      <c r="AN261" s="762"/>
      <c r="AO261" s="862" t="s">
        <v>1768</v>
      </c>
    </row>
    <row r="262" spans="1:41" s="667" customFormat="1" ht="12.75">
      <c r="A262" s="759"/>
      <c r="B262" s="742" t="s">
        <v>1401</v>
      </c>
      <c r="C262" s="807" t="s">
        <v>200</v>
      </c>
      <c r="D262" s="776" t="s">
        <v>1697</v>
      </c>
      <c r="E262" s="801" t="s">
        <v>1759</v>
      </c>
      <c r="F262" s="651" t="s">
        <v>1426</v>
      </c>
      <c r="G262" s="650" t="s">
        <v>1415</v>
      </c>
      <c r="H262" s="744"/>
      <c r="I262" s="745"/>
      <c r="J262" s="676">
        <v>1</v>
      </c>
      <c r="K262" s="654">
        <v>16800000</v>
      </c>
      <c r="L262" s="729"/>
      <c r="M262" s="693"/>
      <c r="N262" s="730"/>
      <c r="O262" s="729"/>
      <c r="P262" s="695"/>
      <c r="Q262" s="747"/>
      <c r="R262" s="747"/>
      <c r="S262" s="693"/>
      <c r="T262" s="693"/>
      <c r="U262" s="693"/>
      <c r="V262" s="676"/>
      <c r="W262" s="676"/>
      <c r="X262" s="693"/>
      <c r="Y262" s="676">
        <v>1</v>
      </c>
      <c r="Z262" s="825"/>
      <c r="AA262" s="819"/>
      <c r="AB262" s="729"/>
      <c r="AC262" s="693"/>
      <c r="AD262" s="825"/>
      <c r="AE262" s="693"/>
      <c r="AF262" s="693"/>
      <c r="AG262" s="663" t="s">
        <v>1422</v>
      </c>
      <c r="AH262" s="749" t="s">
        <v>532</v>
      </c>
      <c r="AI262" s="760"/>
      <c r="AJ262" s="694"/>
      <c r="AK262" s="694"/>
      <c r="AL262" s="747"/>
      <c r="AM262" s="761"/>
      <c r="AN262" s="762"/>
      <c r="AO262" s="862" t="s">
        <v>1768</v>
      </c>
    </row>
    <row r="263" spans="1:41" s="667" customFormat="1" ht="12.75">
      <c r="A263" s="759"/>
      <c r="B263" s="647" t="s">
        <v>1401</v>
      </c>
      <c r="C263" s="807" t="s">
        <v>209</v>
      </c>
      <c r="D263" s="776" t="s">
        <v>1698</v>
      </c>
      <c r="E263" s="801" t="s">
        <v>1757</v>
      </c>
      <c r="F263" s="651" t="s">
        <v>1426</v>
      </c>
      <c r="G263" s="743" t="s">
        <v>1415</v>
      </c>
      <c r="H263" s="744"/>
      <c r="I263" s="745"/>
      <c r="J263" s="653">
        <v>1</v>
      </c>
      <c r="K263" s="746">
        <v>16800000</v>
      </c>
      <c r="L263" s="729"/>
      <c r="M263" s="693"/>
      <c r="N263" s="730"/>
      <c r="O263" s="729"/>
      <c r="P263" s="695"/>
      <c r="Q263" s="747"/>
      <c r="R263" s="747"/>
      <c r="S263" s="693"/>
      <c r="T263" s="693"/>
      <c r="U263" s="693"/>
      <c r="V263" s="676"/>
      <c r="W263" s="676"/>
      <c r="X263" s="693"/>
      <c r="Y263" s="676">
        <v>1</v>
      </c>
      <c r="Z263" s="825"/>
      <c r="AA263" s="819"/>
      <c r="AB263" s="729"/>
      <c r="AC263" s="693"/>
      <c r="AD263" s="825"/>
      <c r="AE263" s="693"/>
      <c r="AF263" s="693"/>
      <c r="AG263" s="663" t="s">
        <v>1422</v>
      </c>
      <c r="AH263" s="749" t="s">
        <v>532</v>
      </c>
      <c r="AI263" s="760"/>
      <c r="AJ263" s="694"/>
      <c r="AK263" s="694"/>
      <c r="AL263" s="747"/>
      <c r="AM263" s="761"/>
      <c r="AN263" s="762"/>
      <c r="AO263" s="862" t="s">
        <v>1768</v>
      </c>
    </row>
    <row r="264" spans="1:41" s="667" customFormat="1" ht="12.75">
      <c r="A264" s="759"/>
      <c r="B264" s="647" t="s">
        <v>1401</v>
      </c>
      <c r="C264" s="807" t="s">
        <v>209</v>
      </c>
      <c r="D264" s="776" t="s">
        <v>1699</v>
      </c>
      <c r="E264" s="801" t="s">
        <v>1757</v>
      </c>
      <c r="F264" s="651" t="s">
        <v>1426</v>
      </c>
      <c r="G264" s="650" t="s">
        <v>1415</v>
      </c>
      <c r="H264" s="744"/>
      <c r="I264" s="745"/>
      <c r="J264" s="653">
        <v>1</v>
      </c>
      <c r="K264" s="654">
        <v>16800000</v>
      </c>
      <c r="L264" s="729"/>
      <c r="M264" s="693"/>
      <c r="N264" s="730"/>
      <c r="O264" s="729"/>
      <c r="P264" s="695"/>
      <c r="Q264" s="747"/>
      <c r="R264" s="747"/>
      <c r="S264" s="693"/>
      <c r="T264" s="693"/>
      <c r="U264" s="693"/>
      <c r="V264" s="676"/>
      <c r="W264" s="676"/>
      <c r="X264" s="693"/>
      <c r="Y264" s="676">
        <v>1</v>
      </c>
      <c r="Z264" s="825"/>
      <c r="AA264" s="819"/>
      <c r="AB264" s="729"/>
      <c r="AC264" s="693"/>
      <c r="AD264" s="825"/>
      <c r="AE264" s="693"/>
      <c r="AF264" s="693"/>
      <c r="AG264" s="663" t="s">
        <v>1422</v>
      </c>
      <c r="AH264" s="749" t="s">
        <v>532</v>
      </c>
      <c r="AI264" s="760"/>
      <c r="AJ264" s="694"/>
      <c r="AK264" s="694"/>
      <c r="AL264" s="747"/>
      <c r="AM264" s="761"/>
      <c r="AN264" s="762"/>
      <c r="AO264" s="862" t="s">
        <v>1768</v>
      </c>
    </row>
    <row r="265" spans="1:41" s="667" customFormat="1" ht="12.75">
      <c r="A265" s="759"/>
      <c r="B265" s="647" t="s">
        <v>1401</v>
      </c>
      <c r="C265" s="807" t="s">
        <v>213</v>
      </c>
      <c r="D265" s="776" t="s">
        <v>1700</v>
      </c>
      <c r="E265" s="801" t="s">
        <v>1752</v>
      </c>
      <c r="F265" s="651" t="s">
        <v>1426</v>
      </c>
      <c r="G265" s="650" t="s">
        <v>1415</v>
      </c>
      <c r="H265" s="744"/>
      <c r="I265" s="745"/>
      <c r="J265" s="653">
        <v>1</v>
      </c>
      <c r="K265" s="654">
        <v>16800000</v>
      </c>
      <c r="L265" s="729"/>
      <c r="M265" s="693"/>
      <c r="N265" s="730"/>
      <c r="O265" s="729"/>
      <c r="P265" s="695"/>
      <c r="Q265" s="747"/>
      <c r="R265" s="747"/>
      <c r="S265" s="693"/>
      <c r="T265" s="693"/>
      <c r="U265" s="693"/>
      <c r="V265" s="676"/>
      <c r="W265" s="676"/>
      <c r="X265" s="693"/>
      <c r="Y265" s="676">
        <v>1</v>
      </c>
      <c r="Z265" s="825"/>
      <c r="AA265" s="819"/>
      <c r="AB265" s="729"/>
      <c r="AC265" s="693"/>
      <c r="AD265" s="825"/>
      <c r="AE265" s="693"/>
      <c r="AF265" s="693"/>
      <c r="AG265" s="663" t="s">
        <v>1422</v>
      </c>
      <c r="AH265" s="749" t="s">
        <v>532</v>
      </c>
      <c r="AI265" s="760"/>
      <c r="AJ265" s="694"/>
      <c r="AK265" s="694"/>
      <c r="AL265" s="747"/>
      <c r="AM265" s="761"/>
      <c r="AN265" s="762"/>
      <c r="AO265" s="862" t="s">
        <v>1768</v>
      </c>
    </row>
    <row r="266" spans="1:41" s="667" customFormat="1" ht="12.75">
      <c r="A266" s="759"/>
      <c r="B266" s="647" t="s">
        <v>1401</v>
      </c>
      <c r="C266" s="812" t="s">
        <v>1761</v>
      </c>
      <c r="D266" s="776" t="s">
        <v>1701</v>
      </c>
      <c r="E266" s="775" t="s">
        <v>1760</v>
      </c>
      <c r="F266" s="744" t="s">
        <v>1426</v>
      </c>
      <c r="G266" s="650" t="s">
        <v>1415</v>
      </c>
      <c r="H266" s="744"/>
      <c r="I266" s="745"/>
      <c r="J266" s="653">
        <v>1</v>
      </c>
      <c r="K266" s="654">
        <v>16800000</v>
      </c>
      <c r="L266" s="729"/>
      <c r="M266" s="693"/>
      <c r="N266" s="730"/>
      <c r="O266" s="729"/>
      <c r="P266" s="695"/>
      <c r="Q266" s="747"/>
      <c r="R266" s="747"/>
      <c r="S266" s="693"/>
      <c r="T266" s="693"/>
      <c r="U266" s="693"/>
      <c r="V266" s="676"/>
      <c r="W266" s="676"/>
      <c r="X266" s="693"/>
      <c r="Y266" s="676">
        <v>1</v>
      </c>
      <c r="Z266" s="825"/>
      <c r="AA266" s="819"/>
      <c r="AB266" s="729"/>
      <c r="AC266" s="693"/>
      <c r="AD266" s="825"/>
      <c r="AE266" s="693"/>
      <c r="AF266" s="693"/>
      <c r="AG266" s="663" t="s">
        <v>1422</v>
      </c>
      <c r="AH266" s="749" t="s">
        <v>532</v>
      </c>
      <c r="AI266" s="760"/>
      <c r="AJ266" s="694"/>
      <c r="AK266" s="694"/>
      <c r="AL266" s="747"/>
      <c r="AM266" s="761"/>
      <c r="AN266" s="762"/>
      <c r="AO266" s="862" t="s">
        <v>1768</v>
      </c>
    </row>
    <row r="267" spans="1:41" s="667" customFormat="1" ht="12.75">
      <c r="A267" s="759"/>
      <c r="B267" s="742" t="s">
        <v>1401</v>
      </c>
      <c r="C267" s="807" t="s">
        <v>213</v>
      </c>
      <c r="D267" s="776" t="s">
        <v>1702</v>
      </c>
      <c r="E267" s="775" t="s">
        <v>43</v>
      </c>
      <c r="F267" s="651" t="s">
        <v>1426</v>
      </c>
      <c r="G267" s="743" t="s">
        <v>1415</v>
      </c>
      <c r="H267" s="744"/>
      <c r="I267" s="745"/>
      <c r="J267" s="676">
        <v>1</v>
      </c>
      <c r="K267" s="746">
        <v>16800000</v>
      </c>
      <c r="L267" s="729"/>
      <c r="M267" s="693"/>
      <c r="N267" s="730"/>
      <c r="O267" s="729"/>
      <c r="P267" s="695"/>
      <c r="Q267" s="747"/>
      <c r="R267" s="747"/>
      <c r="S267" s="693"/>
      <c r="T267" s="693"/>
      <c r="U267" s="693"/>
      <c r="V267" s="676"/>
      <c r="W267" s="676"/>
      <c r="X267" s="693"/>
      <c r="Y267" s="676">
        <v>1</v>
      </c>
      <c r="Z267" s="825"/>
      <c r="AA267" s="819"/>
      <c r="AB267" s="729"/>
      <c r="AC267" s="693"/>
      <c r="AD267" s="825"/>
      <c r="AE267" s="693"/>
      <c r="AF267" s="693"/>
      <c r="AG267" s="663" t="s">
        <v>1422</v>
      </c>
      <c r="AH267" s="749" t="s">
        <v>532</v>
      </c>
      <c r="AI267" s="760"/>
      <c r="AJ267" s="694"/>
      <c r="AK267" s="694"/>
      <c r="AL267" s="747"/>
      <c r="AM267" s="761"/>
      <c r="AN267" s="762"/>
      <c r="AO267" s="862" t="s">
        <v>1768</v>
      </c>
    </row>
    <row r="268" spans="1:41" s="667" customFormat="1" ht="12.75">
      <c r="A268" s="759"/>
      <c r="B268" s="647" t="s">
        <v>1401</v>
      </c>
      <c r="C268" s="807" t="s">
        <v>213</v>
      </c>
      <c r="D268" s="776" t="s">
        <v>1703</v>
      </c>
      <c r="E268" s="775" t="s">
        <v>43</v>
      </c>
      <c r="F268" s="651" t="s">
        <v>1426</v>
      </c>
      <c r="G268" s="650" t="s">
        <v>1415</v>
      </c>
      <c r="H268" s="744"/>
      <c r="I268" s="745"/>
      <c r="J268" s="653">
        <v>1</v>
      </c>
      <c r="K268" s="654">
        <v>16800000</v>
      </c>
      <c r="L268" s="729"/>
      <c r="M268" s="693"/>
      <c r="N268" s="730"/>
      <c r="O268" s="729"/>
      <c r="P268" s="695"/>
      <c r="Q268" s="747"/>
      <c r="R268" s="747"/>
      <c r="S268" s="693"/>
      <c r="T268" s="693"/>
      <c r="U268" s="693"/>
      <c r="V268" s="676"/>
      <c r="W268" s="676"/>
      <c r="X268" s="693"/>
      <c r="Y268" s="676">
        <v>1</v>
      </c>
      <c r="Z268" s="825"/>
      <c r="AA268" s="819"/>
      <c r="AB268" s="729"/>
      <c r="AC268" s="693"/>
      <c r="AD268" s="825"/>
      <c r="AE268" s="693"/>
      <c r="AF268" s="693"/>
      <c r="AG268" s="663" t="s">
        <v>1422</v>
      </c>
      <c r="AH268" s="749" t="s">
        <v>532</v>
      </c>
      <c r="AI268" s="760"/>
      <c r="AJ268" s="694"/>
      <c r="AK268" s="694"/>
      <c r="AL268" s="747"/>
      <c r="AM268" s="761"/>
      <c r="AN268" s="762"/>
      <c r="AO268" s="862" t="s">
        <v>1768</v>
      </c>
    </row>
    <row r="269" spans="1:41" s="667" customFormat="1" ht="12.75">
      <c r="A269" s="759"/>
      <c r="B269" s="647" t="s">
        <v>1401</v>
      </c>
      <c r="C269" s="807" t="s">
        <v>1763</v>
      </c>
      <c r="D269" s="776" t="s">
        <v>1704</v>
      </c>
      <c r="E269" s="775" t="s">
        <v>1237</v>
      </c>
      <c r="F269" s="651" t="s">
        <v>1426</v>
      </c>
      <c r="G269" s="650" t="s">
        <v>1415</v>
      </c>
      <c r="H269" s="744"/>
      <c r="I269" s="745"/>
      <c r="J269" s="653">
        <v>1</v>
      </c>
      <c r="K269" s="654">
        <v>16800000</v>
      </c>
      <c r="L269" s="729"/>
      <c r="M269" s="693"/>
      <c r="N269" s="730"/>
      <c r="O269" s="729"/>
      <c r="P269" s="695"/>
      <c r="Q269" s="747"/>
      <c r="R269" s="747"/>
      <c r="S269" s="693"/>
      <c r="T269" s="693"/>
      <c r="U269" s="693"/>
      <c r="V269" s="676"/>
      <c r="W269" s="676"/>
      <c r="X269" s="693"/>
      <c r="Y269" s="676">
        <v>1</v>
      </c>
      <c r="Z269" s="825"/>
      <c r="AA269" s="819"/>
      <c r="AB269" s="729"/>
      <c r="AC269" s="693"/>
      <c r="AD269" s="825"/>
      <c r="AE269" s="693"/>
      <c r="AF269" s="693"/>
      <c r="AG269" s="663" t="s">
        <v>1422</v>
      </c>
      <c r="AH269" s="749" t="s">
        <v>532</v>
      </c>
      <c r="AI269" s="760"/>
      <c r="AJ269" s="694"/>
      <c r="AK269" s="694"/>
      <c r="AL269" s="747"/>
      <c r="AM269" s="761"/>
      <c r="AN269" s="762"/>
      <c r="AO269" s="862" t="s">
        <v>1768</v>
      </c>
    </row>
    <row r="270" spans="1:41" s="667" customFormat="1" ht="12.75">
      <c r="A270" s="759"/>
      <c r="B270" s="647" t="s">
        <v>1401</v>
      </c>
      <c r="C270" s="807" t="s">
        <v>1763</v>
      </c>
      <c r="D270" s="776" t="s">
        <v>1705</v>
      </c>
      <c r="E270" s="775" t="s">
        <v>1237</v>
      </c>
      <c r="F270" s="651" t="s">
        <v>1426</v>
      </c>
      <c r="G270" s="650" t="s">
        <v>1415</v>
      </c>
      <c r="H270" s="744"/>
      <c r="I270" s="745"/>
      <c r="J270" s="653">
        <v>1</v>
      </c>
      <c r="K270" s="654">
        <v>16800000</v>
      </c>
      <c r="L270" s="729"/>
      <c r="M270" s="693"/>
      <c r="N270" s="730"/>
      <c r="O270" s="729"/>
      <c r="P270" s="695"/>
      <c r="Q270" s="747"/>
      <c r="R270" s="747"/>
      <c r="S270" s="693"/>
      <c r="T270" s="693"/>
      <c r="U270" s="693"/>
      <c r="V270" s="676"/>
      <c r="W270" s="676"/>
      <c r="X270" s="693"/>
      <c r="Y270" s="676">
        <v>1</v>
      </c>
      <c r="Z270" s="825"/>
      <c r="AA270" s="819"/>
      <c r="AB270" s="729"/>
      <c r="AC270" s="693"/>
      <c r="AD270" s="825"/>
      <c r="AE270" s="693"/>
      <c r="AF270" s="693"/>
      <c r="AG270" s="663" t="s">
        <v>1422</v>
      </c>
      <c r="AH270" s="749" t="s">
        <v>532</v>
      </c>
      <c r="AI270" s="760"/>
      <c r="AJ270" s="694"/>
      <c r="AK270" s="694"/>
      <c r="AL270" s="747"/>
      <c r="AM270" s="761"/>
      <c r="AN270" s="762"/>
      <c r="AO270" s="862" t="s">
        <v>1768</v>
      </c>
    </row>
    <row r="271" spans="1:41" s="667" customFormat="1" ht="12.75">
      <c r="A271" s="759"/>
      <c r="B271" s="647" t="s">
        <v>1401</v>
      </c>
      <c r="C271" s="807" t="s">
        <v>209</v>
      </c>
      <c r="D271" s="776" t="s">
        <v>1706</v>
      </c>
      <c r="E271" s="775" t="s">
        <v>1405</v>
      </c>
      <c r="F271" s="651" t="s">
        <v>1426</v>
      </c>
      <c r="G271" s="743" t="s">
        <v>1415</v>
      </c>
      <c r="H271" s="744"/>
      <c r="I271" s="745"/>
      <c r="J271" s="653">
        <v>1</v>
      </c>
      <c r="K271" s="746">
        <v>16800000</v>
      </c>
      <c r="L271" s="729"/>
      <c r="M271" s="693"/>
      <c r="N271" s="730"/>
      <c r="O271" s="729"/>
      <c r="P271" s="695"/>
      <c r="Q271" s="747"/>
      <c r="R271" s="747"/>
      <c r="S271" s="693"/>
      <c r="T271" s="693"/>
      <c r="U271" s="693"/>
      <c r="V271" s="676"/>
      <c r="W271" s="676"/>
      <c r="X271" s="693"/>
      <c r="Y271" s="676">
        <v>1</v>
      </c>
      <c r="Z271" s="825"/>
      <c r="AA271" s="819"/>
      <c r="AB271" s="729"/>
      <c r="AC271" s="693"/>
      <c r="AD271" s="825"/>
      <c r="AE271" s="693"/>
      <c r="AF271" s="693"/>
      <c r="AG271" s="663" t="s">
        <v>1422</v>
      </c>
      <c r="AH271" s="749" t="s">
        <v>532</v>
      </c>
      <c r="AI271" s="760"/>
      <c r="AJ271" s="694"/>
      <c r="AK271" s="694"/>
      <c r="AL271" s="747"/>
      <c r="AM271" s="761"/>
      <c r="AN271" s="762"/>
      <c r="AO271" s="862" t="s">
        <v>1768</v>
      </c>
    </row>
    <row r="272" spans="1:41" s="667" customFormat="1" ht="12.75">
      <c r="A272" s="759"/>
      <c r="B272" s="742" t="s">
        <v>1401</v>
      </c>
      <c r="C272" s="807" t="s">
        <v>1761</v>
      </c>
      <c r="D272" s="776" t="s">
        <v>1707</v>
      </c>
      <c r="E272" s="775" t="s">
        <v>1405</v>
      </c>
      <c r="F272" s="651" t="s">
        <v>1426</v>
      </c>
      <c r="G272" s="650" t="s">
        <v>1415</v>
      </c>
      <c r="H272" s="744"/>
      <c r="I272" s="745"/>
      <c r="J272" s="676">
        <v>1</v>
      </c>
      <c r="K272" s="654">
        <v>16800000</v>
      </c>
      <c r="L272" s="729"/>
      <c r="M272" s="693"/>
      <c r="N272" s="730"/>
      <c r="O272" s="729"/>
      <c r="P272" s="695"/>
      <c r="Q272" s="747"/>
      <c r="R272" s="747"/>
      <c r="S272" s="693"/>
      <c r="T272" s="693"/>
      <c r="U272" s="693"/>
      <c r="V272" s="676"/>
      <c r="W272" s="676"/>
      <c r="X272" s="693"/>
      <c r="Y272" s="676">
        <v>1</v>
      </c>
      <c r="Z272" s="825"/>
      <c r="AA272" s="819"/>
      <c r="AB272" s="729"/>
      <c r="AC272" s="693"/>
      <c r="AD272" s="825"/>
      <c r="AE272" s="693"/>
      <c r="AF272" s="693"/>
      <c r="AG272" s="663" t="s">
        <v>1422</v>
      </c>
      <c r="AH272" s="749" t="s">
        <v>532</v>
      </c>
      <c r="AI272" s="760"/>
      <c r="AJ272" s="694"/>
      <c r="AK272" s="694"/>
      <c r="AL272" s="747"/>
      <c r="AM272" s="761"/>
      <c r="AN272" s="762"/>
      <c r="AO272" s="862" t="s">
        <v>1768</v>
      </c>
    </row>
    <row r="273" spans="1:41" s="667" customFormat="1" ht="12.75">
      <c r="A273" s="759"/>
      <c r="B273" s="647" t="s">
        <v>1401</v>
      </c>
      <c r="C273" s="812" t="s">
        <v>1761</v>
      </c>
      <c r="D273" s="776" t="s">
        <v>1708</v>
      </c>
      <c r="E273" s="775" t="s">
        <v>1760</v>
      </c>
      <c r="F273" s="651" t="s">
        <v>1426</v>
      </c>
      <c r="G273" s="650" t="s">
        <v>1415</v>
      </c>
      <c r="H273" s="744"/>
      <c r="I273" s="745"/>
      <c r="J273" s="653">
        <v>1</v>
      </c>
      <c r="K273" s="654">
        <v>16800000</v>
      </c>
      <c r="L273" s="729"/>
      <c r="M273" s="693"/>
      <c r="N273" s="730"/>
      <c r="O273" s="729"/>
      <c r="P273" s="695"/>
      <c r="Q273" s="747"/>
      <c r="R273" s="747"/>
      <c r="S273" s="693"/>
      <c r="T273" s="693"/>
      <c r="U273" s="693"/>
      <c r="V273" s="676"/>
      <c r="W273" s="676"/>
      <c r="X273" s="693"/>
      <c r="Y273" s="676">
        <v>1</v>
      </c>
      <c r="Z273" s="825"/>
      <c r="AA273" s="819"/>
      <c r="AB273" s="729"/>
      <c r="AC273" s="693"/>
      <c r="AD273" s="825"/>
      <c r="AE273" s="693"/>
      <c r="AF273" s="693"/>
      <c r="AG273" s="663" t="s">
        <v>1422</v>
      </c>
      <c r="AH273" s="749" t="s">
        <v>532</v>
      </c>
      <c r="AI273" s="760"/>
      <c r="AJ273" s="694"/>
      <c r="AK273" s="694"/>
      <c r="AL273" s="747"/>
      <c r="AM273" s="761"/>
      <c r="AN273" s="762"/>
      <c r="AO273" s="862" t="s">
        <v>1768</v>
      </c>
    </row>
    <row r="274" spans="1:41" s="667" customFormat="1" ht="12.75">
      <c r="A274" s="759"/>
      <c r="B274" s="647" t="s">
        <v>1401</v>
      </c>
      <c r="C274" s="805" t="s">
        <v>203</v>
      </c>
      <c r="D274" s="776" t="s">
        <v>1709</v>
      </c>
      <c r="E274" s="775" t="s">
        <v>1406</v>
      </c>
      <c r="F274" s="651" t="s">
        <v>1426</v>
      </c>
      <c r="G274" s="650" t="s">
        <v>1415</v>
      </c>
      <c r="H274" s="744"/>
      <c r="I274" s="745"/>
      <c r="J274" s="653">
        <v>1</v>
      </c>
      <c r="K274" s="654">
        <v>16800000</v>
      </c>
      <c r="L274" s="729"/>
      <c r="M274" s="693"/>
      <c r="N274" s="730"/>
      <c r="O274" s="729"/>
      <c r="P274" s="695"/>
      <c r="Q274" s="747"/>
      <c r="R274" s="747"/>
      <c r="S274" s="693"/>
      <c r="T274" s="693"/>
      <c r="U274" s="693"/>
      <c r="V274" s="676"/>
      <c r="W274" s="676"/>
      <c r="X274" s="693"/>
      <c r="Y274" s="676">
        <v>1</v>
      </c>
      <c r="Z274" s="825"/>
      <c r="AA274" s="819"/>
      <c r="AB274" s="729"/>
      <c r="AC274" s="693"/>
      <c r="AD274" s="825"/>
      <c r="AE274" s="693"/>
      <c r="AF274" s="693"/>
      <c r="AG274" s="663" t="s">
        <v>1422</v>
      </c>
      <c r="AH274" s="749" t="s">
        <v>532</v>
      </c>
      <c r="AI274" s="760"/>
      <c r="AJ274" s="694"/>
      <c r="AK274" s="694"/>
      <c r="AL274" s="747"/>
      <c r="AM274" s="761"/>
      <c r="AN274" s="762"/>
      <c r="AO274" s="862" t="s">
        <v>1768</v>
      </c>
    </row>
    <row r="275" spans="1:41" s="667" customFormat="1" ht="12.75">
      <c r="A275" s="759"/>
      <c r="B275" s="647" t="s">
        <v>1401</v>
      </c>
      <c r="C275" s="805" t="s">
        <v>203</v>
      </c>
      <c r="D275" s="776" t="s">
        <v>1710</v>
      </c>
      <c r="E275" s="775" t="s">
        <v>1445</v>
      </c>
      <c r="F275" s="744" t="s">
        <v>1426</v>
      </c>
      <c r="G275" s="743" t="s">
        <v>1415</v>
      </c>
      <c r="H275" s="744"/>
      <c r="I275" s="745"/>
      <c r="J275" s="653">
        <v>1</v>
      </c>
      <c r="K275" s="746">
        <v>16800000</v>
      </c>
      <c r="L275" s="729"/>
      <c r="M275" s="693"/>
      <c r="N275" s="730"/>
      <c r="O275" s="729"/>
      <c r="P275" s="695"/>
      <c r="Q275" s="747"/>
      <c r="R275" s="747"/>
      <c r="S275" s="693"/>
      <c r="T275" s="693"/>
      <c r="U275" s="693"/>
      <c r="V275" s="676"/>
      <c r="W275" s="676"/>
      <c r="X275" s="693"/>
      <c r="Y275" s="676">
        <v>1</v>
      </c>
      <c r="Z275" s="825"/>
      <c r="AA275" s="819"/>
      <c r="AB275" s="729"/>
      <c r="AC275" s="693"/>
      <c r="AD275" s="825"/>
      <c r="AE275" s="693"/>
      <c r="AF275" s="693"/>
      <c r="AG275" s="663" t="s">
        <v>1422</v>
      </c>
      <c r="AH275" s="749" t="s">
        <v>532</v>
      </c>
      <c r="AI275" s="760"/>
      <c r="AJ275" s="694"/>
      <c r="AK275" s="694"/>
      <c r="AL275" s="747"/>
      <c r="AM275" s="761"/>
      <c r="AN275" s="762"/>
      <c r="AO275" s="862" t="s">
        <v>1768</v>
      </c>
    </row>
    <row r="276" spans="1:41" s="667" customFormat="1" ht="12.75">
      <c r="A276" s="759"/>
      <c r="B276" s="647" t="s">
        <v>1401</v>
      </c>
      <c r="C276" s="805" t="s">
        <v>203</v>
      </c>
      <c r="D276" s="776" t="s">
        <v>1711</v>
      </c>
      <c r="E276" s="775" t="s">
        <v>1406</v>
      </c>
      <c r="F276" s="651" t="s">
        <v>1426</v>
      </c>
      <c r="G276" s="650" t="s">
        <v>1415</v>
      </c>
      <c r="H276" s="744"/>
      <c r="I276" s="745"/>
      <c r="J276" s="653">
        <v>1</v>
      </c>
      <c r="K276" s="654">
        <v>16800000</v>
      </c>
      <c r="L276" s="729"/>
      <c r="M276" s="693"/>
      <c r="N276" s="730"/>
      <c r="O276" s="729"/>
      <c r="P276" s="695"/>
      <c r="Q276" s="747"/>
      <c r="R276" s="747"/>
      <c r="S276" s="693"/>
      <c r="T276" s="693"/>
      <c r="U276" s="693"/>
      <c r="V276" s="676"/>
      <c r="W276" s="676"/>
      <c r="X276" s="693"/>
      <c r="Y276" s="676">
        <v>1</v>
      </c>
      <c r="Z276" s="825"/>
      <c r="AA276" s="819"/>
      <c r="AB276" s="729"/>
      <c r="AC276" s="693"/>
      <c r="AD276" s="825"/>
      <c r="AE276" s="693"/>
      <c r="AF276" s="693"/>
      <c r="AG276" s="663" t="s">
        <v>1422</v>
      </c>
      <c r="AH276" s="749" t="s">
        <v>532</v>
      </c>
      <c r="AI276" s="760"/>
      <c r="AJ276" s="694"/>
      <c r="AK276" s="694"/>
      <c r="AL276" s="747"/>
      <c r="AM276" s="761"/>
      <c r="AN276" s="762"/>
      <c r="AO276" s="862" t="s">
        <v>1768</v>
      </c>
    </row>
    <row r="277" spans="1:41" s="667" customFormat="1" ht="12.75">
      <c r="A277" s="759"/>
      <c r="B277" s="742" t="s">
        <v>1401</v>
      </c>
      <c r="C277" s="805" t="s">
        <v>203</v>
      </c>
      <c r="D277" s="776" t="s">
        <v>1712</v>
      </c>
      <c r="E277" s="775" t="s">
        <v>1406</v>
      </c>
      <c r="F277" s="651" t="s">
        <v>1426</v>
      </c>
      <c r="G277" s="650" t="s">
        <v>1415</v>
      </c>
      <c r="H277" s="744"/>
      <c r="I277" s="745"/>
      <c r="J277" s="676">
        <v>1</v>
      </c>
      <c r="K277" s="654">
        <v>16800000</v>
      </c>
      <c r="L277" s="729"/>
      <c r="M277" s="693"/>
      <c r="N277" s="730"/>
      <c r="O277" s="729"/>
      <c r="P277" s="695"/>
      <c r="Q277" s="747"/>
      <c r="R277" s="747"/>
      <c r="S277" s="693"/>
      <c r="T277" s="693"/>
      <c r="U277" s="693"/>
      <c r="V277" s="676"/>
      <c r="W277" s="676"/>
      <c r="X277" s="693"/>
      <c r="Y277" s="676">
        <v>1</v>
      </c>
      <c r="Z277" s="825"/>
      <c r="AA277" s="819"/>
      <c r="AB277" s="729"/>
      <c r="AC277" s="693"/>
      <c r="AD277" s="825"/>
      <c r="AE277" s="693"/>
      <c r="AF277" s="693"/>
      <c r="AG277" s="663" t="s">
        <v>1422</v>
      </c>
      <c r="AH277" s="749" t="s">
        <v>532</v>
      </c>
      <c r="AI277" s="760"/>
      <c r="AJ277" s="694"/>
      <c r="AK277" s="694"/>
      <c r="AL277" s="747"/>
      <c r="AM277" s="761"/>
      <c r="AN277" s="762"/>
      <c r="AO277" s="862" t="s">
        <v>1768</v>
      </c>
    </row>
    <row r="278" spans="1:41" s="667" customFormat="1" ht="12.75">
      <c r="A278" s="759"/>
      <c r="B278" s="647" t="s">
        <v>1401</v>
      </c>
      <c r="C278" s="805" t="s">
        <v>983</v>
      </c>
      <c r="D278" s="776" t="s">
        <v>1713</v>
      </c>
      <c r="E278" s="775" t="s">
        <v>1237</v>
      </c>
      <c r="F278" s="651" t="s">
        <v>1426</v>
      </c>
      <c r="G278" s="650" t="s">
        <v>1415</v>
      </c>
      <c r="H278" s="744"/>
      <c r="I278" s="745"/>
      <c r="J278" s="653">
        <v>1</v>
      </c>
      <c r="K278" s="654">
        <v>16800000</v>
      </c>
      <c r="L278" s="729"/>
      <c r="M278" s="693"/>
      <c r="N278" s="730"/>
      <c r="O278" s="729"/>
      <c r="P278" s="695"/>
      <c r="Q278" s="747"/>
      <c r="R278" s="747"/>
      <c r="S278" s="693"/>
      <c r="T278" s="693"/>
      <c r="U278" s="693"/>
      <c r="V278" s="676"/>
      <c r="W278" s="676"/>
      <c r="X278" s="693"/>
      <c r="Y278" s="676">
        <v>1</v>
      </c>
      <c r="Z278" s="825"/>
      <c r="AA278" s="819"/>
      <c r="AB278" s="729"/>
      <c r="AC278" s="693"/>
      <c r="AD278" s="825"/>
      <c r="AE278" s="693"/>
      <c r="AF278" s="693"/>
      <c r="AG278" s="663" t="s">
        <v>1422</v>
      </c>
      <c r="AH278" s="749" t="s">
        <v>532</v>
      </c>
      <c r="AI278" s="760"/>
      <c r="AJ278" s="694"/>
      <c r="AK278" s="694"/>
      <c r="AL278" s="747"/>
      <c r="AM278" s="761"/>
      <c r="AN278" s="762"/>
      <c r="AO278" s="862" t="s">
        <v>1768</v>
      </c>
    </row>
    <row r="279" spans="1:41" s="667" customFormat="1" ht="12.75">
      <c r="A279" s="759"/>
      <c r="B279" s="647" t="s">
        <v>1401</v>
      </c>
      <c r="C279" s="805" t="s">
        <v>983</v>
      </c>
      <c r="D279" s="776" t="s">
        <v>1714</v>
      </c>
      <c r="E279" s="775" t="s">
        <v>1237</v>
      </c>
      <c r="F279" s="651" t="s">
        <v>1426</v>
      </c>
      <c r="G279" s="743" t="s">
        <v>1415</v>
      </c>
      <c r="H279" s="744"/>
      <c r="I279" s="745"/>
      <c r="J279" s="653">
        <v>1</v>
      </c>
      <c r="K279" s="746">
        <v>16800000</v>
      </c>
      <c r="L279" s="729"/>
      <c r="M279" s="693"/>
      <c r="N279" s="730"/>
      <c r="O279" s="729"/>
      <c r="P279" s="695"/>
      <c r="Q279" s="747"/>
      <c r="R279" s="747"/>
      <c r="S279" s="693"/>
      <c r="T279" s="693"/>
      <c r="U279" s="693"/>
      <c r="V279" s="676"/>
      <c r="W279" s="676"/>
      <c r="X279" s="693"/>
      <c r="Y279" s="676">
        <v>1</v>
      </c>
      <c r="Z279" s="825"/>
      <c r="AA279" s="819"/>
      <c r="AB279" s="729"/>
      <c r="AC279" s="693"/>
      <c r="AD279" s="825"/>
      <c r="AE279" s="693"/>
      <c r="AF279" s="693"/>
      <c r="AG279" s="663" t="s">
        <v>1422</v>
      </c>
      <c r="AH279" s="749" t="s">
        <v>532</v>
      </c>
      <c r="AI279" s="760"/>
      <c r="AJ279" s="694"/>
      <c r="AK279" s="694"/>
      <c r="AL279" s="747"/>
      <c r="AM279" s="761"/>
      <c r="AN279" s="762"/>
      <c r="AO279" s="862" t="s">
        <v>1768</v>
      </c>
    </row>
    <row r="280" spans="1:41" s="667" customFormat="1" ht="12.75">
      <c r="A280" s="759"/>
      <c r="B280" s="647" t="s">
        <v>1401</v>
      </c>
      <c r="C280" s="805" t="s">
        <v>983</v>
      </c>
      <c r="D280" s="776" t="s">
        <v>1715</v>
      </c>
      <c r="E280" s="775" t="s">
        <v>1237</v>
      </c>
      <c r="F280" s="651" t="s">
        <v>1426</v>
      </c>
      <c r="G280" s="650" t="s">
        <v>1415</v>
      </c>
      <c r="H280" s="744"/>
      <c r="I280" s="745"/>
      <c r="J280" s="653">
        <v>1</v>
      </c>
      <c r="K280" s="654">
        <v>16800000</v>
      </c>
      <c r="L280" s="729"/>
      <c r="M280" s="693"/>
      <c r="N280" s="730"/>
      <c r="O280" s="729"/>
      <c r="P280" s="695"/>
      <c r="Q280" s="747"/>
      <c r="R280" s="747"/>
      <c r="S280" s="693"/>
      <c r="T280" s="693"/>
      <c r="U280" s="693"/>
      <c r="V280" s="676"/>
      <c r="W280" s="676"/>
      <c r="X280" s="693"/>
      <c r="Y280" s="676">
        <v>1</v>
      </c>
      <c r="Z280" s="825"/>
      <c r="AA280" s="819"/>
      <c r="AB280" s="729"/>
      <c r="AC280" s="693"/>
      <c r="AD280" s="825"/>
      <c r="AE280" s="693"/>
      <c r="AF280" s="693"/>
      <c r="AG280" s="663" t="s">
        <v>1422</v>
      </c>
      <c r="AH280" s="749" t="s">
        <v>532</v>
      </c>
      <c r="AI280" s="760"/>
      <c r="AJ280" s="694"/>
      <c r="AK280" s="694"/>
      <c r="AL280" s="747"/>
      <c r="AM280" s="761"/>
      <c r="AN280" s="762"/>
      <c r="AO280" s="862" t="s">
        <v>1768</v>
      </c>
    </row>
    <row r="281" spans="1:41" s="667" customFormat="1" ht="12.75">
      <c r="A281" s="759"/>
      <c r="B281" s="647" t="s">
        <v>1401</v>
      </c>
      <c r="C281" s="805" t="s">
        <v>983</v>
      </c>
      <c r="D281" s="776" t="s">
        <v>1716</v>
      </c>
      <c r="E281" s="775" t="s">
        <v>1237</v>
      </c>
      <c r="F281" s="651" t="s">
        <v>1426</v>
      </c>
      <c r="G281" s="650" t="s">
        <v>1415</v>
      </c>
      <c r="H281" s="744"/>
      <c r="I281" s="745"/>
      <c r="J281" s="653">
        <v>1</v>
      </c>
      <c r="K281" s="654">
        <v>16800000</v>
      </c>
      <c r="L281" s="729"/>
      <c r="M281" s="693"/>
      <c r="N281" s="730"/>
      <c r="O281" s="729"/>
      <c r="P281" s="695"/>
      <c r="Q281" s="747"/>
      <c r="R281" s="747"/>
      <c r="S281" s="693"/>
      <c r="T281" s="693"/>
      <c r="U281" s="693"/>
      <c r="V281" s="676"/>
      <c r="W281" s="676"/>
      <c r="X281" s="693"/>
      <c r="Y281" s="676">
        <v>1</v>
      </c>
      <c r="Z281" s="825"/>
      <c r="AA281" s="819"/>
      <c r="AB281" s="729"/>
      <c r="AC281" s="693"/>
      <c r="AD281" s="825"/>
      <c r="AE281" s="693"/>
      <c r="AF281" s="693"/>
      <c r="AG281" s="663" t="s">
        <v>1422</v>
      </c>
      <c r="AH281" s="749" t="s">
        <v>532</v>
      </c>
      <c r="AI281" s="760"/>
      <c r="AJ281" s="694"/>
      <c r="AK281" s="694"/>
      <c r="AL281" s="747"/>
      <c r="AM281" s="761"/>
      <c r="AN281" s="762"/>
      <c r="AO281" s="862" t="s">
        <v>1768</v>
      </c>
    </row>
    <row r="282" spans="1:41" s="667" customFormat="1" ht="12.75">
      <c r="A282" s="759"/>
      <c r="B282" s="742" t="s">
        <v>1401</v>
      </c>
      <c r="C282" s="812" t="s">
        <v>1761</v>
      </c>
      <c r="D282" s="776" t="s">
        <v>1717</v>
      </c>
      <c r="E282" s="775" t="s">
        <v>1760</v>
      </c>
      <c r="F282" s="651" t="s">
        <v>1426</v>
      </c>
      <c r="G282" s="650" t="s">
        <v>1415</v>
      </c>
      <c r="H282" s="744"/>
      <c r="I282" s="745"/>
      <c r="J282" s="676">
        <v>1</v>
      </c>
      <c r="K282" s="654">
        <v>16800000</v>
      </c>
      <c r="L282" s="729"/>
      <c r="M282" s="693"/>
      <c r="N282" s="730"/>
      <c r="O282" s="729"/>
      <c r="P282" s="695"/>
      <c r="Q282" s="747"/>
      <c r="R282" s="747"/>
      <c r="S282" s="693"/>
      <c r="T282" s="693"/>
      <c r="U282" s="693"/>
      <c r="V282" s="676"/>
      <c r="W282" s="676"/>
      <c r="X282" s="693"/>
      <c r="Y282" s="676">
        <v>1</v>
      </c>
      <c r="Z282" s="825"/>
      <c r="AA282" s="819"/>
      <c r="AB282" s="729"/>
      <c r="AC282" s="693"/>
      <c r="AD282" s="825"/>
      <c r="AE282" s="693"/>
      <c r="AF282" s="693"/>
      <c r="AG282" s="663" t="s">
        <v>1422</v>
      </c>
      <c r="AH282" s="749" t="s">
        <v>532</v>
      </c>
      <c r="AI282" s="760"/>
      <c r="AJ282" s="694"/>
      <c r="AK282" s="694"/>
      <c r="AL282" s="747"/>
      <c r="AM282" s="761"/>
      <c r="AN282" s="762"/>
      <c r="AO282" s="862" t="s">
        <v>1768</v>
      </c>
    </row>
    <row r="283" spans="1:41" s="667" customFormat="1" ht="12.75">
      <c r="A283" s="759"/>
      <c r="B283" s="647" t="s">
        <v>1401</v>
      </c>
      <c r="C283" s="805" t="s">
        <v>1411</v>
      </c>
      <c r="D283" s="771" t="s">
        <v>1718</v>
      </c>
      <c r="E283" s="775" t="s">
        <v>43</v>
      </c>
      <c r="F283" s="651" t="s">
        <v>1426</v>
      </c>
      <c r="G283" s="743" t="s">
        <v>1415</v>
      </c>
      <c r="H283" s="744"/>
      <c r="I283" s="745"/>
      <c r="J283" s="653">
        <v>1</v>
      </c>
      <c r="K283" s="746">
        <v>16800000</v>
      </c>
      <c r="L283" s="729"/>
      <c r="M283" s="693"/>
      <c r="N283" s="730"/>
      <c r="O283" s="729"/>
      <c r="P283" s="695"/>
      <c r="Q283" s="747"/>
      <c r="R283" s="747"/>
      <c r="S283" s="693"/>
      <c r="T283" s="693"/>
      <c r="U283" s="693"/>
      <c r="V283" s="676"/>
      <c r="W283" s="676"/>
      <c r="X283" s="693"/>
      <c r="Y283" s="676">
        <v>1</v>
      </c>
      <c r="Z283" s="825"/>
      <c r="AA283" s="819"/>
      <c r="AB283" s="729"/>
      <c r="AC283" s="693"/>
      <c r="AD283" s="825"/>
      <c r="AE283" s="693"/>
      <c r="AF283" s="693"/>
      <c r="AG283" s="663" t="s">
        <v>1422</v>
      </c>
      <c r="AH283" s="749" t="s">
        <v>532</v>
      </c>
      <c r="AI283" s="760"/>
      <c r="AJ283" s="694"/>
      <c r="AK283" s="694"/>
      <c r="AL283" s="747"/>
      <c r="AM283" s="761"/>
      <c r="AN283" s="762"/>
      <c r="AO283" s="862" t="s">
        <v>1768</v>
      </c>
    </row>
    <row r="284" spans="1:41" s="667" customFormat="1" ht="12.75">
      <c r="A284" s="759"/>
      <c r="B284" s="647" t="s">
        <v>1401</v>
      </c>
      <c r="C284" s="805" t="s">
        <v>1411</v>
      </c>
      <c r="D284" s="770" t="s">
        <v>1719</v>
      </c>
      <c r="E284" s="775" t="s">
        <v>43</v>
      </c>
      <c r="F284" s="744" t="s">
        <v>1426</v>
      </c>
      <c r="G284" s="650" t="s">
        <v>1415</v>
      </c>
      <c r="H284" s="744"/>
      <c r="I284" s="745"/>
      <c r="J284" s="653">
        <v>1</v>
      </c>
      <c r="K284" s="654">
        <v>16800000</v>
      </c>
      <c r="L284" s="729"/>
      <c r="M284" s="693"/>
      <c r="N284" s="730"/>
      <c r="O284" s="729"/>
      <c r="P284" s="695"/>
      <c r="Q284" s="747"/>
      <c r="R284" s="747"/>
      <c r="S284" s="693"/>
      <c r="T284" s="693"/>
      <c r="U284" s="693"/>
      <c r="V284" s="676"/>
      <c r="W284" s="676"/>
      <c r="X284" s="693"/>
      <c r="Y284" s="676">
        <v>1</v>
      </c>
      <c r="Z284" s="825"/>
      <c r="AA284" s="819"/>
      <c r="AB284" s="729"/>
      <c r="AC284" s="693"/>
      <c r="AD284" s="825"/>
      <c r="AE284" s="693"/>
      <c r="AF284" s="693"/>
      <c r="AG284" s="663" t="s">
        <v>1422</v>
      </c>
      <c r="AH284" s="749" t="s">
        <v>532</v>
      </c>
      <c r="AI284" s="760"/>
      <c r="AJ284" s="694"/>
      <c r="AK284" s="694"/>
      <c r="AL284" s="747"/>
      <c r="AM284" s="761"/>
      <c r="AN284" s="762"/>
      <c r="AO284" s="862" t="s">
        <v>1768</v>
      </c>
    </row>
    <row r="285" spans="1:41" s="667" customFormat="1" ht="12.75">
      <c r="A285" s="759"/>
      <c r="B285" s="647" t="s">
        <v>1401</v>
      </c>
      <c r="C285" s="805" t="s">
        <v>1411</v>
      </c>
      <c r="D285" s="770" t="s">
        <v>1720</v>
      </c>
      <c r="E285" s="775" t="s">
        <v>43</v>
      </c>
      <c r="F285" s="651" t="s">
        <v>1426</v>
      </c>
      <c r="G285" s="650" t="s">
        <v>1415</v>
      </c>
      <c r="H285" s="744"/>
      <c r="I285" s="745"/>
      <c r="J285" s="653">
        <v>1</v>
      </c>
      <c r="K285" s="654">
        <v>16800000</v>
      </c>
      <c r="L285" s="729"/>
      <c r="M285" s="693"/>
      <c r="N285" s="730"/>
      <c r="O285" s="729"/>
      <c r="P285" s="695"/>
      <c r="Q285" s="747"/>
      <c r="R285" s="747"/>
      <c r="S285" s="693"/>
      <c r="T285" s="693"/>
      <c r="U285" s="693"/>
      <c r="V285" s="676"/>
      <c r="W285" s="676"/>
      <c r="X285" s="693"/>
      <c r="Y285" s="676">
        <v>1</v>
      </c>
      <c r="Z285" s="825"/>
      <c r="AA285" s="819"/>
      <c r="AB285" s="729"/>
      <c r="AC285" s="693"/>
      <c r="AD285" s="825"/>
      <c r="AE285" s="693"/>
      <c r="AF285" s="693"/>
      <c r="AG285" s="663" t="s">
        <v>1422</v>
      </c>
      <c r="AH285" s="749" t="s">
        <v>532</v>
      </c>
      <c r="AI285" s="760"/>
      <c r="AJ285" s="694"/>
      <c r="AK285" s="694"/>
      <c r="AL285" s="747"/>
      <c r="AM285" s="761"/>
      <c r="AN285" s="762"/>
      <c r="AO285" s="862" t="s">
        <v>1768</v>
      </c>
    </row>
    <row r="286" spans="1:41" s="667" customFormat="1" ht="12.75">
      <c r="A286" s="759"/>
      <c r="B286" s="647" t="s">
        <v>1401</v>
      </c>
      <c r="C286" s="812" t="s">
        <v>1763</v>
      </c>
      <c r="D286" s="774" t="s">
        <v>1721</v>
      </c>
      <c r="E286" s="775" t="s">
        <v>1445</v>
      </c>
      <c r="F286" s="651" t="s">
        <v>1426</v>
      </c>
      <c r="G286" s="650" t="s">
        <v>1415</v>
      </c>
      <c r="H286" s="744"/>
      <c r="I286" s="745"/>
      <c r="J286" s="653">
        <v>1</v>
      </c>
      <c r="K286" s="654">
        <v>16800000</v>
      </c>
      <c r="L286" s="729"/>
      <c r="M286" s="693"/>
      <c r="N286" s="730"/>
      <c r="O286" s="729"/>
      <c r="P286" s="695"/>
      <c r="Q286" s="747"/>
      <c r="R286" s="747"/>
      <c r="S286" s="693"/>
      <c r="T286" s="693"/>
      <c r="U286" s="693"/>
      <c r="V286" s="676"/>
      <c r="W286" s="676"/>
      <c r="X286" s="693"/>
      <c r="Y286" s="676">
        <v>1</v>
      </c>
      <c r="Z286" s="825"/>
      <c r="AA286" s="819"/>
      <c r="AB286" s="729"/>
      <c r="AC286" s="693"/>
      <c r="AD286" s="825"/>
      <c r="AE286" s="693"/>
      <c r="AF286" s="693"/>
      <c r="AG286" s="663" t="s">
        <v>1422</v>
      </c>
      <c r="AH286" s="749" t="s">
        <v>532</v>
      </c>
      <c r="AI286" s="760"/>
      <c r="AJ286" s="694"/>
      <c r="AK286" s="694"/>
      <c r="AL286" s="747"/>
      <c r="AM286" s="761"/>
      <c r="AN286" s="762"/>
      <c r="AO286" s="862" t="s">
        <v>1768</v>
      </c>
    </row>
    <row r="287" spans="1:41" s="667" customFormat="1" ht="12.75">
      <c r="A287" s="759"/>
      <c r="B287" s="742" t="s">
        <v>1401</v>
      </c>
      <c r="C287" s="812" t="s">
        <v>983</v>
      </c>
      <c r="D287" s="774" t="s">
        <v>1722</v>
      </c>
      <c r="E287" s="775" t="s">
        <v>1445</v>
      </c>
      <c r="F287" s="651" t="s">
        <v>1426</v>
      </c>
      <c r="G287" s="743" t="s">
        <v>1415</v>
      </c>
      <c r="H287" s="744"/>
      <c r="I287" s="745"/>
      <c r="J287" s="676">
        <v>1</v>
      </c>
      <c r="K287" s="746">
        <v>16800000</v>
      </c>
      <c r="L287" s="729"/>
      <c r="M287" s="693"/>
      <c r="N287" s="730"/>
      <c r="O287" s="729"/>
      <c r="P287" s="695"/>
      <c r="Q287" s="747"/>
      <c r="R287" s="747"/>
      <c r="S287" s="693"/>
      <c r="T287" s="693"/>
      <c r="U287" s="693"/>
      <c r="V287" s="676"/>
      <c r="W287" s="676"/>
      <c r="X287" s="693"/>
      <c r="Y287" s="676">
        <v>1</v>
      </c>
      <c r="Z287" s="825"/>
      <c r="AA287" s="819"/>
      <c r="AB287" s="729"/>
      <c r="AC287" s="693"/>
      <c r="AD287" s="825"/>
      <c r="AE287" s="693"/>
      <c r="AF287" s="693"/>
      <c r="AG287" s="663" t="s">
        <v>1422</v>
      </c>
      <c r="AH287" s="749" t="s">
        <v>532</v>
      </c>
      <c r="AI287" s="760"/>
      <c r="AJ287" s="694"/>
      <c r="AK287" s="694"/>
      <c r="AL287" s="747"/>
      <c r="AM287" s="761"/>
      <c r="AN287" s="762"/>
      <c r="AO287" s="862" t="s">
        <v>1768</v>
      </c>
    </row>
    <row r="288" spans="1:41" s="667" customFormat="1" ht="12.75">
      <c r="A288" s="759"/>
      <c r="B288" s="647" t="s">
        <v>1401</v>
      </c>
      <c r="C288" s="812" t="s">
        <v>983</v>
      </c>
      <c r="D288" s="774" t="s">
        <v>1723</v>
      </c>
      <c r="E288" s="775" t="s">
        <v>1445</v>
      </c>
      <c r="F288" s="651" t="s">
        <v>1426</v>
      </c>
      <c r="G288" s="650" t="s">
        <v>1415</v>
      </c>
      <c r="H288" s="744"/>
      <c r="I288" s="745"/>
      <c r="J288" s="653">
        <v>1</v>
      </c>
      <c r="K288" s="654">
        <v>16800000</v>
      </c>
      <c r="L288" s="729"/>
      <c r="M288" s="693"/>
      <c r="N288" s="730"/>
      <c r="O288" s="729"/>
      <c r="P288" s="695"/>
      <c r="Q288" s="747"/>
      <c r="R288" s="747"/>
      <c r="S288" s="693"/>
      <c r="T288" s="693"/>
      <c r="U288" s="693"/>
      <c r="V288" s="676"/>
      <c r="W288" s="676"/>
      <c r="X288" s="693"/>
      <c r="Y288" s="676">
        <v>1</v>
      </c>
      <c r="Z288" s="825"/>
      <c r="AA288" s="819"/>
      <c r="AB288" s="729"/>
      <c r="AC288" s="693"/>
      <c r="AD288" s="825"/>
      <c r="AE288" s="693"/>
      <c r="AF288" s="693"/>
      <c r="AG288" s="663" t="s">
        <v>1422</v>
      </c>
      <c r="AH288" s="749" t="s">
        <v>532</v>
      </c>
      <c r="AI288" s="760"/>
      <c r="AJ288" s="694"/>
      <c r="AK288" s="694"/>
      <c r="AL288" s="747"/>
      <c r="AM288" s="761"/>
      <c r="AN288" s="762"/>
      <c r="AO288" s="862" t="s">
        <v>1768</v>
      </c>
    </row>
    <row r="289" spans="1:41" s="667" customFormat="1" ht="12.75">
      <c r="A289" s="759"/>
      <c r="B289" s="647" t="s">
        <v>1401</v>
      </c>
      <c r="C289" s="812" t="s">
        <v>983</v>
      </c>
      <c r="D289" s="774" t="s">
        <v>1724</v>
      </c>
      <c r="E289" s="775" t="s">
        <v>43</v>
      </c>
      <c r="F289" s="651" t="s">
        <v>1426</v>
      </c>
      <c r="G289" s="650" t="s">
        <v>1415</v>
      </c>
      <c r="H289" s="744"/>
      <c r="I289" s="745"/>
      <c r="J289" s="653">
        <v>1</v>
      </c>
      <c r="K289" s="654">
        <v>16800000</v>
      </c>
      <c r="L289" s="729"/>
      <c r="M289" s="693"/>
      <c r="N289" s="730"/>
      <c r="O289" s="729"/>
      <c r="P289" s="695"/>
      <c r="Q289" s="747"/>
      <c r="R289" s="747"/>
      <c r="S289" s="693"/>
      <c r="T289" s="693"/>
      <c r="U289" s="693"/>
      <c r="V289" s="676"/>
      <c r="W289" s="676"/>
      <c r="X289" s="693"/>
      <c r="Y289" s="676">
        <v>1</v>
      </c>
      <c r="Z289" s="825"/>
      <c r="AA289" s="819"/>
      <c r="AB289" s="729"/>
      <c r="AC289" s="693"/>
      <c r="AD289" s="825"/>
      <c r="AE289" s="693"/>
      <c r="AF289" s="693"/>
      <c r="AG289" s="663" t="s">
        <v>1422</v>
      </c>
      <c r="AH289" s="749" t="s">
        <v>532</v>
      </c>
      <c r="AI289" s="760"/>
      <c r="AJ289" s="694"/>
      <c r="AK289" s="694"/>
      <c r="AL289" s="747"/>
      <c r="AM289" s="761"/>
      <c r="AN289" s="762"/>
      <c r="AO289" s="862" t="s">
        <v>1768</v>
      </c>
    </row>
    <row r="290" spans="1:41" s="667" customFormat="1" ht="12.75">
      <c r="A290" s="759"/>
      <c r="B290" s="647" t="s">
        <v>1401</v>
      </c>
      <c r="C290" s="812" t="s">
        <v>213</v>
      </c>
      <c r="D290" s="774" t="s">
        <v>1725</v>
      </c>
      <c r="E290" s="775" t="s">
        <v>1237</v>
      </c>
      <c r="F290" s="651" t="s">
        <v>1426</v>
      </c>
      <c r="G290" s="650" t="s">
        <v>1415</v>
      </c>
      <c r="H290" s="744"/>
      <c r="I290" s="745"/>
      <c r="J290" s="653">
        <v>1</v>
      </c>
      <c r="K290" s="654">
        <v>16800000</v>
      </c>
      <c r="L290" s="729"/>
      <c r="M290" s="693"/>
      <c r="N290" s="730"/>
      <c r="O290" s="729"/>
      <c r="P290" s="695"/>
      <c r="Q290" s="747"/>
      <c r="R290" s="747"/>
      <c r="S290" s="693"/>
      <c r="T290" s="693"/>
      <c r="U290" s="693"/>
      <c r="V290" s="676"/>
      <c r="W290" s="676"/>
      <c r="X290" s="693"/>
      <c r="Y290" s="676">
        <v>1</v>
      </c>
      <c r="Z290" s="825"/>
      <c r="AA290" s="819"/>
      <c r="AB290" s="729"/>
      <c r="AC290" s="693"/>
      <c r="AD290" s="825"/>
      <c r="AE290" s="693"/>
      <c r="AF290" s="693"/>
      <c r="AG290" s="663" t="s">
        <v>1422</v>
      </c>
      <c r="AH290" s="749" t="s">
        <v>532</v>
      </c>
      <c r="AI290" s="760"/>
      <c r="AJ290" s="694"/>
      <c r="AK290" s="694"/>
      <c r="AL290" s="747"/>
      <c r="AM290" s="761"/>
      <c r="AN290" s="762"/>
      <c r="AO290" s="862" t="s">
        <v>1768</v>
      </c>
    </row>
    <row r="291" spans="1:41" s="667" customFormat="1" ht="12.75">
      <c r="A291" s="759"/>
      <c r="B291" s="647" t="s">
        <v>1401</v>
      </c>
      <c r="C291" s="812" t="s">
        <v>203</v>
      </c>
      <c r="D291" s="800" t="s">
        <v>1726</v>
      </c>
      <c r="E291" s="775" t="s">
        <v>43</v>
      </c>
      <c r="F291" s="651" t="s">
        <v>1426</v>
      </c>
      <c r="G291" s="743" t="s">
        <v>1415</v>
      </c>
      <c r="H291" s="744"/>
      <c r="I291" s="745"/>
      <c r="J291" s="653">
        <v>1</v>
      </c>
      <c r="K291" s="746">
        <v>16800000</v>
      </c>
      <c r="L291" s="729"/>
      <c r="M291" s="693"/>
      <c r="N291" s="730"/>
      <c r="O291" s="729"/>
      <c r="P291" s="695"/>
      <c r="Q291" s="747"/>
      <c r="R291" s="747"/>
      <c r="S291" s="693"/>
      <c r="T291" s="693"/>
      <c r="U291" s="693"/>
      <c r="V291" s="676"/>
      <c r="W291" s="676"/>
      <c r="X291" s="693"/>
      <c r="Y291" s="676">
        <v>1</v>
      </c>
      <c r="Z291" s="825"/>
      <c r="AA291" s="819"/>
      <c r="AB291" s="729"/>
      <c r="AC291" s="693"/>
      <c r="AD291" s="825"/>
      <c r="AE291" s="693"/>
      <c r="AF291" s="693"/>
      <c r="AG291" s="663" t="s">
        <v>1422</v>
      </c>
      <c r="AH291" s="749" t="s">
        <v>532</v>
      </c>
      <c r="AI291" s="760"/>
      <c r="AJ291" s="694"/>
      <c r="AK291" s="694"/>
      <c r="AL291" s="747"/>
      <c r="AM291" s="761"/>
      <c r="AN291" s="762"/>
      <c r="AO291" s="862" t="s">
        <v>1768</v>
      </c>
    </row>
    <row r="292" spans="1:41" s="667" customFormat="1" ht="12.75">
      <c r="A292" s="759"/>
      <c r="B292" s="742" t="s">
        <v>1401</v>
      </c>
      <c r="C292" s="812" t="s">
        <v>203</v>
      </c>
      <c r="D292" s="774" t="s">
        <v>1727</v>
      </c>
      <c r="E292" s="775" t="s">
        <v>1406</v>
      </c>
      <c r="F292" s="651" t="s">
        <v>1426</v>
      </c>
      <c r="G292" s="650" t="s">
        <v>1415</v>
      </c>
      <c r="H292" s="744"/>
      <c r="I292" s="745"/>
      <c r="J292" s="676">
        <v>1</v>
      </c>
      <c r="K292" s="654">
        <v>16800000</v>
      </c>
      <c r="L292" s="729"/>
      <c r="M292" s="693"/>
      <c r="N292" s="730"/>
      <c r="O292" s="729"/>
      <c r="P292" s="695"/>
      <c r="Q292" s="747"/>
      <c r="R292" s="747"/>
      <c r="S292" s="693"/>
      <c r="T292" s="693"/>
      <c r="U292" s="693"/>
      <c r="V292" s="676"/>
      <c r="W292" s="676"/>
      <c r="X292" s="693"/>
      <c r="Y292" s="676">
        <v>1</v>
      </c>
      <c r="Z292" s="825"/>
      <c r="AA292" s="819"/>
      <c r="AB292" s="729"/>
      <c r="AC292" s="693"/>
      <c r="AD292" s="825"/>
      <c r="AE292" s="693"/>
      <c r="AF292" s="693"/>
      <c r="AG292" s="663" t="s">
        <v>1422</v>
      </c>
      <c r="AH292" s="749" t="s">
        <v>532</v>
      </c>
      <c r="AI292" s="760"/>
      <c r="AJ292" s="694"/>
      <c r="AK292" s="694"/>
      <c r="AL292" s="747"/>
      <c r="AM292" s="761"/>
      <c r="AN292" s="762"/>
      <c r="AO292" s="862" t="s">
        <v>1768</v>
      </c>
    </row>
    <row r="293" spans="1:41" s="667" customFormat="1" ht="12.75">
      <c r="A293" s="759"/>
      <c r="B293" s="647" t="s">
        <v>1401</v>
      </c>
      <c r="C293" s="812" t="s">
        <v>203</v>
      </c>
      <c r="D293" s="774" t="s">
        <v>1728</v>
      </c>
      <c r="E293" s="775" t="s">
        <v>1406</v>
      </c>
      <c r="F293" s="744" t="s">
        <v>1426</v>
      </c>
      <c r="G293" s="650" t="s">
        <v>1415</v>
      </c>
      <c r="H293" s="744"/>
      <c r="I293" s="745"/>
      <c r="J293" s="653">
        <v>1</v>
      </c>
      <c r="K293" s="654">
        <v>16800000</v>
      </c>
      <c r="L293" s="729"/>
      <c r="M293" s="693"/>
      <c r="N293" s="730"/>
      <c r="O293" s="729"/>
      <c r="P293" s="695"/>
      <c r="Q293" s="747"/>
      <c r="R293" s="747"/>
      <c r="S293" s="693"/>
      <c r="T293" s="693"/>
      <c r="U293" s="693"/>
      <c r="V293" s="676"/>
      <c r="W293" s="676"/>
      <c r="X293" s="693"/>
      <c r="Y293" s="676">
        <v>1</v>
      </c>
      <c r="Z293" s="825"/>
      <c r="AA293" s="819"/>
      <c r="AB293" s="729"/>
      <c r="AC293" s="693"/>
      <c r="AD293" s="825"/>
      <c r="AE293" s="693"/>
      <c r="AF293" s="693"/>
      <c r="AG293" s="663" t="s">
        <v>1422</v>
      </c>
      <c r="AH293" s="749" t="s">
        <v>532</v>
      </c>
      <c r="AI293" s="760"/>
      <c r="AJ293" s="694"/>
      <c r="AK293" s="694"/>
      <c r="AL293" s="747"/>
      <c r="AM293" s="761"/>
      <c r="AN293" s="762"/>
      <c r="AO293" s="862" t="s">
        <v>1768</v>
      </c>
    </row>
    <row r="294" spans="1:41" s="667" customFormat="1" ht="12.75">
      <c r="A294" s="759"/>
      <c r="B294" s="647" t="s">
        <v>1401</v>
      </c>
      <c r="C294" s="812" t="s">
        <v>203</v>
      </c>
      <c r="D294" s="774" t="s">
        <v>1729</v>
      </c>
      <c r="E294" s="775" t="s">
        <v>1406</v>
      </c>
      <c r="F294" s="651" t="s">
        <v>1426</v>
      </c>
      <c r="G294" s="650" t="s">
        <v>1415</v>
      </c>
      <c r="H294" s="744"/>
      <c r="I294" s="745"/>
      <c r="J294" s="653">
        <v>1</v>
      </c>
      <c r="K294" s="654">
        <v>16800000</v>
      </c>
      <c r="L294" s="729"/>
      <c r="M294" s="693"/>
      <c r="N294" s="730"/>
      <c r="O294" s="729"/>
      <c r="P294" s="695"/>
      <c r="Q294" s="747"/>
      <c r="R294" s="747"/>
      <c r="S294" s="693"/>
      <c r="T294" s="693"/>
      <c r="U294" s="693"/>
      <c r="V294" s="676"/>
      <c r="W294" s="676"/>
      <c r="X294" s="693"/>
      <c r="Y294" s="676">
        <v>1</v>
      </c>
      <c r="Z294" s="825"/>
      <c r="AA294" s="819"/>
      <c r="AB294" s="729"/>
      <c r="AC294" s="693"/>
      <c r="AD294" s="825"/>
      <c r="AE294" s="693"/>
      <c r="AF294" s="693"/>
      <c r="AG294" s="663" t="s">
        <v>1422</v>
      </c>
      <c r="AH294" s="749" t="s">
        <v>532</v>
      </c>
      <c r="AI294" s="760"/>
      <c r="AJ294" s="694"/>
      <c r="AK294" s="694"/>
      <c r="AL294" s="747"/>
      <c r="AM294" s="761"/>
      <c r="AN294" s="762"/>
      <c r="AO294" s="862" t="s">
        <v>1768</v>
      </c>
    </row>
    <row r="295" spans="1:41" s="667" customFormat="1" ht="12.75">
      <c r="A295" s="759"/>
      <c r="B295" s="647" t="s">
        <v>1401</v>
      </c>
      <c r="C295" s="812" t="s">
        <v>203</v>
      </c>
      <c r="D295" s="774" t="s">
        <v>1730</v>
      </c>
      <c r="E295" s="775" t="s">
        <v>1406</v>
      </c>
      <c r="F295" s="651" t="s">
        <v>1426</v>
      </c>
      <c r="G295" s="743" t="s">
        <v>1415</v>
      </c>
      <c r="H295" s="744"/>
      <c r="I295" s="745"/>
      <c r="J295" s="653">
        <v>1</v>
      </c>
      <c r="K295" s="746">
        <v>16800000</v>
      </c>
      <c r="L295" s="729"/>
      <c r="M295" s="693"/>
      <c r="N295" s="730"/>
      <c r="O295" s="729"/>
      <c r="P295" s="695"/>
      <c r="Q295" s="747"/>
      <c r="R295" s="747"/>
      <c r="S295" s="693"/>
      <c r="T295" s="693"/>
      <c r="U295" s="693"/>
      <c r="V295" s="676"/>
      <c r="W295" s="676"/>
      <c r="X295" s="693"/>
      <c r="Y295" s="676">
        <v>1</v>
      </c>
      <c r="Z295" s="825"/>
      <c r="AA295" s="819"/>
      <c r="AB295" s="729"/>
      <c r="AC295" s="693"/>
      <c r="AD295" s="825"/>
      <c r="AE295" s="693"/>
      <c r="AF295" s="693"/>
      <c r="AG295" s="663" t="s">
        <v>1422</v>
      </c>
      <c r="AH295" s="749" t="s">
        <v>532</v>
      </c>
      <c r="AI295" s="760"/>
      <c r="AJ295" s="694"/>
      <c r="AK295" s="694"/>
      <c r="AL295" s="747"/>
      <c r="AM295" s="761"/>
      <c r="AN295" s="762"/>
      <c r="AO295" s="862" t="s">
        <v>1768</v>
      </c>
    </row>
    <row r="296" spans="1:41" s="667" customFormat="1" ht="12.75">
      <c r="A296" s="759"/>
      <c r="B296" s="647" t="s">
        <v>1401</v>
      </c>
      <c r="C296" s="812" t="s">
        <v>213</v>
      </c>
      <c r="D296" s="800" t="s">
        <v>1731</v>
      </c>
      <c r="E296" s="775" t="s">
        <v>1445</v>
      </c>
      <c r="F296" s="651" t="s">
        <v>1426</v>
      </c>
      <c r="G296" s="650" t="s">
        <v>1415</v>
      </c>
      <c r="H296" s="744"/>
      <c r="I296" s="745"/>
      <c r="J296" s="653">
        <v>1</v>
      </c>
      <c r="K296" s="654">
        <v>16800000</v>
      </c>
      <c r="L296" s="729"/>
      <c r="M296" s="693"/>
      <c r="N296" s="730"/>
      <c r="O296" s="729"/>
      <c r="P296" s="695"/>
      <c r="Q296" s="747"/>
      <c r="R296" s="747"/>
      <c r="S296" s="693"/>
      <c r="T296" s="693"/>
      <c r="U296" s="693"/>
      <c r="V296" s="676"/>
      <c r="W296" s="676"/>
      <c r="X296" s="693"/>
      <c r="Y296" s="676">
        <v>1</v>
      </c>
      <c r="Z296" s="825"/>
      <c r="AA296" s="819"/>
      <c r="AB296" s="729"/>
      <c r="AC296" s="693"/>
      <c r="AD296" s="825"/>
      <c r="AE296" s="693"/>
      <c r="AF296" s="693"/>
      <c r="AG296" s="663" t="s">
        <v>1422</v>
      </c>
      <c r="AH296" s="749" t="s">
        <v>532</v>
      </c>
      <c r="AI296" s="760"/>
      <c r="AJ296" s="694"/>
      <c r="AK296" s="694"/>
      <c r="AL296" s="747"/>
      <c r="AM296" s="761"/>
      <c r="AN296" s="762"/>
      <c r="AO296" s="862" t="s">
        <v>1768</v>
      </c>
    </row>
    <row r="297" spans="1:41" s="667" customFormat="1" ht="12.75">
      <c r="A297" s="759"/>
      <c r="B297" s="742" t="s">
        <v>1401</v>
      </c>
      <c r="C297" s="812" t="s">
        <v>983</v>
      </c>
      <c r="D297" s="774" t="s">
        <v>1732</v>
      </c>
      <c r="E297" s="801" t="s">
        <v>1754</v>
      </c>
      <c r="F297" s="651" t="s">
        <v>1426</v>
      </c>
      <c r="G297" s="650" t="s">
        <v>1415</v>
      </c>
      <c r="H297" s="744"/>
      <c r="I297" s="745"/>
      <c r="J297" s="676">
        <v>1</v>
      </c>
      <c r="K297" s="654">
        <v>16800000</v>
      </c>
      <c r="L297" s="729"/>
      <c r="M297" s="693"/>
      <c r="N297" s="730"/>
      <c r="O297" s="729"/>
      <c r="P297" s="695"/>
      <c r="Q297" s="747"/>
      <c r="R297" s="747"/>
      <c r="S297" s="693"/>
      <c r="T297" s="693"/>
      <c r="U297" s="693"/>
      <c r="V297" s="676"/>
      <c r="W297" s="676"/>
      <c r="X297" s="693"/>
      <c r="Y297" s="676">
        <v>1</v>
      </c>
      <c r="Z297" s="825"/>
      <c r="AA297" s="819"/>
      <c r="AB297" s="729"/>
      <c r="AC297" s="693"/>
      <c r="AD297" s="825"/>
      <c r="AE297" s="693"/>
      <c r="AF297" s="693"/>
      <c r="AG297" s="663" t="s">
        <v>1422</v>
      </c>
      <c r="AH297" s="749" t="s">
        <v>532</v>
      </c>
      <c r="AI297" s="760"/>
      <c r="AJ297" s="694"/>
      <c r="AK297" s="694"/>
      <c r="AL297" s="747"/>
      <c r="AM297" s="761"/>
      <c r="AN297" s="762"/>
      <c r="AO297" s="862" t="s">
        <v>1768</v>
      </c>
    </row>
    <row r="298" spans="1:41" s="667" customFormat="1" ht="12.75">
      <c r="A298" s="759"/>
      <c r="B298" s="647" t="s">
        <v>1401</v>
      </c>
      <c r="C298" s="812" t="s">
        <v>209</v>
      </c>
      <c r="D298" s="774" t="s">
        <v>1733</v>
      </c>
      <c r="E298" s="775" t="s">
        <v>1756</v>
      </c>
      <c r="F298" s="651" t="s">
        <v>1426</v>
      </c>
      <c r="G298" s="650" t="s">
        <v>1415</v>
      </c>
      <c r="H298" s="744"/>
      <c r="I298" s="745"/>
      <c r="J298" s="653">
        <v>1</v>
      </c>
      <c r="K298" s="654">
        <v>16800000</v>
      </c>
      <c r="L298" s="729"/>
      <c r="M298" s="693"/>
      <c r="N298" s="730"/>
      <c r="O298" s="729"/>
      <c r="P298" s="695"/>
      <c r="Q298" s="747"/>
      <c r="R298" s="747"/>
      <c r="S298" s="693"/>
      <c r="T298" s="693"/>
      <c r="U298" s="693"/>
      <c r="V298" s="676"/>
      <c r="W298" s="676"/>
      <c r="X298" s="693"/>
      <c r="Y298" s="676">
        <v>1</v>
      </c>
      <c r="Z298" s="825"/>
      <c r="AA298" s="819"/>
      <c r="AB298" s="729"/>
      <c r="AC298" s="693"/>
      <c r="AD298" s="825"/>
      <c r="AE298" s="693"/>
      <c r="AF298" s="693"/>
      <c r="AG298" s="663" t="s">
        <v>1422</v>
      </c>
      <c r="AH298" s="749" t="s">
        <v>532</v>
      </c>
      <c r="AI298" s="760"/>
      <c r="AJ298" s="694"/>
      <c r="AK298" s="694"/>
      <c r="AL298" s="747"/>
      <c r="AM298" s="761"/>
      <c r="AN298" s="762"/>
      <c r="AO298" s="862" t="s">
        <v>1768</v>
      </c>
    </row>
    <row r="299" spans="1:41" s="667" customFormat="1" ht="12.75">
      <c r="A299" s="759"/>
      <c r="B299" s="647" t="s">
        <v>1401</v>
      </c>
      <c r="C299" s="812" t="s">
        <v>203</v>
      </c>
      <c r="D299" s="774" t="s">
        <v>1734</v>
      </c>
      <c r="E299" s="775" t="s">
        <v>43</v>
      </c>
      <c r="F299" s="651" t="s">
        <v>1426</v>
      </c>
      <c r="G299" s="743" t="s">
        <v>1415</v>
      </c>
      <c r="H299" s="744"/>
      <c r="I299" s="745"/>
      <c r="J299" s="653">
        <v>1</v>
      </c>
      <c r="K299" s="746">
        <v>16800000</v>
      </c>
      <c r="L299" s="729"/>
      <c r="M299" s="693"/>
      <c r="N299" s="730"/>
      <c r="O299" s="729"/>
      <c r="P299" s="695"/>
      <c r="Q299" s="747"/>
      <c r="R299" s="747"/>
      <c r="S299" s="693"/>
      <c r="T299" s="693"/>
      <c r="U299" s="693"/>
      <c r="V299" s="676"/>
      <c r="W299" s="676"/>
      <c r="X299" s="693"/>
      <c r="Y299" s="676">
        <v>1</v>
      </c>
      <c r="Z299" s="825"/>
      <c r="AA299" s="819"/>
      <c r="AB299" s="729"/>
      <c r="AC299" s="693"/>
      <c r="AD299" s="825"/>
      <c r="AE299" s="693"/>
      <c r="AF299" s="693"/>
      <c r="AG299" s="663" t="s">
        <v>1422</v>
      </c>
      <c r="AH299" s="749" t="s">
        <v>532</v>
      </c>
      <c r="AI299" s="760"/>
      <c r="AJ299" s="694"/>
      <c r="AK299" s="694"/>
      <c r="AL299" s="747"/>
      <c r="AM299" s="761"/>
      <c r="AN299" s="762"/>
      <c r="AO299" s="862" t="s">
        <v>1768</v>
      </c>
    </row>
    <row r="300" spans="1:41" s="667" customFormat="1" ht="12.75">
      <c r="A300" s="759"/>
      <c r="B300" s="742" t="s">
        <v>1401</v>
      </c>
      <c r="C300" s="841" t="s">
        <v>203</v>
      </c>
      <c r="D300" s="842" t="s">
        <v>1735</v>
      </c>
      <c r="E300" s="843" t="s">
        <v>1406</v>
      </c>
      <c r="F300" s="744" t="s">
        <v>1426</v>
      </c>
      <c r="G300" s="743" t="s">
        <v>1415</v>
      </c>
      <c r="H300" s="744"/>
      <c r="I300" s="745"/>
      <c r="J300" s="676">
        <v>1</v>
      </c>
      <c r="K300" s="746">
        <v>16800000</v>
      </c>
      <c r="L300" s="729"/>
      <c r="M300" s="693"/>
      <c r="N300" s="730"/>
      <c r="O300" s="729"/>
      <c r="P300" s="695"/>
      <c r="Q300" s="747"/>
      <c r="R300" s="747"/>
      <c r="S300" s="693"/>
      <c r="T300" s="693"/>
      <c r="U300" s="693"/>
      <c r="V300" s="676"/>
      <c r="W300" s="676"/>
      <c r="X300" s="693"/>
      <c r="Y300" s="676">
        <v>1</v>
      </c>
      <c r="Z300" s="825"/>
      <c r="AA300" s="819"/>
      <c r="AB300" s="729"/>
      <c r="AC300" s="693"/>
      <c r="AD300" s="825"/>
      <c r="AE300" s="693"/>
      <c r="AF300" s="693"/>
      <c r="AG300" s="748" t="s">
        <v>1422</v>
      </c>
      <c r="AH300" s="749" t="s">
        <v>532</v>
      </c>
      <c r="AI300" s="760"/>
      <c r="AJ300" s="694"/>
      <c r="AK300" s="694"/>
      <c r="AL300" s="747"/>
      <c r="AM300" s="761"/>
      <c r="AN300" s="762"/>
      <c r="AO300" s="862" t="s">
        <v>1768</v>
      </c>
    </row>
    <row r="301" spans="1:41" s="667" customFormat="1" ht="12.75">
      <c r="A301" s="759"/>
      <c r="B301" s="844" t="s">
        <v>1401</v>
      </c>
      <c r="C301" s="845" t="s">
        <v>1763</v>
      </c>
      <c r="D301" s="838" t="s">
        <v>1736</v>
      </c>
      <c r="E301" s="839" t="s">
        <v>1237</v>
      </c>
      <c r="F301" s="846" t="s">
        <v>1426</v>
      </c>
      <c r="G301" s="847" t="s">
        <v>1415</v>
      </c>
      <c r="H301" s="846"/>
      <c r="I301" s="848"/>
      <c r="J301" s="823">
        <v>1</v>
      </c>
      <c r="K301" s="849">
        <v>16800000</v>
      </c>
      <c r="L301" s="850"/>
      <c r="M301" s="824"/>
      <c r="N301" s="851"/>
      <c r="O301" s="850"/>
      <c r="P301" s="824"/>
      <c r="Q301" s="824"/>
      <c r="R301" s="824"/>
      <c r="S301" s="824"/>
      <c r="T301" s="824"/>
      <c r="U301" s="824"/>
      <c r="V301" s="823"/>
      <c r="W301" s="823"/>
      <c r="X301" s="824"/>
      <c r="Y301" s="823">
        <v>1</v>
      </c>
      <c r="Z301" s="824"/>
      <c r="AA301" s="852"/>
      <c r="AB301" s="850"/>
      <c r="AC301" s="824"/>
      <c r="AD301" s="824"/>
      <c r="AE301" s="824"/>
      <c r="AF301" s="824"/>
      <c r="AG301" s="853" t="s">
        <v>1422</v>
      </c>
      <c r="AH301" s="854" t="s">
        <v>532</v>
      </c>
      <c r="AI301" s="760"/>
      <c r="AJ301" s="694"/>
      <c r="AK301" s="694"/>
      <c r="AL301" s="747"/>
      <c r="AM301" s="761"/>
      <c r="AN301" s="762"/>
      <c r="AO301" s="864" t="s">
        <v>1767</v>
      </c>
    </row>
    <row r="302" spans="1:41" s="667" customFormat="1" ht="12.75">
      <c r="A302" s="759"/>
      <c r="B302" s="844" t="s">
        <v>1401</v>
      </c>
      <c r="C302" s="845" t="s">
        <v>1763</v>
      </c>
      <c r="D302" s="839" t="s">
        <v>1737</v>
      </c>
      <c r="E302" s="839" t="s">
        <v>1237</v>
      </c>
      <c r="F302" s="846" t="s">
        <v>1426</v>
      </c>
      <c r="G302" s="847" t="s">
        <v>1415</v>
      </c>
      <c r="H302" s="846"/>
      <c r="I302" s="848"/>
      <c r="J302" s="823">
        <v>1</v>
      </c>
      <c r="K302" s="849">
        <v>16800000</v>
      </c>
      <c r="L302" s="850"/>
      <c r="M302" s="824"/>
      <c r="N302" s="851"/>
      <c r="O302" s="850"/>
      <c r="P302" s="824"/>
      <c r="Q302" s="824"/>
      <c r="R302" s="824"/>
      <c r="S302" s="824"/>
      <c r="T302" s="824"/>
      <c r="U302" s="824"/>
      <c r="V302" s="823"/>
      <c r="W302" s="823"/>
      <c r="X302" s="824"/>
      <c r="Y302" s="823">
        <v>1</v>
      </c>
      <c r="Z302" s="824"/>
      <c r="AA302" s="852"/>
      <c r="AB302" s="850"/>
      <c r="AC302" s="824"/>
      <c r="AD302" s="824"/>
      <c r="AE302" s="824"/>
      <c r="AF302" s="824"/>
      <c r="AG302" s="853" t="s">
        <v>1422</v>
      </c>
      <c r="AH302" s="854" t="s">
        <v>532</v>
      </c>
      <c r="AI302" s="760"/>
      <c r="AJ302" s="694"/>
      <c r="AK302" s="694"/>
      <c r="AL302" s="747"/>
      <c r="AM302" s="761"/>
      <c r="AN302" s="762"/>
      <c r="AO302" s="864" t="s">
        <v>1767</v>
      </c>
    </row>
    <row r="303" spans="1:41" s="667" customFormat="1" ht="12.75">
      <c r="A303" s="759"/>
      <c r="B303" s="844" t="s">
        <v>1401</v>
      </c>
      <c r="C303" s="845" t="s">
        <v>1763</v>
      </c>
      <c r="D303" s="839" t="s">
        <v>1738</v>
      </c>
      <c r="E303" s="839" t="s">
        <v>1237</v>
      </c>
      <c r="F303" s="846" t="s">
        <v>1426</v>
      </c>
      <c r="G303" s="847" t="s">
        <v>1415</v>
      </c>
      <c r="H303" s="846"/>
      <c r="I303" s="848"/>
      <c r="J303" s="823">
        <v>1</v>
      </c>
      <c r="K303" s="849">
        <v>16800000</v>
      </c>
      <c r="L303" s="850"/>
      <c r="M303" s="824"/>
      <c r="N303" s="851"/>
      <c r="O303" s="850"/>
      <c r="P303" s="824"/>
      <c r="Q303" s="824"/>
      <c r="R303" s="824"/>
      <c r="S303" s="824"/>
      <c r="T303" s="824"/>
      <c r="U303" s="824"/>
      <c r="V303" s="823"/>
      <c r="W303" s="823"/>
      <c r="X303" s="824"/>
      <c r="Y303" s="823">
        <v>1</v>
      </c>
      <c r="Z303" s="824"/>
      <c r="AA303" s="852"/>
      <c r="AB303" s="850"/>
      <c r="AC303" s="824"/>
      <c r="AD303" s="824"/>
      <c r="AE303" s="824"/>
      <c r="AF303" s="824"/>
      <c r="AG303" s="853" t="s">
        <v>1422</v>
      </c>
      <c r="AH303" s="854" t="s">
        <v>532</v>
      </c>
      <c r="AI303" s="760"/>
      <c r="AJ303" s="694"/>
      <c r="AK303" s="694"/>
      <c r="AL303" s="747"/>
      <c r="AM303" s="761"/>
      <c r="AN303" s="762"/>
      <c r="AO303" s="864" t="s">
        <v>1767</v>
      </c>
    </row>
    <row r="304" spans="1:41" s="667" customFormat="1" ht="12.75">
      <c r="A304" s="759"/>
      <c r="B304" s="844" t="s">
        <v>1401</v>
      </c>
      <c r="C304" s="845" t="s">
        <v>1763</v>
      </c>
      <c r="D304" s="840" t="s">
        <v>1739</v>
      </c>
      <c r="E304" s="839" t="s">
        <v>1237</v>
      </c>
      <c r="F304" s="846" t="s">
        <v>1426</v>
      </c>
      <c r="G304" s="847" t="s">
        <v>1415</v>
      </c>
      <c r="H304" s="846"/>
      <c r="I304" s="848"/>
      <c r="J304" s="823">
        <v>1</v>
      </c>
      <c r="K304" s="849">
        <v>16800000</v>
      </c>
      <c r="L304" s="850"/>
      <c r="M304" s="824"/>
      <c r="N304" s="851"/>
      <c r="O304" s="850"/>
      <c r="P304" s="824"/>
      <c r="Q304" s="824"/>
      <c r="R304" s="824"/>
      <c r="S304" s="824"/>
      <c r="T304" s="824"/>
      <c r="U304" s="824"/>
      <c r="V304" s="823"/>
      <c r="W304" s="823"/>
      <c r="X304" s="824"/>
      <c r="Y304" s="823">
        <v>1</v>
      </c>
      <c r="Z304" s="824"/>
      <c r="AA304" s="852"/>
      <c r="AB304" s="850"/>
      <c r="AC304" s="824"/>
      <c r="AD304" s="824"/>
      <c r="AE304" s="824"/>
      <c r="AF304" s="824"/>
      <c r="AG304" s="853" t="s">
        <v>1422</v>
      </c>
      <c r="AH304" s="854" t="s">
        <v>532</v>
      </c>
      <c r="AI304" s="760"/>
      <c r="AJ304" s="694"/>
      <c r="AK304" s="694"/>
      <c r="AL304" s="747"/>
      <c r="AM304" s="761"/>
      <c r="AN304" s="762"/>
      <c r="AO304" s="864" t="s">
        <v>1767</v>
      </c>
    </row>
    <row r="305" spans="1:41" s="667" customFormat="1" ht="12.75">
      <c r="A305" s="759"/>
      <c r="B305" s="844" t="s">
        <v>1401</v>
      </c>
      <c r="C305" s="845" t="s">
        <v>1763</v>
      </c>
      <c r="D305" s="839" t="s">
        <v>1740</v>
      </c>
      <c r="E305" s="839" t="s">
        <v>1237</v>
      </c>
      <c r="F305" s="846" t="s">
        <v>1426</v>
      </c>
      <c r="G305" s="847" t="s">
        <v>1415</v>
      </c>
      <c r="H305" s="846"/>
      <c r="I305" s="848"/>
      <c r="J305" s="823">
        <v>1</v>
      </c>
      <c r="K305" s="849">
        <v>16800000</v>
      </c>
      <c r="L305" s="850"/>
      <c r="M305" s="824"/>
      <c r="N305" s="851"/>
      <c r="O305" s="850"/>
      <c r="P305" s="824"/>
      <c r="Q305" s="824"/>
      <c r="R305" s="824"/>
      <c r="S305" s="824"/>
      <c r="T305" s="824"/>
      <c r="U305" s="824"/>
      <c r="V305" s="823"/>
      <c r="W305" s="823"/>
      <c r="X305" s="824"/>
      <c r="Y305" s="823">
        <v>1</v>
      </c>
      <c r="Z305" s="824"/>
      <c r="AA305" s="852"/>
      <c r="AB305" s="850"/>
      <c r="AC305" s="824"/>
      <c r="AD305" s="824"/>
      <c r="AE305" s="824"/>
      <c r="AF305" s="824"/>
      <c r="AG305" s="853" t="s">
        <v>1422</v>
      </c>
      <c r="AH305" s="854" t="s">
        <v>532</v>
      </c>
      <c r="AI305" s="760"/>
      <c r="AJ305" s="694"/>
      <c r="AK305" s="694"/>
      <c r="AL305" s="747"/>
      <c r="AM305" s="761"/>
      <c r="AN305" s="762"/>
      <c r="AO305" s="864" t="s">
        <v>1767</v>
      </c>
    </row>
    <row r="306" spans="1:41" s="667" customFormat="1" ht="12.75">
      <c r="A306" s="759"/>
      <c r="B306" s="844" t="s">
        <v>1401</v>
      </c>
      <c r="C306" s="855" t="s">
        <v>203</v>
      </c>
      <c r="D306" s="839" t="s">
        <v>1741</v>
      </c>
      <c r="E306" s="839" t="s">
        <v>1406</v>
      </c>
      <c r="F306" s="846" t="s">
        <v>1426</v>
      </c>
      <c r="G306" s="847" t="s">
        <v>1415</v>
      </c>
      <c r="H306" s="846"/>
      <c r="I306" s="848"/>
      <c r="J306" s="823">
        <v>1</v>
      </c>
      <c r="K306" s="849">
        <v>16800000</v>
      </c>
      <c r="L306" s="850"/>
      <c r="M306" s="824"/>
      <c r="N306" s="851"/>
      <c r="O306" s="850"/>
      <c r="P306" s="824"/>
      <c r="Q306" s="824"/>
      <c r="R306" s="824"/>
      <c r="S306" s="824"/>
      <c r="T306" s="824"/>
      <c r="U306" s="824"/>
      <c r="V306" s="823"/>
      <c r="W306" s="823"/>
      <c r="X306" s="824"/>
      <c r="Y306" s="823">
        <v>1</v>
      </c>
      <c r="Z306" s="824"/>
      <c r="AA306" s="852"/>
      <c r="AB306" s="850"/>
      <c r="AC306" s="824"/>
      <c r="AD306" s="824"/>
      <c r="AE306" s="824"/>
      <c r="AF306" s="824"/>
      <c r="AG306" s="853" t="s">
        <v>1422</v>
      </c>
      <c r="AH306" s="854" t="s">
        <v>532</v>
      </c>
      <c r="AI306" s="760"/>
      <c r="AJ306" s="694"/>
      <c r="AK306" s="694"/>
      <c r="AL306" s="747"/>
      <c r="AM306" s="761"/>
      <c r="AN306" s="762"/>
      <c r="AO306" s="864" t="s">
        <v>1767</v>
      </c>
    </row>
    <row r="307" spans="1:41" s="667" customFormat="1" ht="12.75">
      <c r="A307" s="759"/>
      <c r="B307" s="844" t="s">
        <v>1401</v>
      </c>
      <c r="C307" s="856" t="s">
        <v>1240</v>
      </c>
      <c r="D307" s="839" t="s">
        <v>1742</v>
      </c>
      <c r="E307" s="839" t="s">
        <v>1409</v>
      </c>
      <c r="F307" s="846" t="s">
        <v>1426</v>
      </c>
      <c r="G307" s="847" t="s">
        <v>1415</v>
      </c>
      <c r="H307" s="846"/>
      <c r="I307" s="848"/>
      <c r="J307" s="823">
        <v>1</v>
      </c>
      <c r="K307" s="849">
        <v>16800000</v>
      </c>
      <c r="L307" s="850"/>
      <c r="M307" s="824"/>
      <c r="N307" s="851"/>
      <c r="O307" s="850"/>
      <c r="P307" s="824"/>
      <c r="Q307" s="824"/>
      <c r="R307" s="824"/>
      <c r="S307" s="824"/>
      <c r="T307" s="824"/>
      <c r="U307" s="824"/>
      <c r="V307" s="823"/>
      <c r="W307" s="823"/>
      <c r="X307" s="824"/>
      <c r="Y307" s="823">
        <v>1</v>
      </c>
      <c r="Z307" s="824"/>
      <c r="AA307" s="852"/>
      <c r="AB307" s="850"/>
      <c r="AC307" s="824"/>
      <c r="AD307" s="824"/>
      <c r="AE307" s="824"/>
      <c r="AF307" s="824"/>
      <c r="AG307" s="853" t="s">
        <v>1422</v>
      </c>
      <c r="AH307" s="854" t="s">
        <v>532</v>
      </c>
      <c r="AI307" s="760"/>
      <c r="AJ307" s="694"/>
      <c r="AK307" s="694"/>
      <c r="AL307" s="747"/>
      <c r="AM307" s="761"/>
      <c r="AN307" s="762"/>
      <c r="AO307" s="864" t="s">
        <v>1767</v>
      </c>
    </row>
    <row r="308" spans="1:41" s="667" customFormat="1" ht="12.75">
      <c r="A308" s="759"/>
      <c r="B308" s="844" t="s">
        <v>1401</v>
      </c>
      <c r="C308" s="856" t="s">
        <v>232</v>
      </c>
      <c r="D308" s="839" t="s">
        <v>1743</v>
      </c>
      <c r="E308" s="839" t="s">
        <v>1409</v>
      </c>
      <c r="F308" s="846" t="s">
        <v>1426</v>
      </c>
      <c r="G308" s="847" t="s">
        <v>1415</v>
      </c>
      <c r="H308" s="846"/>
      <c r="I308" s="848"/>
      <c r="J308" s="823">
        <v>1</v>
      </c>
      <c r="K308" s="849">
        <v>16800000</v>
      </c>
      <c r="L308" s="850"/>
      <c r="M308" s="824"/>
      <c r="N308" s="851"/>
      <c r="O308" s="850"/>
      <c r="P308" s="824"/>
      <c r="Q308" s="824"/>
      <c r="R308" s="824"/>
      <c r="S308" s="824"/>
      <c r="T308" s="824"/>
      <c r="U308" s="824"/>
      <c r="V308" s="823"/>
      <c r="W308" s="823"/>
      <c r="X308" s="824"/>
      <c r="Y308" s="823">
        <v>1</v>
      </c>
      <c r="Z308" s="824"/>
      <c r="AA308" s="852"/>
      <c r="AB308" s="850"/>
      <c r="AC308" s="824"/>
      <c r="AD308" s="824"/>
      <c r="AE308" s="824"/>
      <c r="AF308" s="824"/>
      <c r="AG308" s="853" t="s">
        <v>1422</v>
      </c>
      <c r="AH308" s="854" t="s">
        <v>532</v>
      </c>
      <c r="AI308" s="760"/>
      <c r="AJ308" s="694"/>
      <c r="AK308" s="694"/>
      <c r="AL308" s="747"/>
      <c r="AM308" s="761"/>
      <c r="AN308" s="762"/>
      <c r="AO308" s="864" t="s">
        <v>1767</v>
      </c>
    </row>
    <row r="309" spans="1:41" s="667" customFormat="1" ht="12.75">
      <c r="A309" s="759"/>
      <c r="B309" s="844" t="s">
        <v>1401</v>
      </c>
      <c r="C309" s="857" t="s">
        <v>1240</v>
      </c>
      <c r="D309" s="839" t="s">
        <v>1744</v>
      </c>
      <c r="E309" s="839" t="s">
        <v>1409</v>
      </c>
      <c r="F309" s="846" t="s">
        <v>1426</v>
      </c>
      <c r="G309" s="847" t="s">
        <v>1415</v>
      </c>
      <c r="H309" s="846"/>
      <c r="I309" s="848"/>
      <c r="J309" s="823">
        <v>1</v>
      </c>
      <c r="K309" s="849">
        <v>16800000</v>
      </c>
      <c r="L309" s="850"/>
      <c r="M309" s="824"/>
      <c r="N309" s="851"/>
      <c r="O309" s="850"/>
      <c r="P309" s="824"/>
      <c r="Q309" s="824"/>
      <c r="R309" s="824"/>
      <c r="S309" s="824"/>
      <c r="T309" s="824"/>
      <c r="U309" s="824"/>
      <c r="V309" s="823"/>
      <c r="W309" s="823"/>
      <c r="X309" s="824"/>
      <c r="Y309" s="823">
        <v>1</v>
      </c>
      <c r="Z309" s="824"/>
      <c r="AA309" s="852"/>
      <c r="AB309" s="850"/>
      <c r="AC309" s="824"/>
      <c r="AD309" s="824"/>
      <c r="AE309" s="824"/>
      <c r="AF309" s="824"/>
      <c r="AG309" s="853" t="s">
        <v>1422</v>
      </c>
      <c r="AH309" s="854" t="s">
        <v>532</v>
      </c>
      <c r="AI309" s="760"/>
      <c r="AJ309" s="694"/>
      <c r="AK309" s="694"/>
      <c r="AL309" s="747"/>
      <c r="AM309" s="761"/>
      <c r="AN309" s="762"/>
      <c r="AO309" s="864" t="s">
        <v>1767</v>
      </c>
    </row>
    <row r="310" spans="1:41" s="667" customFormat="1" ht="13.5" hidden="1" thickBot="1">
      <c r="A310" s="750"/>
      <c r="B310" s="763" t="s">
        <v>1143</v>
      </c>
      <c r="C310" s="764"/>
      <c r="D310" s="764"/>
      <c r="E310" s="764"/>
      <c r="F310" s="764"/>
      <c r="G310" s="764"/>
      <c r="H310" s="764"/>
      <c r="I310" s="764"/>
      <c r="J310" s="765">
        <f>J7+J22</f>
        <v>303</v>
      </c>
      <c r="K310" s="766">
        <f>SUM(K7:K167)/2</f>
        <v>2654400000</v>
      </c>
      <c r="L310" s="764"/>
      <c r="M310" s="764"/>
      <c r="N310" s="764"/>
      <c r="O310" s="764"/>
      <c r="P310" s="764"/>
      <c r="Q310" s="764"/>
      <c r="R310" s="764"/>
      <c r="S310" s="764"/>
      <c r="T310" s="764"/>
      <c r="U310" s="764"/>
      <c r="V310" s="764"/>
      <c r="W310" s="764"/>
      <c r="X310" s="764"/>
      <c r="Y310" s="765">
        <f t="shared" ref="Y310:AF310" si="1">Y7+Y22</f>
        <v>33</v>
      </c>
      <c r="Z310" s="765">
        <f t="shared" si="1"/>
        <v>0</v>
      </c>
      <c r="AA310" s="820">
        <f t="shared" si="1"/>
        <v>93</v>
      </c>
      <c r="AB310" s="767">
        <f t="shared" si="1"/>
        <v>0</v>
      </c>
      <c r="AC310" s="767">
        <f t="shared" si="1"/>
        <v>0</v>
      </c>
      <c r="AD310" s="767">
        <f t="shared" si="1"/>
        <v>0</v>
      </c>
      <c r="AE310" s="765">
        <f t="shared" si="1"/>
        <v>177</v>
      </c>
      <c r="AF310" s="765">
        <f t="shared" si="1"/>
        <v>0</v>
      </c>
      <c r="AG310" s="768"/>
      <c r="AH310" s="769"/>
      <c r="AI310" s="752"/>
      <c r="AJ310" s="751">
        <f t="shared" ref="AJ310:AL310" si="2">AJ7+AJ22</f>
        <v>14</v>
      </c>
      <c r="AK310" s="751">
        <f t="shared" si="2"/>
        <v>14</v>
      </c>
      <c r="AL310" s="751">
        <f t="shared" si="2"/>
        <v>0</v>
      </c>
      <c r="AM310" s="751"/>
      <c r="AN310" s="861"/>
      <c r="AO310" s="734"/>
    </row>
    <row r="312" spans="1:41" ht="45" customHeight="1">
      <c r="AA312" s="821"/>
      <c r="AB312" s="625"/>
    </row>
  </sheetData>
  <autoFilter ref="A6:AN310">
    <filterColumn colId="33">
      <filters>
        <filter val="A INICIAR"/>
      </filters>
    </filterColumn>
  </autoFilter>
  <mergeCells count="11">
    <mergeCell ref="B1:AN1"/>
    <mergeCell ref="A4:AH4"/>
    <mergeCell ref="J5:AH5"/>
    <mergeCell ref="I5:I6"/>
    <mergeCell ref="H5:H6"/>
    <mergeCell ref="G5:G6"/>
    <mergeCell ref="F5:F6"/>
    <mergeCell ref="E5:E6"/>
    <mergeCell ref="D5:D6"/>
    <mergeCell ref="C5:C6"/>
    <mergeCell ref="B5:B6"/>
  </mergeCells>
  <printOptions horizontalCentered="1"/>
  <pageMargins left="0.43307086614173229" right="0.23622047244094491" top="0.31496062992125984" bottom="0.3149606299212598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Hoja3</vt:lpstr>
      <vt:lpstr>FONAVIS CON OBSERVACIONES</vt:lpstr>
      <vt:lpstr>FONAVIS ULTIMA VERSION</vt:lpstr>
      <vt:lpstr>AMA JUNIO 2020</vt:lpstr>
      <vt:lpstr>AMA 2020</vt:lpstr>
      <vt:lpstr>'AMA 2020'!Área_de_impresión</vt:lpstr>
      <vt:lpstr>'AMA JUNIO 2020'!Área_de_impresión</vt:lpstr>
      <vt:lpstr>'FONAVIS CON OBSERVACIONES'!Área_de_impresión</vt:lpstr>
      <vt:lpstr>'FONAVIS ULTIMA VERSION'!Área_de_impresión</vt:lpstr>
      <vt:lpstr>'AMA 2020'!Títulos_a_imprimir</vt:lpstr>
      <vt:lpstr>'AMA JUNIO 2020'!Títulos_a_imprimir</vt:lpstr>
      <vt:lpstr>'FONAVIS CON OBSERVACIONES'!Títulos_a_imprimir</vt:lpstr>
      <vt:lpstr>'FONAVIS ULTIMA VERSION'!Títulos_a_imprimir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Diego Javier Gonzalez Nunez</cp:lastModifiedBy>
  <cp:lastPrinted>2020-07-15T14:12:22Z</cp:lastPrinted>
  <dcterms:created xsi:type="dcterms:W3CDTF">2017-01-16T13:26:53Z</dcterms:created>
  <dcterms:modified xsi:type="dcterms:W3CDTF">2020-07-15T15:22:56Z</dcterms:modified>
</cp:coreProperties>
</file>